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yan\Downloads\"/>
    </mc:Choice>
  </mc:AlternateContent>
  <xr:revisionPtr revIDLastSave="0" documentId="13_ncr:1_{3A98FCE1-8999-42DE-8AC2-D9B901CEB08B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  <sheet name="Bonus sheet" sheetId="6" r:id="rId5"/>
  </sheet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B2" i="6" l="1"/>
  <c r="O2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G11" i="6" s="1"/>
  <c r="C10" i="6"/>
  <c r="C9" i="6"/>
  <c r="C8" i="6"/>
  <c r="C7" i="6"/>
  <c r="C6" i="6"/>
  <c r="C5" i="6"/>
  <c r="C4" i="6"/>
  <c r="G4" i="6" s="1"/>
  <c r="C3" i="6"/>
  <c r="G3" i="6" s="1"/>
  <c r="B6" i="6"/>
  <c r="B7" i="6"/>
  <c r="B8" i="6"/>
  <c r="B9" i="6"/>
  <c r="B10" i="6"/>
  <c r="E10" i="6" s="1"/>
  <c r="B11" i="6"/>
  <c r="E11" i="6" s="1"/>
  <c r="B12" i="6"/>
  <c r="E12" i="6" s="1"/>
  <c r="F12" i="6" s="1"/>
  <c r="B13" i="6"/>
  <c r="C2" i="6"/>
  <c r="E2" i="6" s="1"/>
  <c r="F2" i="6" s="1"/>
  <c r="B5" i="6"/>
  <c r="B4" i="6"/>
  <c r="E4" i="6" s="1"/>
  <c r="B3" i="6"/>
  <c r="E3" i="6" s="1"/>
  <c r="G10" i="6" l="1"/>
  <c r="H10" i="6"/>
  <c r="G13" i="6"/>
  <c r="F13" i="6"/>
  <c r="G12" i="6"/>
  <c r="H9" i="6"/>
  <c r="F9" i="6"/>
  <c r="G7" i="6"/>
  <c r="H3" i="6"/>
  <c r="H11" i="6"/>
  <c r="F8" i="6"/>
  <c r="H4" i="6"/>
  <c r="H12" i="6"/>
  <c r="F7" i="6"/>
  <c r="G9" i="6"/>
  <c r="H5" i="6"/>
  <c r="H13" i="6"/>
  <c r="E9" i="6"/>
  <c r="F4" i="6"/>
  <c r="E8" i="6"/>
  <c r="H8" i="6" s="1"/>
  <c r="F11" i="6"/>
  <c r="F3" i="6"/>
  <c r="E7" i="6"/>
  <c r="H7" i="6" s="1"/>
  <c r="F10" i="6"/>
  <c r="E6" i="6"/>
  <c r="H6" i="6" s="1"/>
  <c r="E13" i="6"/>
  <c r="E5" i="6"/>
  <c r="G5" i="6" s="1"/>
  <c r="G2" i="6"/>
  <c r="H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6" i="6" l="1"/>
  <c r="F5" i="6"/>
  <c r="F6" i="6"/>
  <c r="G8" i="6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<sst xmlns="http://schemas.openxmlformats.org/spreadsheetml/2006/main" count="24821" uniqueCount="8401">
  <si>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</si>
  <si>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</si>
  <si>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</si>
  <si>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</si>
  <si>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</si>
  <si>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</si>
  <si>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</si>
  <si>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</si>
  <si>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</si>
  <si>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</si>
  <si>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</si>
  <si>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</si>
  <si>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</si>
  <si>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</si>
  <si>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</si>
  <si>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</si>
  <si>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</si>
  <si>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</si>
  <si>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</si>
  <si>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</si>
  <si>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</si>
  <si>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</si>
  <si>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</si>
  <si>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</si>
  <si>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</si>
  <si>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</si>
  <si>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</si>
  <si>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</si>
  <si>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</si>
  <si>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</si>
  <si>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</si>
  <si>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</si>
  <si>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</si>
  <si>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</si>
  <si>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</si>
  <si>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</si>
  <si>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</si>
  <si>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</si>
  <si>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</si>
  <si>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</si>
  <si>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</si>
  <si>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</si>
  <si>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</si>
  <si>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</si>
  <si>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</si>
  <si>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</si>
  <si>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</si>
  <si>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</si>
  <si>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</si>
  <si>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</si>
  <si>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</si>
  <si>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</si>
  <si>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</si>
  <si>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</si>
  <si>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</si>
  <si>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</si>
  <si>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</si>
  <si>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</si>
  <si>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</si>
  <si>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</si>
  <si>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</si>
  <si>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</si>
  <si>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</si>
  <si>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</si>
  <si>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</si>
  <si>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</si>
  <si>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</si>
  <si>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</si>
  <si>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</si>
  <si>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</si>
  <si>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</si>
  <si>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</si>
  <si>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</si>
  <si>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</si>
  <si>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</si>
  <si>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</si>
  <si>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</si>
  <si>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</si>
  <si>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</si>
  <si>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</si>
  <si>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</si>
  <si>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</si>
  <si>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</si>
  <si>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</si>
  <si>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</si>
  <si>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</si>
  <si>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</si>
  <si>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</si>
  <si>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</si>
  <si>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</si>
  <si>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</si>
  <si>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</si>
  <si>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</si>
  <si>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</si>
  <si>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</si>
  <si>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</si>
  <si>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</si>
  <si>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</si>
  <si>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</si>
  <si>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</si>
  <si>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</si>
  <si>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</si>
  <si>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</si>
  <si>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</si>
  <si>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</si>
  <si>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</si>
  <si>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</si>
  <si>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</si>
  <si>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</si>
  <si>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</si>
  <si>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</si>
  <si>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</si>
  <si>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</si>
  <si>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</si>
  <si>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</si>
  <si>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</si>
  <si>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</si>
  <si>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</si>
  <si>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</si>
  <si>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</si>
  <si>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</si>
  <si>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</si>
  <si>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</si>
  <si>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</si>
  <si>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</si>
  <si>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</si>
  <si>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</si>
  <si>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</si>
  <si>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</si>
  <si>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</si>
  <si>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</si>
  <si>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</si>
  <si>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</si>
  <si>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</si>
  <si>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</si>
  <si>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</si>
  <si>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</si>
  <si>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</si>
  <si>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</si>
  <si>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</si>
  <si>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</si>
  <si>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</si>
  <si>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</si>
  <si>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</si>
  <si>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</si>
  <si>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</si>
  <si>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</si>
  <si>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</si>
  <si>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</si>
  <si>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</si>
  <si>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</si>
  <si>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</si>
  <si>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</si>
  <si>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</si>
  <si>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</si>
  <si>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</si>
  <si>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</si>
  <si>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</si>
  <si>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</si>
  <si>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</si>
  <si>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</si>
  <si>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</si>
  <si>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</si>
  <si>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</si>
  <si>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</si>
  <si>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</si>
  <si>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</si>
  <si>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</si>
  <si>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</si>
  <si>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</si>
  <si>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</si>
  <si>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</si>
  <si>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</si>
  <si>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</si>
  <si>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</si>
  <si>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</si>
  <si>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</si>
  <si>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</si>
  <si>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</si>
  <si>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</si>
  <si>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</si>
  <si>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</si>
  <si>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</si>
  <si>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</si>
  <si>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</si>
  <si>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</si>
  <si>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</si>
  <si>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</si>
  <si>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</si>
  <si>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</si>
  <si>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</si>
  <si>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</si>
  <si>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</si>
  <si>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</si>
  <si>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</si>
  <si>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</si>
  <si>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</si>
  <si>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</si>
  <si>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</si>
  <si>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</si>
  <si>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</si>
  <si>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</si>
  <si>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</si>
  <si>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</si>
  <si>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</si>
  <si>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</si>
  <si>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</si>
  <si>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</si>
  <si>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</si>
  <si>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</si>
  <si>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</si>
  <si>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</si>
  <si>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</si>
  <si>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</si>
  <si>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</si>
  <si>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</si>
  <si>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</si>
  <si>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</si>
  <si>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</si>
  <si>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</si>
  <si>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</si>
  <si>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</si>
  <si>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</si>
  <si>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</si>
  <si>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</si>
  <si>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</si>
  <si>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</si>
  <si>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</si>
  <si>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</si>
  <si>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</si>
  <si>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</si>
  <si>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</si>
  <si>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</si>
  <si>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</si>
  <si>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</si>
  <si>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</si>
  <si>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</si>
  <si>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</si>
  <si>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</si>
  <si>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</si>
  <si>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</si>
  <si>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</si>
  <si>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</si>
  <si>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</si>
  <si>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</si>
  <si>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</si>
  <si>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</si>
  <si>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</si>
  <si>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</si>
  <si>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</si>
  <si>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</si>
  <si>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</si>
  <si>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</si>
  <si>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</si>
  <si>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</si>
  <si>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</si>
  <si>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</si>
  <si>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</si>
  <si>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</si>
  <si>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</si>
  <si>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</si>
  <si>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</si>
  <si>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</si>
  <si>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</si>
  <si>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</si>
  <si>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</si>
  <si>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</si>
  <si>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</si>
  <si>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</si>
  <si>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</si>
  <si>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</si>
  <si>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</si>
  <si>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</si>
  <si>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</si>
  <si>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</si>
  <si>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</si>
  <si>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</si>
  <si>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</si>
  <si>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</si>
  <si>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</si>
  <si>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</si>
  <si>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</si>
  <si>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</si>
  <si>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</si>
  <si>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</si>
  <si>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</si>
  <si>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</si>
  <si>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</si>
  <si>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</si>
  <si>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</si>
  <si>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</si>
  <si>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</si>
  <si>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</si>
  <si>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</si>
  <si>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</si>
  <si>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</si>
  <si>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</si>
  <si>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</si>
  <si>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</si>
  <si>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</si>
  <si>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</si>
  <si>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</si>
  <si>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</si>
  <si>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</si>
  <si>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</si>
  <si>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</si>
  <si>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</si>
  <si>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</si>
  <si>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</si>
  <si>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</si>
  <si>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</si>
  <si>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</si>
  <si>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</si>
  <si>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</si>
  <si>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</si>
  <si>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</si>
  <si>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</si>
  <si>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</si>
  <si>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</si>
  <si>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</si>
  <si>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</si>
  <si>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</si>
  <si>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</si>
  <si>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</si>
  <si>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</si>
  <si>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</si>
  <si>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</si>
  <si>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</si>
  <si>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</si>
  <si>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</si>
  <si>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</si>
  <si>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</si>
  <si>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</si>
  <si>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</si>
  <si>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</si>
  <si>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</si>
  <si>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</si>
  <si>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</si>
  <si>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</si>
  <si>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</si>
  <si>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</si>
  <si>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</si>
  <si>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</si>
  <si>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</si>
  <si>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</si>
  <si>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</si>
  <si>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</si>
  <si>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</si>
  <si>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</si>
  <si>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</si>
  <si>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</si>
  <si>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</si>
  <si>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</si>
  <si>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</si>
  <si>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</si>
  <si>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</si>
  <si>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</si>
  <si>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</si>
  <si>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</si>
  <si>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</si>
  <si>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</si>
  <si>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</si>
  <si>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</si>
  <si>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</si>
  <si>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</si>
  <si>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</si>
  <si>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</si>
  <si>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</si>
  <si>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</si>
  <si>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</si>
  <si>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</si>
  <si>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</si>
  <si>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</si>
  <si>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</si>
  <si>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</si>
  <si>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</si>
  <si>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</si>
  <si>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</si>
  <si>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</si>
  <si>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</si>
  <si>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</si>
  <si>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</si>
  <si>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</si>
  <si>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</si>
  <si>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</si>
  <si>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</si>
  <si>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</si>
  <si>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</si>
  <si>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</si>
  <si>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</si>
  <si>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</si>
  <si>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</si>
  <si>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</si>
  <si>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</si>
  <si>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</si>
  <si>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</si>
  <si>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</si>
  <si>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</si>
  <si>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</si>
  <si>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</si>
  <si>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</si>
  <si>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</si>
  <si>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</si>
  <si>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</si>
  <si>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</si>
  <si>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</si>
  <si>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</si>
  <si>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</si>
  <si>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</si>
  <si>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</si>
  <si>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</si>
  <si>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</si>
  <si>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</si>
  <si>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</si>
  <si>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</si>
  <si>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</si>
  <si>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</si>
  <si>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</si>
  <si>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</si>
  <si>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</si>
  <si>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</si>
  <si>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</si>
  <si>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</si>
  <si>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</si>
  <si>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</si>
  <si>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</si>
  <si>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</si>
  <si>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</si>
  <si>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</si>
  <si>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</si>
  <si>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</si>
  <si>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</si>
  <si>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</si>
  <si>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</si>
  <si>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</si>
  <si>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</si>
  <si>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</si>
  <si>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</si>
  <si>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</si>
  <si>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</si>
  <si>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</si>
  <si>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</si>
  <si>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</si>
  <si>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</si>
  <si>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</si>
  <si>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</si>
  <si>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</si>
  <si>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</si>
  <si>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</si>
  <si>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</si>
  <si>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</si>
  <si>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</si>
  <si>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</si>
  <si>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</si>
  <si>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</si>
  <si>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</si>
  <si>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</si>
  <si>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</si>
  <si>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</si>
  <si>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</si>
  <si>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</si>
  <si>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</si>
  <si>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</si>
  <si>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</si>
  <si>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</si>
  <si>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</si>
  <si>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</si>
  <si>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</si>
  <si>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</si>
  <si>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</si>
  <si>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</si>
  <si>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</si>
  <si>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</si>
  <si>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</si>
  <si>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</si>
  <si>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</si>
  <si>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</si>
  <si>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</si>
  <si>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</si>
  <si>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</si>
  <si>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</si>
  <si>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</si>
  <si>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</si>
  <si>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</si>
  <si>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</si>
  <si>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</si>
  <si>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</si>
  <si>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</si>
  <si>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</si>
  <si>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</si>
  <si>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</si>
  <si>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</si>
  <si>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</si>
  <si>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</si>
  <si>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</si>
  <si>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</si>
  <si>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</si>
  <si>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</si>
  <si>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</si>
  <si>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</si>
  <si>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</si>
  <si>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</si>
  <si>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</si>
  <si>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</si>
  <si>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</si>
  <si>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</si>
  <si>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</si>
  <si>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</si>
  <si>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</si>
  <si>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</si>
  <si>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</si>
  <si>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</si>
  <si>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</si>
  <si>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</si>
  <si>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</si>
  <si>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</si>
  <si>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</si>
  <si>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</si>
  <si>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</si>
  <si>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</si>
  <si>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</si>
  <si>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</si>
  <si>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</si>
  <si>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</si>
  <si>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</si>
  <si>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</si>
  <si>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</si>
  <si>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</si>
  <si>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</si>
  <si>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</si>
  <si>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</si>
  <si>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</si>
  <si>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</si>
  <si>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</si>
  <si>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</si>
  <si>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</si>
  <si>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</si>
  <si>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</si>
  <si>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</si>
  <si>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</si>
  <si>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</si>
  <si>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</si>
  <si>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</si>
  <si>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</si>
  <si>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</si>
  <si>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</si>
  <si>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</si>
  <si>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</si>
  <si>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</si>
  <si>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</si>
  <si>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</si>
  <si>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</si>
  <si>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</si>
  <si>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</si>
  <si>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</si>
  <si>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</si>
  <si>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</si>
  <si>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</si>
  <si>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</si>
  <si>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</si>
  <si>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</si>
  <si>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</si>
  <si>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</si>
  <si>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</si>
  <si>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</si>
  <si>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</si>
  <si>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</si>
  <si>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</si>
  <si>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</si>
  <si>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</si>
  <si>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</si>
  <si>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</si>
  <si>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</si>
  <si>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</si>
  <si>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</si>
  <si>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</si>
  <si>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</si>
  <si>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</si>
  <si>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</si>
  <si>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</si>
  <si>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</si>
  <si>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</si>
  <si>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</si>
  <si>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</si>
  <si>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</si>
  <si>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</si>
  <si>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</si>
  <si>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</si>
  <si>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</si>
  <si>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</si>
  <si>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</si>
  <si>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</si>
  <si>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</si>
  <si>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</si>
  <si>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</si>
  <si>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</si>
  <si>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</si>
  <si>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</si>
  <si>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</si>
  <si>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</si>
  <si>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</si>
  <si>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</si>
  <si>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</si>
  <si>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</si>
  <si>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</si>
  <si>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</si>
  <si>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</si>
  <si>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</si>
  <si>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</si>
  <si>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</si>
  <si>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</si>
  <si>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</si>
  <si>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</si>
  <si>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</si>
  <si>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</si>
  <si>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</si>
  <si>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</si>
  <si>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</si>
  <si>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</si>
  <si>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</si>
  <si>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</si>
  <si>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</si>
  <si>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</si>
  <si>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</si>
  <si>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</si>
  <si>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</si>
  <si>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</si>
  <si>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</si>
  <si>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</si>
  <si>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</si>
  <si>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</si>
  <si>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</si>
  <si>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</si>
  <si>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</si>
  <si>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</si>
  <si>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</si>
  <si>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</si>
  <si>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</si>
  <si>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</si>
  <si>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</si>
  <si>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</si>
  <si>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</si>
  <si>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</si>
  <si>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</si>
  <si>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</si>
  <si>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</si>
  <si>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</si>
  <si>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</si>
  <si>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</si>
  <si>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</si>
  <si>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</si>
  <si>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</si>
  <si>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</si>
  <si>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</si>
  <si>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</si>
  <si>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</si>
  <si>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</si>
  <si>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</si>
  <si>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</si>
  <si>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</si>
  <si>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</si>
  <si>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</si>
  <si>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</si>
  <si>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</si>
  <si>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</si>
  <si>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</si>
  <si>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</si>
  <si>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</si>
  <si>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</si>
  <si>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</si>
  <si>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</si>
  <si>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</si>
  <si>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</si>
  <si>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</si>
  <si>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</si>
  <si>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</si>
  <si>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</si>
  <si>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</si>
  <si>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</si>
  <si>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</si>
  <si>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</si>
  <si>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</si>
  <si>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</si>
  <si>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</si>
  <si>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</si>
  <si>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</si>
  <si>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</si>
  <si>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</si>
  <si>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</si>
  <si>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</si>
  <si>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</si>
  <si>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</si>
  <si>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</si>
  <si>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</si>
  <si>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</si>
  <si>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</si>
  <si>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</si>
  <si>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</si>
  <si>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</si>
  <si>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</si>
  <si>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</si>
  <si>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</si>
  <si>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</si>
  <si>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</si>
  <si>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</si>
  <si>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</si>
  <si>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</si>
  <si>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</si>
  <si>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</si>
  <si>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</si>
  <si>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</si>
  <si>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</si>
  <si>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</si>
  <si>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</si>
  <si>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</si>
  <si>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</si>
  <si>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</si>
  <si>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</si>
  <si>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</si>
  <si>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</si>
  <si>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</si>
  <si>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</si>
  <si>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</si>
  <si>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</si>
  <si>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</si>
  <si>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</si>
  <si>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</si>
  <si>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</si>
  <si>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</si>
  <si>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</si>
  <si>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</si>
  <si>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</si>
  <si>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</si>
  <si>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</si>
  <si>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</si>
  <si>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</si>
  <si>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</si>
  <si>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</si>
  <si>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</si>
  <si>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</si>
  <si>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</si>
  <si>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</si>
  <si>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</si>
  <si>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</si>
  <si>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</si>
  <si>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</si>
  <si>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</si>
  <si>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</si>
  <si>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</si>
  <si>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</si>
  <si>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</si>
  <si>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</si>
  <si>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</si>
  <si>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</si>
  <si>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</si>
  <si>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</si>
  <si>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</si>
  <si>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</si>
  <si>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</si>
  <si>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</si>
  <si>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</si>
  <si>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</si>
  <si>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</si>
  <si>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</si>
  <si>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</si>
  <si>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</si>
  <si>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</si>
  <si>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</si>
  <si>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</si>
  <si>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</si>
  <si>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</si>
  <si>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</si>
  <si>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</si>
  <si>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</si>
  <si>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</si>
  <si>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</si>
  <si>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</si>
  <si>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</si>
  <si>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</si>
  <si>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</si>
  <si>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</si>
  <si>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</si>
  <si>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</si>
  <si>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</si>
  <si>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</si>
  <si>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</si>
  <si>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</si>
  <si>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</si>
  <si>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</si>
  <si>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</si>
  <si>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</si>
  <si>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</si>
  <si>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</si>
  <si>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</si>
  <si>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</si>
  <si>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</si>
  <si>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</si>
  <si>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</si>
  <si>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</si>
  <si>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</si>
  <si>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</si>
  <si>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</si>
  <si>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</si>
  <si>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</si>
  <si>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</si>
  <si>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</si>
  <si>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</si>
  <si>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</si>
  <si>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</si>
  <si>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</si>
  <si>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</si>
  <si>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</si>
  <si>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</si>
  <si>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</si>
  <si>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</si>
  <si>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</si>
  <si>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</si>
  <si>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</si>
  <si>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</si>
  <si>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</si>
  <si>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</si>
  <si>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</si>
  <si>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</si>
  <si>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</si>
  <si>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</si>
  <si>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</si>
  <si>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</si>
  <si>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</si>
  <si>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</si>
  <si>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</si>
  <si>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</si>
  <si>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</si>
  <si>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</si>
  <si>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</si>
  <si>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</si>
  <si>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</si>
  <si>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</si>
  <si>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</si>
  <si>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</si>
  <si>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</si>
  <si>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</si>
  <si>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</si>
  <si>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</si>
  <si>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</si>
  <si>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</si>
  <si>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</si>
  <si>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</si>
  <si>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</si>
  <si>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</si>
  <si>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</si>
  <si>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</si>
  <si>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</si>
  <si>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</si>
  <si>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</si>
  <si>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</si>
  <si>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</si>
  <si>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</si>
  <si>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</si>
  <si>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</si>
  <si>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</si>
  <si>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</si>
  <si>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</si>
  <si>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</si>
  <si>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</si>
  <si>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</si>
  <si>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</si>
  <si>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</si>
  <si>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</si>
  <si>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</si>
  <si>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</si>
  <si>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</si>
  <si>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</si>
  <si>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</si>
  <si>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</si>
  <si>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</si>
  <si>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</si>
  <si>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</si>
  <si>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</si>
  <si>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</si>
  <si>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</si>
  <si>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</si>
  <si>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</si>
  <si>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</si>
  <si>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</si>
  <si>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</si>
  <si>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</si>
  <si>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</si>
  <si>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</si>
  <si>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</si>
  <si>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</si>
  <si>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</si>
  <si>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</si>
  <si>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</si>
  <si>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</si>
  <si>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</si>
  <si>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</si>
  <si>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</si>
  <si>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</si>
  <si>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</si>
  <si>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</si>
  <si>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</si>
  <si>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</si>
  <si>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</si>
  <si>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</si>
  <si>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</si>
  <si>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</si>
  <si>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</si>
  <si>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</si>
  <si>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</si>
  <si>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</si>
  <si>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</si>
  <si>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</si>
  <si>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</si>
  <si>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</si>
  <si>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</si>
  <si>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</si>
  <si>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</si>
  <si>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</si>
  <si>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</si>
  <si>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</si>
  <si>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</si>
  <si>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</si>
  <si>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</si>
  <si>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</si>
  <si>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</si>
  <si>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</si>
  <si>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</si>
  <si>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</si>
  <si>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</si>
  <si>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</si>
  <si>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</si>
  <si>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</si>
  <si>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</si>
  <si>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</si>
  <si>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</si>
  <si>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</si>
  <si>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</si>
  <si>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</si>
  <si>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</si>
  <si>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</si>
  <si>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</si>
  <si>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</si>
  <si>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</si>
  <si>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</si>
  <si>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</si>
  <si>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</si>
  <si>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</si>
  <si>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</si>
  <si>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</si>
  <si>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</si>
  <si>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</si>
  <si>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</si>
  <si>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</si>
  <si>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</si>
  <si>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</si>
  <si>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</si>
  <si>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</si>
  <si>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</si>
  <si>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</si>
  <si>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</si>
  <si>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</si>
  <si>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</si>
  <si>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</si>
  <si>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</si>
  <si>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</si>
  <si>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</si>
  <si>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</si>
  <si>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</si>
  <si>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</si>
  <si>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</si>
  <si>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</si>
  <si>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</si>
  <si>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</si>
  <si>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</si>
  <si>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</si>
  <si>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</si>
  <si>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</si>
  <si>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</si>
  <si>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</si>
  <si>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</si>
  <si>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</si>
  <si>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</si>
  <si>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</si>
  <si>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</si>
  <si>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</si>
  <si>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</si>
  <si>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</si>
  <si>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</si>
  <si>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</si>
  <si>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</si>
  <si>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</si>
  <si>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</si>
  <si>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</si>
  <si>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</si>
  <si>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</si>
  <si>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</si>
  <si>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</si>
  <si>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</si>
  <si>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</si>
  <si>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</si>
  <si>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</si>
  <si>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</si>
  <si>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</si>
  <si>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</si>
  <si>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</si>
  <si>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</si>
  <si>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</si>
  <si>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</si>
  <si>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</si>
  <si>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</si>
  <si>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</si>
  <si>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</si>
  <si>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</si>
  <si>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</si>
  <si>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</si>
  <si>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</si>
  <si>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</si>
  <si>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</si>
  <si>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</si>
  <si>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</si>
  <si>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</si>
  <si>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</si>
  <si>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</si>
  <si>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</si>
  <si>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</si>
  <si>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</si>
  <si>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</si>
  <si>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</si>
  <si>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</si>
  <si>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</si>
  <si>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</si>
  <si>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</si>
  <si>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</si>
  <si>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</si>
  <si>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</si>
  <si>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</si>
  <si>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</si>
  <si>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</si>
  <si>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</si>
  <si>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</si>
  <si>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</si>
  <si>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</si>
  <si>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</si>
  <si>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</si>
  <si>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</si>
  <si>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</si>
  <si>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</si>
  <si>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</si>
  <si>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</si>
  <si>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</si>
  <si>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</si>
  <si>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</si>
  <si>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</si>
  <si>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</si>
  <si>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</si>
  <si>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</si>
  <si>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</si>
  <si>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</si>
  <si>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</si>
  <si>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</si>
  <si>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</si>
  <si>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</si>
  <si>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</si>
  <si>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</si>
  <si>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</si>
  <si>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</si>
  <si>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</si>
  <si>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</si>
  <si>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</si>
  <si>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</si>
  <si>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</si>
  <si>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</si>
  <si>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</si>
  <si>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</si>
  <si>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</si>
  <si>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</si>
  <si>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</si>
  <si>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</si>
  <si>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</si>
  <si>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</si>
  <si>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</si>
  <si>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</si>
  <si>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</si>
  <si>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</si>
  <si>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</si>
  <si>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</si>
  <si>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</si>
  <si>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</si>
  <si>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</si>
  <si>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</si>
  <si>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</si>
  <si>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</si>
  <si>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</si>
  <si>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</si>
  <si>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</si>
  <si>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</si>
  <si>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</si>
  <si>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</si>
  <si>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</si>
  <si>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</si>
  <si>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</si>
  <si>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</si>
  <si>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</si>
  <si>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</si>
  <si>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</si>
  <si>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</si>
  <si>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</si>
  <si>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</si>
  <si>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</si>
  <si>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</si>
  <si>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</si>
  <si>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</si>
  <si>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</si>
  <si>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</si>
  <si>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</si>
  <si>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</si>
  <si>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</si>
  <si>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</si>
  <si>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</si>
  <si>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</si>
  <si>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</si>
  <si>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</si>
  <si>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</si>
  <si>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</si>
  <si>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</si>
  <si>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</si>
  <si>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</si>
  <si>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</si>
  <si>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</si>
  <si>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</si>
  <si>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</si>
  <si>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</si>
  <si>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</si>
  <si>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</si>
  <si>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</si>
  <si>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</si>
  <si>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</si>
  <si>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</si>
  <si>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</si>
  <si>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</si>
  <si>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</si>
  <si>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</si>
  <si>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</si>
  <si>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</si>
  <si>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</si>
  <si>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</si>
  <si>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</si>
  <si>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</si>
  <si>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</si>
  <si>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</si>
  <si>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</si>
  <si>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</si>
  <si>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</si>
  <si>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</si>
  <si>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</si>
  <si>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</si>
  <si>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</si>
  <si>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</si>
  <si>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</si>
  <si>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</si>
  <si>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</si>
  <si>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</si>
  <si>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</si>
  <si>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</si>
  <si>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</si>
  <si>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</si>
  <si>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</si>
  <si>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</si>
  <si>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</si>
  <si>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</si>
  <si>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</si>
  <si>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</si>
  <si>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</si>
  <si>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</si>
  <si>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</si>
  <si>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</si>
  <si>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</si>
  <si>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</si>
  <si>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</si>
  <si>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</si>
  <si>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</si>
  <si>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</si>
  <si>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</si>
  <si>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</si>
  <si>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</si>
  <si>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</si>
  <si>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</si>
  <si>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</si>
  <si>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</si>
  <si>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</si>
  <si>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</si>
  <si>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</si>
  <si>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</si>
  <si>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</si>
  <si>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</si>
  <si>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</si>
  <si>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</si>
  <si>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</si>
  <si>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</si>
  <si>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</si>
  <si>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</si>
  <si>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</si>
  <si>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</si>
  <si>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</si>
  <si>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</si>
  <si>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</si>
  <si>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</si>
  <si>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</si>
  <si>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</si>
  <si>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</si>
  <si>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</si>
  <si>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</si>
  <si>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</si>
  <si>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</si>
  <si>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</si>
  <si>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</si>
  <si>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</si>
  <si>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</si>
  <si>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</si>
  <si>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</si>
  <si>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</si>
  <si>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</si>
  <si>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</si>
  <si>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</si>
  <si>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</si>
  <si>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</si>
  <si>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</si>
  <si>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</si>
  <si>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</si>
  <si>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</si>
  <si>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</si>
  <si>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</si>
  <si>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</si>
  <si>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</si>
  <si>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</si>
  <si>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</si>
  <si>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</si>
  <si>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</si>
  <si>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</si>
  <si>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</si>
  <si>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</si>
  <si>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</si>
  <si>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</si>
  <si>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</si>
  <si>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</si>
  <si>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</si>
  <si>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</si>
  <si>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</si>
  <si>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</si>
  <si>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</si>
  <si>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</si>
  <si>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</si>
  <si>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</si>
  <si>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</si>
  <si>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</si>
  <si>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</si>
  <si>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</si>
  <si>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</si>
  <si>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</si>
  <si>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</si>
  <si>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</si>
  <si>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</si>
  <si>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</si>
  <si>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</si>
  <si>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</si>
  <si>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</si>
  <si>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</si>
  <si>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</si>
  <si>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</si>
  <si>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</si>
  <si>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</si>
  <si>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</si>
  <si>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</si>
  <si>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</si>
  <si>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</si>
  <si>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</si>
  <si>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</si>
  <si>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</si>
  <si>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</si>
  <si>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</si>
  <si>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</si>
  <si>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</si>
  <si>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</si>
  <si>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</si>
  <si>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</si>
  <si>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</si>
  <si>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</si>
  <si>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</si>
  <si>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</si>
  <si>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</si>
  <si>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</si>
  <si>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</si>
  <si>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</si>
  <si>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</si>
  <si>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</si>
  <si>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</si>
  <si>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</si>
  <si>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</si>
  <si>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</si>
  <si>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</si>
  <si>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</si>
  <si>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</si>
  <si>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</si>
  <si>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</si>
  <si>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</si>
  <si>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</si>
  <si>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</si>
  <si>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</si>
  <si>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</si>
  <si>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</si>
  <si>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</si>
  <si>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</si>
  <si>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</si>
  <si>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</si>
  <si>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</si>
  <si>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</si>
  <si>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</si>
  <si>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</si>
  <si>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</si>
  <si>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</si>
  <si>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</si>
  <si>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</si>
  <si>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</si>
  <si>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</si>
  <si>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</si>
  <si>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</si>
  <si>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</si>
  <si>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</si>
  <si>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</si>
  <si>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</si>
  <si>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</si>
  <si>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</si>
  <si>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</si>
  <si>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</si>
  <si>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</si>
  <si>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</si>
  <si>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</si>
  <si>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</si>
  <si>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</si>
  <si>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</si>
  <si>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</si>
  <si>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</si>
  <si>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</si>
  <si>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</si>
  <si>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</si>
  <si>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</si>
  <si>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</si>
  <si>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</si>
  <si>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</si>
  <si>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</si>
  <si>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</si>
  <si>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</si>
  <si>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</si>
  <si>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</si>
  <si>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</si>
  <si>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</si>
  <si>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</si>
  <si>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</si>
  <si>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</si>
  <si>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</si>
  <si>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</si>
  <si>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</si>
  <si>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</si>
  <si>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</si>
  <si>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</si>
  <si>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</si>
  <si>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</si>
  <si>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</si>
  <si>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</si>
  <si>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</si>
  <si>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</si>
  <si>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</si>
  <si>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</si>
  <si>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</si>
  <si>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</si>
  <si>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</si>
  <si>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</si>
  <si>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</si>
  <si>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</si>
  <si>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</si>
  <si>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</si>
  <si>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</si>
  <si>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</si>
  <si>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</si>
  <si>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</si>
  <si>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</si>
  <si>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</si>
  <si>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</si>
  <si>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</si>
  <si>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</si>
  <si>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</si>
  <si>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</si>
  <si>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</si>
  <si>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</si>
  <si>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</si>
  <si>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</si>
  <si>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</si>
  <si>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</si>
  <si>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</si>
  <si>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</si>
  <si>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</si>
  <si>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</si>
  <si>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</si>
  <si>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</si>
  <si>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</si>
  <si>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</si>
  <si>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</si>
  <si>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</si>
  <si>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</si>
  <si>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</si>
  <si>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</si>
  <si>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</si>
  <si>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</si>
  <si>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</si>
  <si>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</si>
  <si>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</si>
  <si>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</si>
  <si>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</si>
  <si>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</si>
  <si>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</si>
  <si>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</si>
  <si>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</si>
  <si>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</si>
  <si>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</si>
  <si>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</si>
  <si>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</si>
  <si>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</si>
  <si>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</si>
  <si>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</si>
  <si>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</si>
  <si>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</si>
  <si>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</si>
  <si>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</si>
  <si>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</si>
  <si>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</si>
  <si>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</si>
  <si>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</si>
  <si>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</si>
  <si>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</si>
  <si>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</si>
  <si>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</si>
  <si>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</si>
  <si>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</si>
  <si>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</si>
  <si>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</si>
  <si>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</si>
  <si>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</si>
  <si>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</si>
  <si>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</si>
  <si>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</si>
  <si>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</si>
  <si>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</si>
  <si>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</si>
  <si>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</si>
  <si>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</si>
  <si>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</si>
  <si>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</si>
  <si>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</si>
  <si>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</si>
  <si>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</si>
  <si>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</si>
  <si>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</si>
  <si>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</si>
  <si>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</si>
  <si>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</si>
  <si>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</si>
  <si>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</si>
  <si>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</si>
  <si>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</si>
  <si>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</si>
  <si>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</si>
  <si>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</si>
  <si>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</si>
  <si>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</si>
  <si>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</si>
  <si>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</si>
  <si>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</si>
  <si>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</si>
  <si>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</si>
  <si>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</si>
  <si>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</si>
  <si>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</si>
  <si>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</si>
  <si>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</si>
  <si>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</si>
  <si>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</si>
  <si>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</si>
  <si>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</si>
  <si>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</si>
  <si>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</si>
  <si>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</si>
  <si>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</si>
  <si>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</si>
  <si>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</si>
  <si>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</si>
  <si>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</si>
  <si>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</si>
  <si>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</si>
  <si>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</si>
  <si>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</si>
  <si>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</si>
  <si>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</si>
  <si>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</si>
  <si>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</si>
  <si>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</si>
  <si>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</si>
  <si>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</si>
  <si>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</si>
  <si>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</si>
  <si>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</si>
  <si>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</si>
  <si>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</si>
  <si>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</si>
  <si>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</si>
  <si>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</si>
  <si>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</si>
  <si>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</si>
  <si>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</si>
  <si>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</si>
  <si>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</si>
  <si>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</si>
  <si>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</si>
  <si>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</si>
  <si>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</si>
  <si>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</si>
  <si>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</si>
  <si>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</si>
  <si>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</si>
  <si>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</si>
  <si>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</si>
  <si>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</si>
  <si>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</si>
  <si>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</si>
  <si>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</si>
  <si>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</si>
  <si>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</si>
  <si>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</si>
  <si>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</si>
  <si>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</si>
  <si>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</si>
  <si>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</si>
  <si>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</si>
  <si>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</si>
  <si>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</si>
  <si>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</si>
  <si>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</si>
  <si>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</si>
  <si>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</si>
  <si>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</si>
  <si>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</si>
  <si>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</si>
  <si>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</si>
  <si>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</si>
  <si>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</si>
  <si>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</si>
  <si>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</si>
  <si>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</si>
  <si>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</si>
  <si>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</si>
  <si>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</si>
  <si>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</si>
  <si>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</si>
  <si>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</si>
  <si>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</si>
  <si>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</si>
  <si>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</si>
  <si>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</si>
  <si>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</si>
  <si>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</si>
  <si>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</si>
  <si>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</si>
  <si>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</si>
  <si>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</si>
  <si>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</si>
  <si>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</si>
  <si>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</si>
  <si>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</si>
  <si>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</si>
  <si>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</si>
  <si>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</si>
  <si>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</si>
  <si>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</si>
  <si>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</si>
  <si>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</si>
  <si>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</si>
  <si>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</si>
  <si>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</si>
  <si>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</si>
  <si>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</si>
  <si>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</si>
  <si>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</si>
  <si>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</si>
  <si>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</si>
  <si>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</si>
  <si>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</si>
  <si>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</si>
  <si>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</si>
  <si>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</si>
  <si>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</si>
  <si>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</si>
  <si>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</si>
  <si>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</si>
  <si>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</si>
  <si>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</si>
  <si>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</si>
  <si>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</si>
  <si>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</si>
  <si>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</si>
  <si>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</si>
  <si>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</si>
  <si>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</si>
  <si>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</si>
  <si>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</si>
  <si>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</si>
  <si>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</si>
  <si>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</si>
  <si>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</si>
  <si>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</si>
  <si>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</si>
  <si>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</si>
  <si>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</si>
  <si>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</si>
  <si>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</si>
  <si>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</si>
  <si>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</si>
  <si>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</si>
  <si>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</si>
  <si>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</si>
  <si>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</si>
  <si>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</si>
  <si>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</si>
  <si>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</si>
  <si>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</si>
  <si>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</si>
  <si>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</si>
  <si>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</si>
  <si>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</si>
  <si>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</si>
  <si>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</si>
  <si>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</si>
  <si>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</si>
  <si>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</si>
  <si>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</si>
  <si>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</si>
  <si>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</si>
  <si>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</si>
  <si>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</si>
  <si>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</si>
  <si>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</si>
  <si>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</si>
  <si>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</si>
  <si>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</si>
  <si>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</si>
  <si>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</si>
  <si>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</si>
  <si>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</si>
  <si>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</si>
  <si>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</si>
  <si>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</si>
  <si>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</si>
  <si>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</si>
  <si>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</si>
  <si>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</si>
  <si>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</si>
  <si>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</si>
  <si>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</si>
  <si>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</si>
  <si>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</si>
  <si>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</si>
  <si>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</si>
  <si>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</si>
  <si>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</si>
  <si>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</si>
  <si>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</si>
  <si>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</si>
  <si>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</si>
  <si>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</si>
  <si>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</si>
  <si>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</si>
  <si>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</si>
  <si>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</si>
  <si>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</si>
  <si>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</si>
  <si>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</si>
  <si>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</si>
  <si>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</si>
  <si>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</si>
  <si>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</si>
  <si>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</si>
  <si>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</si>
  <si>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</si>
  <si>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</si>
  <si>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</si>
  <si>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</si>
  <si>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</si>
  <si>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</si>
  <si>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</si>
  <si>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</si>
  <si>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</si>
  <si>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</si>
  <si>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</si>
  <si>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</si>
  <si>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</si>
  <si>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</si>
  <si>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</si>
  <si>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</si>
  <si>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</si>
  <si>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</si>
  <si>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</si>
  <si>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</si>
  <si>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</si>
  <si>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</si>
  <si>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</si>
  <si>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</si>
  <si>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</si>
  <si>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</si>
  <si>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</si>
  <si>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</si>
  <si>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</si>
  <si>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</si>
  <si>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</si>
  <si>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</si>
  <si>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</si>
  <si>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</si>
  <si>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</si>
  <si>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</si>
  <si>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</si>
  <si>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</si>
  <si>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</si>
  <si>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</si>
  <si>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</si>
  <si>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</si>
  <si>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</si>
  <si>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</si>
  <si>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</si>
  <si>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</si>
  <si>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</si>
  <si>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</si>
  <si>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</si>
  <si>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</si>
  <si>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</si>
  <si>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</si>
  <si>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</si>
  <si>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</si>
  <si>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</si>
  <si>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</si>
  <si>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</si>
  <si>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</si>
  <si>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</si>
  <si>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</si>
  <si>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</si>
  <si>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</si>
  <si>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</si>
  <si>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</si>
  <si>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</si>
  <si>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</si>
  <si>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</si>
  <si>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</si>
  <si>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</si>
  <si>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</si>
  <si>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</si>
  <si>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</si>
  <si>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</si>
  <si>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</si>
  <si>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</si>
  <si>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</si>
  <si>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</si>
  <si>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</si>
  <si>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</si>
  <si>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</si>
  <si>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</si>
  <si>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</si>
  <si>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</si>
  <si>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</si>
  <si>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</si>
  <si>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</si>
  <si>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</si>
  <si>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</si>
  <si>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</si>
  <si>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</si>
  <si>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</si>
  <si>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</si>
  <si>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</si>
  <si>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</si>
  <si>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</si>
  <si>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</si>
  <si>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</si>
  <si>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</si>
  <si>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</si>
  <si>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</si>
  <si>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</si>
  <si>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</si>
  <si>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</si>
  <si>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</si>
  <si>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</si>
  <si>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</si>
  <si>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</si>
  <si>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</si>
  <si>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</si>
  <si>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</si>
  <si>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</si>
  <si>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</si>
  <si>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</si>
  <si>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</si>
  <si>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</si>
  <si>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</si>
  <si>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</si>
  <si>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</si>
  <si>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</si>
  <si>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</si>
  <si>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</si>
  <si>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</si>
  <si>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</si>
  <si>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</si>
  <si>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</si>
  <si>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</si>
  <si>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</si>
  <si>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</si>
  <si>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</si>
  <si>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</si>
  <si>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</si>
  <si>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</si>
  <si>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</si>
  <si>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</si>
  <si>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</si>
  <si>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</si>
  <si>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</si>
  <si>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</si>
  <si>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</si>
  <si>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</si>
  <si>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</si>
  <si>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</si>
  <si>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</si>
  <si>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</si>
  <si>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</si>
  <si>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</si>
  <si>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</si>
  <si>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</si>
  <si>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</si>
  <si>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</si>
  <si>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</si>
  <si>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</si>
  <si>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</si>
  <si>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</si>
  <si>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</si>
  <si>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</si>
  <si>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</si>
  <si>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</si>
  <si>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</si>
  <si>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</si>
  <si>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</si>
  <si>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</si>
  <si>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</si>
  <si>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</si>
  <si>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</si>
  <si>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</si>
  <si>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</si>
  <si>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</si>
  <si>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</si>
  <si>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</si>
  <si>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</si>
  <si>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</si>
  <si>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</si>
  <si>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</si>
  <si>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</si>
  <si>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</si>
  <si>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</si>
  <si>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</si>
  <si>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</si>
  <si>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</si>
  <si>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</si>
  <si>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</si>
  <si>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</si>
  <si>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</si>
  <si>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</si>
  <si>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</si>
  <si>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</si>
  <si>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</si>
  <si>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</si>
  <si>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</si>
  <si>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</si>
  <si>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</si>
  <si>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</si>
  <si>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</si>
  <si>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</si>
  <si>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</si>
  <si>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</si>
  <si>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</si>
  <si>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</si>
  <si>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</si>
  <si>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</si>
  <si>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</si>
  <si>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</si>
  <si>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</si>
  <si>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</si>
  <si>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</si>
  <si>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</si>
  <si>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</si>
  <si>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</si>
  <si>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</si>
  <si>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</si>
  <si>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</si>
  <si>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</si>
  <si>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</si>
  <si>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</si>
  <si>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</si>
  <si>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</si>
  <si>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</si>
  <si>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</si>
  <si>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</si>
  <si>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</si>
  <si>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</si>
  <si>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</si>
  <si>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</si>
  <si>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</si>
  <si>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</si>
  <si>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</si>
  <si>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</si>
  <si>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</si>
  <si>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</si>
  <si>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</si>
  <si>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</si>
  <si>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</si>
  <si>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</si>
  <si>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</si>
  <si>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</si>
  <si>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</si>
  <si>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</si>
  <si>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</si>
  <si>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</si>
  <si>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</si>
  <si>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</si>
  <si>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</si>
  <si>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</si>
  <si>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</si>
  <si>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</si>
  <si>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</si>
  <si>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</si>
  <si>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</si>
  <si>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</si>
  <si>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</si>
  <si>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</si>
  <si>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</si>
  <si>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</si>
  <si>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</si>
  <si>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</si>
  <si>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</si>
  <si>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</si>
  <si>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</si>
  <si>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</si>
  <si>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</si>
  <si>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</si>
  <si>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</si>
  <si>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</si>
  <si>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</si>
  <si>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</si>
  <si>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</si>
  <si>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</si>
  <si>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</si>
  <si>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</si>
  <si>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</si>
  <si>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</si>
  <si>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</si>
  <si>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</si>
  <si>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</si>
  <si>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</si>
  <si>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</si>
  <si>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</si>
  <si>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</si>
  <si>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</si>
  <si>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</si>
  <si>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</si>
  <si>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</si>
  <si>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</si>
  <si>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</si>
  <si>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</si>
  <si>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</si>
  <si>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</si>
  <si>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</si>
  <si>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</si>
  <si>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</si>
  <si>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</si>
  <si>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</si>
  <si>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</si>
  <si>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</si>
  <si>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</si>
  <si>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</si>
  <si>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</si>
  <si>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</si>
  <si>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</si>
  <si>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</si>
  <si>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</si>
  <si>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</si>
  <si>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</si>
  <si>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</si>
  <si>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</si>
  <si>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</si>
  <si>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</si>
  <si>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</si>
  <si>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</si>
  <si>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</si>
  <si>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</si>
  <si>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</si>
  <si>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</si>
  <si>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</si>
  <si>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</si>
  <si>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</si>
  <si>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</si>
  <si>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</si>
  <si>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</si>
  <si>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</si>
  <si>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</si>
  <si>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</si>
  <si>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</si>
  <si>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</si>
  <si>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</si>
  <si>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</si>
  <si>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</si>
  <si>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</si>
  <si>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</si>
  <si>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</si>
  <si>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</si>
  <si>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</si>
  <si>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</si>
  <si>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</si>
  <si>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</si>
  <si>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</si>
  <si>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</si>
  <si>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</si>
  <si>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</si>
  <si>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</si>
  <si>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</si>
  <si>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</si>
  <si>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</si>
  <si>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</si>
  <si>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</si>
  <si>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</si>
  <si>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</si>
  <si>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</si>
  <si>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</si>
  <si>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</si>
  <si>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</si>
  <si>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</si>
  <si>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</si>
  <si>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</si>
  <si>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</si>
  <si>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</si>
  <si>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</si>
  <si>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</si>
  <si>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</si>
  <si>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</si>
  <si>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</si>
  <si>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</si>
  <si>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</si>
  <si>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</si>
  <si>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</si>
  <si>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</si>
  <si>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</si>
  <si>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</si>
  <si>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</si>
  <si>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</si>
  <si>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</si>
  <si>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</si>
  <si>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</si>
  <si>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</si>
  <si>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</si>
  <si>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</si>
  <si>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</si>
  <si>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</si>
  <si>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</si>
  <si>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</si>
  <si>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</si>
  <si>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</si>
  <si>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</si>
  <si>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</si>
  <si>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</si>
  <si>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</si>
  <si>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</si>
  <si>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</si>
  <si>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</si>
  <si>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</si>
  <si>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</si>
  <si>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</si>
  <si>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</si>
  <si>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</si>
  <si>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</si>
  <si>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</si>
  <si>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</si>
  <si>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</si>
  <si>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</si>
  <si>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</si>
  <si>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</si>
  <si>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</si>
  <si>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</si>
  <si>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</si>
  <si>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</si>
  <si>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</si>
  <si>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</si>
  <si>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</si>
  <si>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</si>
  <si>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</si>
  <si>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</si>
  <si>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</si>
  <si>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</si>
  <si>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</si>
  <si>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</si>
  <si>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</si>
  <si>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</si>
  <si>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</si>
  <si>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</si>
  <si>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</si>
  <si>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</si>
  <si>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</si>
  <si>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</si>
  <si>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</si>
  <si>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</si>
  <si>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</si>
  <si>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</si>
  <si>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</si>
  <si>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</si>
  <si>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</si>
  <si>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</si>
  <si>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</si>
  <si>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</si>
  <si>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</si>
  <si>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</si>
  <si>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</si>
  <si>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</si>
  <si>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</si>
  <si>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</si>
  <si>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</si>
  <si>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</si>
  <si>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</si>
  <si>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</si>
  <si>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</si>
  <si>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</si>
  <si>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</si>
  <si>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</si>
  <si>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</si>
  <si>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</si>
  <si>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</si>
  <si>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</si>
  <si>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</si>
  <si>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</si>
  <si>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</si>
  <si>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</si>
  <si>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</si>
  <si>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</si>
  <si>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</si>
  <si>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</si>
  <si>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</si>
  <si>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</si>
  <si>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</si>
  <si>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</si>
  <si>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</si>
  <si>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</si>
  <si>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</si>
  <si>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</si>
  <si>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</si>
  <si>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</si>
  <si>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</si>
  <si>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</si>
  <si>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</si>
  <si>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</si>
  <si>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</si>
  <si>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</si>
  <si>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</si>
  <si>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</si>
  <si>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</si>
  <si>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</si>
  <si>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</si>
  <si>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</si>
  <si>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</si>
  <si>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</si>
  <si>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</si>
  <si>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</si>
  <si>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</si>
  <si>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</si>
  <si>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</si>
  <si>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</si>
  <si>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</si>
  <si>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</si>
  <si>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</si>
  <si>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</si>
  <si>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</si>
  <si>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</si>
  <si>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</si>
  <si>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</si>
  <si>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</si>
  <si>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</si>
  <si>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</si>
  <si>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</si>
  <si>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</si>
  <si>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</si>
  <si>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</si>
  <si>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</si>
  <si>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</si>
  <si>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</si>
  <si>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</si>
  <si>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</si>
  <si>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</si>
  <si>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</si>
  <si>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</si>
  <si>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</si>
  <si>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</si>
  <si>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</si>
  <si>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</si>
  <si>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</si>
  <si>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</si>
  <si>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</si>
  <si>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</si>
  <si>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</si>
  <si>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</si>
  <si>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</si>
  <si>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</si>
  <si>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</si>
  <si>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</si>
  <si>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</si>
  <si>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</si>
  <si>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</si>
  <si>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</si>
  <si>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</si>
  <si>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</si>
  <si>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</si>
  <si>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</si>
  <si>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</si>
  <si>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</si>
  <si>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</si>
  <si>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</si>
  <si>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</si>
  <si>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</si>
  <si>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</si>
  <si>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</si>
  <si>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</si>
  <si>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</si>
  <si>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</si>
  <si>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</si>
  <si>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</si>
  <si>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</si>
  <si>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</si>
  <si>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</si>
  <si>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</si>
  <si>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</si>
  <si>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</si>
  <si>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</si>
  <si>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</si>
  <si>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</si>
  <si>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</si>
  <si>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</si>
  <si>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</si>
  <si>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</si>
  <si>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</si>
  <si>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</si>
  <si>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</si>
  <si>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</si>
  <si>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</si>
  <si>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</si>
  <si>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</si>
  <si>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</si>
  <si>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</si>
  <si>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</si>
  <si>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</si>
  <si>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</si>
  <si>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</si>
  <si>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</si>
  <si>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</si>
  <si>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</si>
  <si>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</si>
  <si>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</si>
  <si>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</si>
  <si>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</si>
  <si>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</si>
  <si>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</si>
  <si>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</si>
  <si>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</si>
  <si>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</si>
  <si>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</si>
  <si>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</si>
  <si>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</si>
  <si>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</si>
  <si>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</si>
  <si>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</si>
  <si>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</si>
  <si>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</si>
  <si>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</si>
  <si>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</si>
  <si>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</si>
  <si>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</si>
  <si>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</si>
  <si>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</si>
  <si>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</si>
  <si>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</si>
  <si>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</si>
  <si>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</si>
  <si>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</si>
  <si>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</si>
  <si>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</si>
  <si>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</si>
  <si>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</si>
  <si>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</si>
  <si>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</si>
  <si>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</si>
  <si>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</si>
  <si>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</si>
  <si>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</si>
  <si>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</si>
  <si>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</si>
  <si>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</si>
  <si>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</si>
  <si>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</si>
  <si>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</si>
  <si>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</si>
  <si>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</si>
  <si>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</si>
  <si>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</si>
  <si>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</si>
  <si>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</si>
  <si>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</si>
  <si>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</si>
  <si>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</si>
  <si>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</si>
  <si>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</si>
  <si>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</si>
  <si>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</si>
  <si>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</si>
  <si>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</si>
  <si>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</si>
  <si>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</si>
  <si>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</si>
  <si>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</si>
  <si>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</si>
  <si>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</si>
  <si>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</si>
  <si>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</si>
  <si>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</si>
  <si>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</si>
  <si>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</si>
  <si>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</si>
  <si>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</si>
  <si>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</si>
  <si>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</si>
  <si>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</si>
  <si>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</si>
  <si>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</si>
  <si>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</si>
  <si>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</si>
  <si>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</si>
  <si>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</si>
  <si>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</si>
  <si>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</si>
  <si>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</si>
  <si>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</si>
  <si>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</si>
  <si>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</si>
  <si>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</si>
  <si>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</si>
  <si>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</si>
  <si>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</si>
  <si>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</si>
  <si>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</si>
  <si>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</si>
  <si>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</si>
  <si>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</si>
  <si>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</si>
  <si>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</si>
  <si>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</si>
  <si>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</si>
  <si>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</si>
  <si>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</si>
  <si>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</si>
  <si>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</si>
  <si>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</si>
  <si>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</si>
  <si>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</si>
  <si>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</si>
  <si>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</si>
  <si>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</si>
  <si>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</si>
  <si>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</si>
  <si>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</si>
  <si>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</si>
  <si>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</si>
  <si>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</si>
  <si>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</si>
  <si>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</si>
  <si>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</si>
  <si>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</si>
  <si>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</si>
  <si>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</si>
  <si>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</si>
  <si>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</si>
  <si>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</si>
  <si>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</si>
  <si>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</si>
  <si>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</si>
  <si>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</si>
  <si>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</si>
  <si>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</si>
  <si>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</si>
  <si>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</si>
  <si>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</si>
  <si>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</si>
  <si>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</si>
  <si>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</si>
  <si>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</si>
  <si>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</si>
  <si>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</si>
  <si>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</si>
  <si>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</si>
  <si>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</si>
  <si>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</si>
  <si>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</si>
  <si>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</si>
  <si>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</si>
  <si>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</si>
  <si>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</si>
  <si>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</si>
  <si>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</si>
  <si>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</si>
  <si>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</si>
  <si>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</si>
  <si>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</si>
  <si>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</si>
  <si>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</si>
  <si>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</si>
  <si>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</si>
  <si>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</si>
  <si>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</si>
  <si>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</si>
  <si>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</si>
  <si>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</si>
  <si>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</si>
  <si>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</si>
  <si>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</si>
  <si>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</si>
  <si>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</si>
  <si>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</si>
  <si>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</si>
  <si>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</si>
  <si>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</si>
  <si>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</si>
  <si>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</si>
  <si>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</si>
  <si>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</si>
  <si>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</si>
  <si>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</si>
  <si>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</si>
  <si>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</si>
  <si>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</si>
  <si>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</si>
  <si>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</si>
  <si>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</si>
  <si>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</si>
  <si>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</si>
  <si>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</si>
  <si>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</si>
  <si>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</si>
  <si>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</si>
  <si>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</si>
  <si>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</si>
  <si>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</si>
  <si>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</si>
  <si>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</si>
  <si>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</si>
  <si>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</si>
  <si>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</si>
  <si>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</si>
  <si>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</si>
  <si>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</si>
  <si>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</si>
  <si>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</si>
  <si>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</si>
  <si>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</si>
  <si>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</si>
  <si>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</si>
  <si>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</si>
  <si>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</si>
  <si>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</si>
  <si>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</si>
  <si>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</si>
  <si>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</si>
  <si>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</si>
  <si>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</si>
  <si>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</si>
  <si>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</si>
  <si>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</si>
  <si>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</si>
  <si>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</si>
  <si>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</si>
  <si>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</si>
  <si>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</si>
  <si>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</si>
  <si>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</si>
  <si>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</si>
  <si>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</si>
  <si>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</si>
  <si>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</si>
  <si>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</si>
  <si>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</si>
  <si>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</si>
  <si>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</si>
  <si>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</si>
  <si>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</si>
  <si>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</si>
  <si>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</si>
  <si>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</si>
  <si>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</si>
  <si>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</si>
  <si>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</si>
  <si>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</si>
  <si>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</si>
  <si>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</si>
  <si>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</si>
  <si>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</si>
  <si>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</si>
  <si>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</si>
  <si>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</si>
  <si>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</si>
  <si>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</si>
  <si>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</si>
  <si>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</si>
  <si>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</si>
  <si>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</si>
  <si>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</si>
  <si>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</si>
  <si>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</si>
  <si>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</si>
  <si>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</si>
  <si>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</si>
  <si>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</si>
  <si>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</si>
  <si>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</si>
  <si>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</si>
  <si>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</si>
  <si>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</si>
  <si>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</si>
  <si>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</si>
  <si>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</si>
  <si>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</si>
  <si>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</si>
  <si>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</si>
  <si>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</si>
  <si>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</si>
  <si>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</si>
  <si>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</si>
  <si>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</si>
  <si>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</si>
  <si>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</si>
  <si>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</si>
  <si>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</si>
  <si>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</si>
  <si>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</si>
  <si>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</si>
  <si>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</si>
  <si>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</si>
  <si>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</si>
  <si>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</si>
  <si>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</si>
  <si>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</si>
  <si>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</si>
  <si>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</si>
  <si>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</si>
  <si>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</si>
  <si>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</si>
  <si>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</si>
  <si>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</si>
  <si>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</si>
  <si>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</si>
  <si>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</si>
  <si>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</si>
  <si>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</si>
  <si>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</si>
  <si>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</si>
  <si>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</si>
  <si>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</si>
  <si>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</si>
  <si>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</si>
  <si>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</si>
  <si>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</si>
  <si>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</si>
  <si>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</si>
  <si>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</si>
  <si>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</si>
  <si>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</si>
  <si>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</si>
  <si>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</si>
  <si>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</si>
  <si>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</si>
  <si>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</si>
  <si>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</si>
  <si>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</si>
  <si>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</si>
  <si>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</si>
  <si>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</si>
  <si>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</si>
  <si>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</si>
  <si>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</si>
  <si>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</si>
  <si>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</si>
  <si>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</si>
  <si>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</si>
  <si>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</si>
  <si>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</si>
  <si>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</si>
  <si>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</si>
  <si>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</si>
  <si>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</si>
  <si>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</si>
  <si>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</si>
  <si>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</si>
  <si>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</si>
  <si>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</si>
  <si>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</si>
  <si>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</si>
  <si>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</si>
  <si>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</si>
  <si>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</si>
  <si>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</si>
  <si>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</si>
  <si>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</si>
  <si>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</si>
  <si>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</si>
  <si>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</si>
  <si>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</si>
  <si>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</si>
  <si>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</si>
  <si>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</si>
  <si>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</si>
  <si>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</si>
  <si>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</si>
  <si>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</si>
  <si>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</si>
  <si>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</si>
  <si>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</si>
  <si>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</si>
  <si>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</si>
  <si>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</si>
  <si>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</si>
  <si>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</si>
  <si>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</si>
  <si>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</si>
  <si>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</si>
  <si>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</si>
  <si>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</si>
  <si>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</si>
  <si>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</si>
  <si>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</si>
  <si>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</si>
  <si>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</si>
  <si>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</si>
  <si>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</si>
  <si>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</si>
  <si>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</si>
  <si>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</si>
  <si>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</si>
  <si>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</si>
  <si>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</si>
  <si>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</si>
  <si>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</si>
  <si>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</si>
  <si>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</si>
  <si>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</si>
  <si>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</si>
  <si>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</si>
  <si>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</si>
  <si>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</si>
  <si>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</si>
  <si>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</si>
  <si>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</si>
  <si>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</si>
  <si>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</si>
  <si>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</si>
  <si>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</si>
  <si>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</si>
  <si>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</si>
  <si>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</si>
  <si>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</si>
  <si>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</si>
  <si>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</si>
  <si>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</si>
  <si>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</si>
  <si>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</si>
  <si>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</si>
  <si>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</si>
  <si>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</si>
  <si>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</si>
  <si>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</si>
  <si>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</si>
  <si>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</si>
  <si>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</si>
  <si>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</si>
  <si>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</si>
  <si>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</si>
  <si>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</si>
  <si>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</si>
  <si>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</si>
  <si>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</si>
  <si>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</si>
  <si>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</si>
  <si>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</si>
  <si>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</si>
  <si>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</si>
  <si>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</si>
  <si>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</si>
  <si>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</si>
  <si>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</si>
  <si>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</si>
  <si>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</si>
  <si>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</si>
  <si>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</si>
  <si>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</si>
  <si>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</si>
  <si>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</si>
  <si>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</si>
  <si>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</si>
  <si>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</si>
  <si>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</si>
  <si>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</si>
  <si>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</si>
  <si>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</si>
  <si>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</si>
  <si>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</si>
  <si>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</si>
  <si>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</si>
  <si>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</si>
  <si>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</si>
  <si>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</si>
  <si>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</si>
  <si>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</si>
  <si>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</si>
  <si>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</si>
  <si>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</si>
  <si>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</si>
  <si>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</si>
  <si>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</si>
  <si>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</si>
  <si>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</si>
  <si>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</si>
  <si>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</si>
  <si>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</si>
  <si>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</si>
  <si>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</si>
  <si>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</si>
  <si>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</si>
  <si>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</si>
  <si>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</si>
  <si>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</si>
  <si>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</si>
  <si>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</si>
  <si>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</si>
  <si>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</si>
  <si>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</si>
  <si>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</si>
  <si>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</si>
  <si>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</si>
  <si>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</si>
  <si>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</si>
  <si>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</si>
  <si>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</si>
  <si>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</si>
  <si>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</si>
  <si>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</si>
  <si>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</si>
  <si>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</si>
  <si>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</si>
  <si>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</si>
  <si>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</si>
  <si>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</si>
  <si>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</si>
  <si>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</si>
  <si>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</si>
  <si>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</si>
  <si>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</si>
  <si>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</si>
  <si>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</si>
  <si>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</si>
  <si>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</si>
  <si>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</si>
  <si>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</si>
  <si>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</si>
  <si>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</si>
  <si>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</si>
  <si>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</si>
  <si>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</si>
  <si>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</si>
  <si>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</si>
  <si>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</si>
  <si>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</si>
  <si>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</si>
  <si>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</si>
  <si>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</si>
  <si>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</si>
  <si>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</si>
  <si>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</si>
  <si>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</si>
  <si>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</si>
  <si>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</si>
  <si>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</si>
  <si>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</si>
  <si>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</si>
  <si>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</si>
  <si>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</si>
  <si>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</si>
  <si>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</si>
  <si>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</si>
  <si>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</si>
  <si>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</si>
  <si>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</si>
  <si>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</si>
  <si>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</si>
  <si>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</si>
  <si>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</si>
  <si>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</si>
  <si>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</si>
  <si>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</si>
  <si>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</si>
  <si>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</si>
  <si>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</si>
  <si>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</si>
  <si>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</si>
  <si>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</si>
  <si>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</si>
  <si>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</si>
  <si>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</si>
  <si>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</si>
  <si>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</si>
  <si>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</si>
  <si>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</si>
  <si>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</si>
  <si>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</si>
  <si>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</si>
  <si>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</si>
  <si>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</si>
  <si>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</si>
  <si>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</si>
  <si>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</si>
  <si>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</si>
  <si>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</si>
  <si>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</si>
  <si>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</si>
  <si>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</si>
  <si>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</si>
  <si>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</si>
  <si>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</si>
  <si>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</si>
  <si>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</si>
  <si>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</si>
  <si>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</si>
  <si>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</si>
  <si>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</si>
  <si>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</si>
  <si>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</si>
  <si>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</si>
  <si>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</si>
  <si>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</si>
  <si>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</si>
  <si>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</si>
  <si>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</si>
  <si>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</si>
  <si>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</si>
  <si>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</si>
  <si>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</si>
  <si>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</si>
  <si>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</si>
  <si>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</si>
  <si>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</si>
  <si>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</si>
  <si>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</si>
  <si>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</si>
  <si>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</si>
  <si>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</si>
  <si>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</si>
  <si>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</si>
  <si>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</si>
  <si>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</si>
  <si>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</si>
  <si>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</si>
  <si>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</si>
  <si>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</si>
  <si>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</si>
  <si>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</si>
  <si>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</si>
  <si>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</si>
  <si>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</si>
  <si>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</si>
  <si>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</si>
  <si>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</si>
  <si>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</si>
  <si>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</si>
  <si>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</si>
  <si>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</si>
  <si>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</si>
  <si>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</si>
  <si>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</si>
  <si>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</si>
  <si>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</si>
  <si>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</si>
  <si>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</si>
  <si>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</si>
  <si>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</si>
  <si>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</si>
  <si>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</si>
  <si>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</si>
  <si>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</si>
  <si>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</si>
  <si>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</si>
  <si>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</si>
  <si>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</si>
  <si>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</si>
  <si>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</si>
  <si>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</si>
  <si>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</si>
  <si>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</si>
  <si>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</si>
  <si>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</si>
  <si>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</si>
  <si>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</si>
  <si>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</si>
  <si>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</si>
  <si>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</si>
  <si>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</si>
  <si>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</si>
  <si>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</si>
  <si>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</si>
  <si>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</si>
  <si>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</si>
  <si>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</si>
  <si>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</si>
  <si>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</si>
  <si>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</si>
  <si>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</si>
  <si>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</si>
  <si>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</si>
  <si>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</si>
  <si>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</si>
  <si>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</si>
  <si>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</si>
  <si>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</si>
  <si>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</si>
  <si>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</si>
  <si>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</si>
  <si>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</si>
  <si>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</si>
  <si>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</si>
  <si>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</si>
  <si>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</si>
  <si>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</si>
  <si>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</si>
  <si>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</si>
  <si>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</si>
  <si>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</si>
  <si>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</si>
  <si>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</si>
  <si>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</si>
  <si>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</si>
  <si>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</si>
  <si>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</si>
  <si>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</si>
  <si>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</si>
  <si>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</si>
  <si>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</si>
  <si>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</si>
  <si>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</si>
  <si>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</si>
  <si>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</si>
  <si>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</si>
  <si>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</si>
  <si>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</si>
  <si>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</si>
  <si>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</si>
  <si>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</si>
  <si>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</si>
  <si>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</si>
  <si>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</si>
  <si>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</si>
  <si>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</si>
  <si>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</si>
  <si>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</si>
  <si>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</si>
  <si>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</si>
  <si>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</si>
  <si>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</si>
  <si>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</si>
  <si>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</si>
  <si>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</si>
  <si>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</si>
  <si>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</si>
  <si>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</si>
  <si>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</si>
  <si>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</si>
  <si>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</si>
  <si>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</si>
  <si>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</si>
  <si>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</si>
  <si>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</si>
  <si>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</si>
  <si>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</si>
  <si>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</si>
  <si>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</si>
  <si>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</si>
  <si>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</si>
  <si>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</si>
  <si>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</si>
  <si>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</si>
  <si>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</si>
  <si>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</si>
  <si>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</si>
  <si>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</si>
  <si>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</si>
  <si>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</si>
  <si>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</si>
  <si>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</si>
  <si>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</si>
  <si>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</si>
  <si>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</si>
  <si>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</si>
  <si>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</si>
  <si>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</si>
  <si>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</si>
  <si>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</si>
  <si>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</si>
  <si>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</si>
  <si>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</si>
  <si>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</si>
  <si>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</si>
  <si>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</si>
  <si>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</si>
  <si>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</si>
  <si>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</si>
  <si>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</si>
  <si>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</si>
  <si>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</si>
  <si>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</si>
  <si>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</si>
  <si>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</si>
  <si>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</si>
  <si>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</si>
  <si>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</si>
  <si>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</si>
  <si>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</si>
  <si>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</si>
  <si>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</si>
  <si>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</si>
  <si>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</si>
  <si>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</si>
  <si>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</si>
  <si>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</si>
  <si>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</si>
  <si>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</si>
  <si>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</si>
  <si>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</si>
  <si>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</si>
  <si>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</si>
  <si>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</si>
  <si>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</si>
  <si>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</si>
  <si>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</si>
  <si>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</si>
  <si>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</si>
  <si>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</si>
  <si>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</si>
  <si>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</si>
  <si>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</si>
  <si>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</si>
  <si>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</si>
  <si>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</si>
  <si>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</si>
  <si>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</si>
  <si>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</si>
  <si>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</si>
  <si>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</si>
  <si>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</si>
  <si>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</si>
  <si>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</si>
  <si>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</si>
  <si>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</si>
  <si>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</si>
  <si>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</si>
  <si>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</si>
  <si>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</si>
  <si>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</si>
  <si>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</si>
  <si>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</si>
  <si>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</si>
  <si>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</si>
  <si>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</si>
  <si>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</si>
  <si>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</si>
  <si>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</si>
  <si>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</si>
  <si>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</si>
  <si>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</si>
  <si>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</si>
  <si>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</si>
  <si>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</si>
  <si>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</si>
  <si>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</si>
  <si>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</si>
  <si>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</si>
  <si>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</si>
  <si>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</si>
  <si>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</si>
  <si>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</si>
  <si>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</si>
  <si>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</si>
  <si>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</si>
  <si>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</si>
  <si>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</si>
  <si>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</si>
  <si>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</si>
  <si>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</si>
  <si>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</si>
  <si>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</si>
  <si>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</si>
  <si>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</si>
  <si>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</si>
  <si>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</si>
  <si>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</si>
  <si>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</si>
  <si>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</si>
  <si>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</si>
  <si>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</si>
  <si>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</si>
  <si>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</si>
  <si>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</si>
  <si>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</si>
  <si>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</si>
  <si>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</si>
  <si>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</si>
  <si>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</si>
  <si>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</si>
  <si>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</si>
  <si>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</si>
  <si>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</si>
  <si>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</si>
  <si>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</si>
  <si>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</si>
  <si>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</si>
  <si>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</si>
  <si>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</si>
  <si>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</si>
  <si>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</si>
  <si>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</si>
  <si>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</si>
  <si>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</si>
  <si>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</si>
  <si>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</si>
  <si>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</si>
  <si>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</si>
  <si>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</si>
  <si>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</si>
  <si>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</si>
  <si>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</si>
  <si>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</si>
  <si>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</si>
  <si>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</si>
  <si>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</si>
  <si>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</si>
  <si>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</si>
  <si>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</si>
  <si>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</si>
  <si>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</si>
  <si>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</si>
  <si>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</si>
  <si>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</si>
  <si>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</si>
  <si>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</si>
  <si>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</si>
  <si>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</si>
  <si>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</si>
  <si>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</si>
  <si>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</si>
  <si>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</si>
  <si>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</si>
  <si>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</si>
  <si>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</si>
  <si>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</si>
  <si>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</si>
  <si>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</si>
  <si>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</si>
  <si>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</si>
  <si>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</si>
  <si>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</si>
  <si>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</si>
  <si>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</si>
  <si>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</si>
  <si>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</si>
  <si>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</si>
  <si>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</si>
  <si>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</si>
  <si>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</si>
  <si>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</si>
  <si>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</si>
  <si>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</si>
  <si>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</si>
  <si>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</si>
  <si>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</si>
  <si>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</si>
  <si>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</si>
  <si>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</si>
  <si>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</si>
  <si>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</si>
  <si>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</si>
  <si>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</si>
  <si>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</si>
  <si>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</si>
  <si>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</si>
  <si>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</si>
  <si>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</si>
  <si>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</si>
  <si>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</si>
  <si>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</si>
  <si>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</si>
  <si>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</si>
  <si>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</si>
  <si>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</si>
  <si>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</si>
  <si>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</si>
  <si>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</si>
  <si>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</si>
  <si>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</si>
  <si>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</si>
  <si>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</si>
  <si>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</si>
  <si>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</si>
  <si>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</si>
  <si>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</si>
  <si>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</si>
  <si>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</si>
  <si>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</si>
  <si>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</si>
  <si>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</si>
  <si>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</si>
  <si>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</si>
  <si>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</si>
  <si>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</si>
  <si>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</si>
  <si>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</si>
  <si>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</si>
  <si>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</si>
  <si>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</si>
  <si>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</si>
  <si>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</si>
  <si>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</si>
  <si>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</si>
  <si>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</si>
  <si>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</si>
  <si>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</si>
  <si>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</si>
  <si>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</si>
  <si>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</si>
  <si>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</si>
  <si>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</si>
  <si>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</si>
  <si>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</si>
  <si>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</si>
  <si>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</si>
  <si>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</si>
  <si>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</si>
  <si>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</si>
  <si>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</si>
  <si>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</si>
  <si>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</si>
  <si>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</si>
  <si>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</si>
  <si>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</si>
  <si>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</si>
  <si>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</si>
  <si>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</si>
  <si>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</si>
  <si>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</si>
  <si>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</si>
  <si>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</si>
  <si>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</si>
  <si>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</si>
  <si>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</si>
  <si>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</si>
  <si>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</si>
  <si>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</si>
  <si>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</si>
  <si>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</si>
  <si>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</si>
  <si>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</si>
  <si>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</si>
  <si>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</si>
  <si>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</si>
  <si>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</si>
  <si>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</si>
  <si>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</si>
  <si>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</si>
  <si>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</si>
  <si>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</si>
  <si>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</si>
  <si>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</si>
  <si>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</si>
  <si>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</si>
  <si>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</si>
  <si>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</si>
  <si>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</si>
  <si>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</si>
  <si>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</si>
  <si>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</si>
  <si>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</si>
  <si>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</si>
  <si>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</si>
  <si>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</si>
  <si>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</si>
  <si>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</si>
  <si>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</si>
  <si>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</si>
  <si>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</si>
  <si>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</si>
  <si>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</si>
  <si>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</si>
  <si>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</si>
  <si>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</si>
  <si>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</si>
  <si>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</si>
  <si>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</si>
  <si>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</si>
  <si>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</si>
  <si>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</si>
  <si>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</si>
  <si>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</si>
  <si>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</si>
  <si>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</si>
  <si>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</si>
  <si>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</si>
  <si>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</si>
  <si>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</si>
  <si>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</si>
  <si>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</si>
  <si>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</si>
  <si>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</si>
  <si>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</si>
  <si>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</si>
  <si>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</si>
  <si>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</si>
  <si>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</si>
  <si>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</si>
  <si>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</si>
  <si>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</si>
  <si>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</si>
  <si>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</si>
  <si>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</si>
  <si>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</si>
  <si>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</si>
  <si>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</si>
  <si>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</si>
  <si>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</si>
  <si>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</si>
  <si>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</si>
  <si>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</si>
  <si>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</si>
  <si>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</si>
  <si>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</si>
  <si>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</si>
  <si>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</si>
  <si>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</si>
  <si>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</si>
  <si>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</si>
  <si>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</si>
  <si>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</si>
  <si>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</si>
  <si>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</si>
  <si>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</si>
  <si>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</si>
  <si>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</si>
  <si>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</si>
  <si>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</si>
  <si>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</si>
  <si>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</si>
  <si>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</si>
  <si>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</si>
  <si>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</si>
  <si>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</si>
  <si>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</si>
  <si>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</si>
  <si>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</si>
  <si>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</si>
  <si>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</si>
  <si>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</si>
  <si>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</si>
  <si>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</si>
  <si>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</si>
  <si>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</si>
  <si>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</si>
  <si>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</si>
  <si>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</si>
  <si>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</si>
  <si>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</si>
  <si>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</si>
  <si>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</si>
  <si>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</si>
  <si>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</si>
  <si>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</si>
  <si>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</si>
  <si>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</si>
  <si>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</si>
  <si>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</si>
  <si>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</si>
  <si>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</si>
  <si>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</si>
  <si>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</si>
  <si>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</si>
  <si>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</si>
  <si>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</si>
  <si>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</si>
  <si>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</si>
  <si>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</si>
  <si>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</si>
  <si>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</si>
  <si>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</si>
  <si>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</si>
  <si>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</si>
  <si>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</si>
  <si>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</si>
  <si>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</si>
  <si>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</si>
  <si>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</si>
  <si>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</si>
  <si>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</si>
  <si>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</si>
  <si>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</si>
  <si>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</si>
  <si>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</si>
  <si>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</si>
  <si>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</si>
  <si>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</si>
  <si>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</si>
  <si>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</si>
  <si>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</si>
  <si>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</si>
  <si>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</si>
  <si>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</si>
  <si>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</si>
  <si>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</si>
  <si>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</si>
  <si>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</si>
  <si>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</si>
  <si>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</si>
  <si>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</si>
  <si>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</si>
  <si>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</si>
  <si>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</si>
  <si>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</si>
  <si>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</si>
  <si>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</si>
  <si>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</si>
  <si>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</si>
  <si>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</si>
  <si>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</si>
  <si>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</si>
  <si>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</si>
  <si>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</si>
  <si>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</si>
  <si>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</si>
  <si>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</si>
  <si>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</si>
  <si>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</si>
  <si>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</si>
  <si>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</si>
  <si>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</si>
  <si>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</si>
  <si>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</si>
  <si>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</si>
  <si>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</si>
  <si>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</si>
  <si>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</si>
  <si>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</si>
  <si>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</si>
  <si>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</si>
  <si>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</si>
  <si>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</si>
  <si>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</si>
  <si>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</si>
  <si>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</si>
  <si>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</si>
  <si>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</si>
  <si>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</si>
  <si>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</si>
  <si>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</si>
  <si>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</si>
  <si>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</si>
  <si>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</si>
  <si>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</si>
  <si>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</si>
  <si>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</si>
  <si>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</si>
  <si>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</si>
  <si>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</si>
  <si>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</si>
  <si>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</si>
  <si>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</si>
  <si>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</si>
  <si>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</si>
  <si>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</si>
  <si>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</si>
  <si>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</si>
  <si>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</si>
  <si>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</si>
  <si>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</si>
  <si>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</si>
  <si>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</si>
  <si>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</si>
  <si>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</si>
  <si>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</si>
  <si>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</si>
  <si>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</si>
  <si>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</si>
  <si>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</si>
  <si>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</si>
  <si>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</si>
  <si>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</si>
  <si>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</si>
  <si>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</si>
  <si>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</si>
  <si>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</si>
  <si>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</si>
  <si>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</si>
  <si>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</si>
  <si>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</si>
  <si>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</si>
  <si>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</si>
  <si>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</si>
  <si>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</si>
  <si>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</si>
  <si>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</si>
  <si>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</si>
  <si>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</si>
  <si>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</si>
  <si>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</si>
  <si>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</si>
  <si>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</si>
  <si>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</si>
  <si>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</si>
  <si>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</si>
  <si>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</si>
  <si>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</si>
  <si>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</si>
  <si>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</si>
  <si>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</si>
  <si>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</si>
  <si>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</si>
  <si>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</si>
  <si>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</si>
  <si>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</si>
  <si>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</si>
  <si>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</si>
  <si>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</si>
  <si>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</si>
  <si>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</si>
  <si>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</si>
  <si>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</si>
  <si>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</si>
  <si>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</si>
  <si>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</si>
  <si>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</si>
  <si>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</si>
  <si>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</si>
  <si>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</si>
  <si>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</si>
  <si>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</si>
  <si>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</si>
  <si>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</si>
  <si>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</si>
  <si>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</si>
  <si>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</si>
  <si>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</si>
  <si>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</si>
  <si>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</si>
  <si>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</si>
  <si>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</si>
  <si>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</si>
  <si>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</si>
  <si>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</si>
  <si>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</si>
  <si>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</si>
  <si>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</si>
  <si>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</si>
  <si>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</si>
  <si>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</si>
  <si>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</si>
  <si>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</si>
  <si>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</si>
  <si>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</si>
  <si>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</si>
  <si>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</si>
  <si>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</si>
  <si>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</si>
  <si>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</si>
  <si>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</si>
  <si>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</si>
  <si>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</si>
  <si>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</si>
  <si>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</si>
  <si>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</si>
  <si>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</si>
  <si>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</si>
  <si>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</si>
  <si>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</si>
  <si>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</si>
  <si>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</si>
  <si>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</si>
  <si>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</si>
  <si>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</si>
  <si>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</si>
  <si>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</si>
  <si>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</si>
  <si>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</si>
  <si>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</si>
  <si>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</si>
  <si>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</si>
  <si>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</si>
  <si>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</si>
  <si>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</si>
  <si>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</si>
  <si>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</si>
  <si>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</si>
  <si>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</si>
  <si>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</si>
  <si>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</si>
  <si>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</si>
  <si>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</si>
  <si>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</si>
  <si>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</si>
  <si>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</si>
  <si>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</si>
  <si>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</si>
  <si>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</si>
  <si>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</si>
  <si>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</si>
  <si>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</si>
  <si>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</si>
  <si>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</si>
  <si>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</si>
  <si>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</si>
  <si>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</si>
  <si>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</si>
  <si>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</si>
  <si>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</si>
  <si>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</si>
  <si>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</si>
  <si>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</si>
  <si>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</si>
  <si>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</si>
  <si>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</si>
  <si>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</si>
  <si>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</si>
  <si>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</si>
  <si>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</si>
  <si>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</si>
  <si>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</si>
  <si>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</si>
  <si>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</si>
  <si>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</si>
  <si>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</si>
  <si>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</si>
  <si>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</si>
  <si>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</si>
  <si>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</si>
  <si>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</si>
  <si>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</si>
  <si>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</si>
  <si>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</si>
  <si>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</si>
  <si>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</si>
  <si>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</si>
  <si>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</si>
  <si>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</si>
  <si>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</si>
  <si>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</si>
  <si>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</si>
  <si>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</si>
  <si>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</si>
  <si>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</si>
  <si>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</si>
  <si>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</si>
  <si>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</si>
  <si>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</si>
  <si>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</si>
  <si>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</si>
  <si>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</si>
  <si>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</si>
  <si>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</si>
  <si>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</si>
  <si>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</si>
  <si>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</si>
  <si>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</si>
  <si>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</si>
  <si>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</si>
  <si>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</si>
  <si>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</si>
  <si>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</si>
  <si>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</si>
  <si>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</si>
  <si>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</si>
  <si>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</si>
  <si>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</si>
  <si>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</si>
  <si>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</si>
  <si>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</si>
  <si>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</si>
  <si>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</si>
  <si>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</si>
  <si>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</si>
  <si>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</si>
  <si>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</si>
  <si>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</si>
  <si>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</si>
  <si>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</si>
  <si>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</si>
  <si>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</si>
  <si>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</si>
  <si>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</si>
  <si>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</si>
  <si>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</si>
  <si>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</si>
  <si>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</si>
  <si>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</si>
  <si>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</si>
  <si>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</si>
  <si>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</si>
  <si>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</si>
  <si>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</si>
  <si>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</si>
  <si>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</si>
  <si>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</si>
  <si>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</si>
  <si>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</si>
  <si>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</si>
  <si>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</si>
  <si>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</si>
  <si>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</si>
  <si>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</si>
  <si>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</si>
  <si>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</si>
  <si>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</si>
  <si>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</si>
  <si>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</si>
  <si>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</si>
  <si>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</si>
  <si>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</si>
  <si>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</si>
  <si>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</si>
  <si>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</si>
  <si>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</si>
  <si>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</si>
  <si>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</si>
  <si>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</si>
  <si>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</si>
  <si>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</si>
  <si>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</si>
  <si>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</si>
  <si>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</si>
  <si>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</si>
  <si>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</si>
  <si>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</si>
  <si>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</si>
  <si>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</si>
  <si>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</si>
  <si>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</si>
  <si>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</si>
  <si>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</si>
  <si>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</si>
  <si>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</si>
  <si>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</si>
  <si>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</si>
  <si>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</si>
  <si>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</si>
  <si>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</si>
  <si>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</si>
  <si>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</si>
  <si>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</si>
  <si>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</si>
  <si>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</si>
  <si>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</si>
  <si>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</si>
  <si>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</si>
  <si>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</si>
  <si>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</si>
  <si>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</si>
  <si>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</si>
  <si>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</si>
  <si>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</si>
  <si>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</si>
  <si>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</si>
  <si>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</si>
  <si>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</si>
  <si>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</si>
  <si>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</si>
  <si>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</si>
  <si>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</si>
  <si>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</si>
  <si>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</si>
  <si>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</si>
  <si>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</si>
  <si>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</si>
  <si>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</si>
  <si>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</si>
  <si>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</si>
  <si>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</si>
  <si>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</si>
  <si>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</si>
  <si>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</si>
  <si>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</si>
  <si>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</si>
  <si>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</si>
  <si>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</si>
  <si>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</si>
  <si>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</si>
  <si>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</si>
  <si>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</si>
  <si>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</si>
  <si>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</si>
  <si>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</si>
  <si>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</si>
  <si>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</si>
  <si>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</si>
  <si>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</si>
  <si>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</si>
  <si>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</si>
  <si>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</si>
  <si>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</si>
  <si>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</si>
  <si>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</si>
  <si>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</si>
  <si>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</si>
  <si>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</si>
  <si>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</si>
  <si>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</si>
  <si>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</si>
  <si>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</si>
  <si>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</si>
  <si>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</si>
  <si>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</si>
  <si>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</si>
  <si>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</si>
  <si>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</si>
  <si>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</si>
  <si>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</si>
  <si>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</si>
  <si>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</si>
  <si>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</si>
  <si>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</si>
  <si>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</si>
  <si>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</si>
  <si>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</si>
  <si>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</si>
  <si>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</si>
  <si>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</si>
  <si>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</si>
  <si>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</si>
  <si>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</si>
  <si>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</si>
  <si>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</si>
  <si>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</si>
  <si>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</si>
  <si>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</si>
  <si>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</si>
  <si>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</si>
  <si>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</si>
  <si>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</si>
  <si>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</si>
  <si>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</si>
  <si>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</si>
  <si>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</si>
  <si>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</si>
  <si>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</si>
  <si>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</si>
  <si>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</si>
  <si>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</si>
  <si>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</si>
  <si>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</si>
  <si>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</si>
  <si>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</si>
  <si>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</si>
  <si>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</si>
  <si>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</si>
  <si>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</si>
  <si>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</si>
  <si>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</si>
  <si>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</si>
  <si>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</si>
  <si>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</si>
  <si>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</si>
  <si>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</si>
  <si>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</si>
  <si>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</si>
  <si>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</si>
  <si>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</si>
  <si>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</si>
  <si>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</si>
  <si>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</si>
  <si>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</si>
  <si>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</si>
  <si>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</si>
  <si>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</si>
  <si>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</si>
  <si>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</si>
  <si>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</si>
  <si>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</si>
  <si>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</si>
  <si>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</si>
  <si>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</si>
  <si>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</si>
  <si>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</si>
  <si>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</si>
  <si>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</si>
  <si>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</si>
  <si>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</si>
  <si>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</si>
  <si>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</si>
  <si>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</si>
  <si>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</si>
  <si>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</si>
  <si>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</si>
  <si>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</si>
  <si>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</si>
  <si>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</si>
  <si>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</si>
  <si>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</si>
  <si>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</si>
  <si>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</si>
  <si>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</si>
  <si>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</si>
  <si>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</si>
  <si>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</si>
  <si>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</si>
  <si>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</si>
  <si>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</si>
  <si>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</si>
  <si>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</si>
  <si>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</si>
  <si>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</si>
  <si>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</si>
  <si>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</si>
  <si>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</si>
  <si>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</si>
  <si>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</si>
  <si>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</si>
  <si>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</si>
  <si>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</si>
  <si>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</si>
  <si>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</si>
  <si>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</si>
  <si>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</si>
  <si>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</si>
  <si>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</si>
  <si>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</si>
  <si>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</si>
  <si>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</si>
  <si>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</si>
  <si>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</si>
  <si>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</si>
  <si>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</si>
  <si>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</si>
  <si>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</si>
  <si>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</si>
  <si>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</si>
  <si>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</si>
  <si>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</si>
  <si>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</si>
  <si>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</si>
  <si>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</si>
  <si>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</si>
  <si>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</si>
  <si>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</si>
  <si>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</si>
  <si>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</si>
  <si>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</si>
  <si>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</si>
  <si>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</si>
  <si>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</si>
  <si>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</si>
  <si>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</si>
  <si>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</si>
  <si>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</si>
  <si>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</si>
  <si>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</si>
  <si>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</si>
  <si>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</si>
  <si>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</si>
  <si>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</si>
  <si>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</si>
  <si>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</si>
  <si>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</si>
  <si>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</si>
  <si>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</si>
  <si>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</si>
  <si>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</si>
  <si>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</si>
  <si>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</si>
  <si>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</si>
  <si>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</si>
  <si>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</si>
  <si>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</si>
  <si>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</si>
  <si>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</si>
  <si>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</si>
  <si>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</si>
  <si>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</si>
  <si>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</si>
  <si>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</si>
  <si>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</si>
  <si>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</si>
  <si>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</si>
  <si>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</si>
  <si>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</si>
  <si>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</si>
  <si>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</si>
  <si>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</si>
  <si>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</si>
  <si>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</si>
  <si>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</si>
  <si>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</si>
  <si>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</si>
  <si>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</si>
  <si>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</si>
  <si>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</si>
  <si>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</si>
  <si>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</si>
  <si>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</si>
  <si>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</si>
  <si>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</si>
  <si>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</si>
  <si>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</si>
  <si>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</si>
  <si>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</si>
  <si>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</si>
  <si>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</si>
  <si>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</si>
  <si>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</si>
  <si>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</si>
  <si>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</si>
  <si>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</si>
  <si>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</si>
  <si>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</si>
  <si>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</si>
  <si>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</si>
  <si>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</si>
  <si>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</si>
  <si>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</si>
  <si>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</si>
  <si>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</si>
  <si>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</si>
  <si>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</si>
  <si>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</si>
  <si>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</si>
  <si>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</si>
  <si>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</si>
  <si>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</si>
  <si>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</si>
  <si>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</si>
  <si>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</si>
  <si>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</si>
  <si>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</si>
  <si>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</si>
  <si>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</si>
  <si>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</si>
  <si>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</si>
  <si>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</si>
  <si>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</si>
  <si>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</si>
  <si>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</si>
  <si>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</si>
  <si>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</si>
  <si>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</si>
  <si>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</si>
  <si>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</si>
  <si>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</si>
  <si>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</si>
  <si>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</si>
  <si>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</si>
  <si>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</si>
  <si>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</si>
  <si>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</si>
  <si>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</si>
  <si>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</si>
  <si>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</si>
  <si>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</si>
  <si>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</si>
  <si>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</si>
  <si>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</si>
  <si>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</si>
  <si>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</si>
  <si>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</si>
  <si>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</si>
  <si>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</si>
  <si>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</si>
  <si>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</si>
  <si>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</si>
  <si>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</si>
  <si>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</si>
  <si>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</si>
  <si>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</si>
  <si>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</si>
  <si>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</si>
  <si>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</si>
  <si>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</si>
  <si>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</si>
  <si>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</si>
  <si>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</si>
  <si>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</si>
  <si>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</si>
  <si>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</si>
  <si>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</si>
  <si>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</si>
  <si>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</si>
  <si>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</si>
  <si>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</si>
  <si>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</si>
  <si>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</si>
  <si>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</si>
  <si>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</si>
  <si>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</si>
  <si>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</si>
  <si>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</si>
  <si>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</si>
  <si>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</si>
  <si>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</si>
  <si>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</si>
  <si>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</si>
  <si>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</si>
  <si>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</si>
  <si>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</si>
  <si>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</si>
  <si>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</si>
  <si>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</si>
  <si>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</si>
  <si>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</si>
  <si>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</si>
  <si>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</si>
  <si>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</si>
  <si>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</si>
  <si>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</si>
  <si>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</si>
  <si>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</si>
  <si>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</si>
  <si>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</si>
  <si>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</si>
  <si>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</si>
  <si>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</si>
  <si>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</si>
  <si>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</si>
  <si>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</si>
  <si>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</si>
  <si>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</si>
  <si>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</si>
  <si>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</si>
  <si>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</si>
  <si>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</si>
  <si>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</si>
  <si>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</si>
  <si>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</si>
  <si>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</si>
  <si>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</si>
  <si>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</si>
  <si>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</si>
  <si>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</si>
  <si>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</si>
  <si>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</si>
  <si>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</si>
  <si>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</si>
  <si>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</si>
  <si>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</si>
  <si>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</si>
  <si>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</si>
  <si>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</si>
  <si>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</si>
  <si>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</si>
  <si>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</si>
  <si>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</si>
  <si>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</si>
  <si>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</si>
  <si>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</si>
  <si>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</si>
  <si>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</si>
  <si>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</si>
  <si>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</si>
  <si>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</si>
  <si>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</si>
  <si>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</si>
  <si>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</si>
  <si>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</si>
  <si>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</si>
  <si>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</si>
  <si>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</si>
  <si>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</si>
  <si>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</si>
  <si>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</si>
  <si>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</si>
  <si>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</si>
  <si>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</si>
  <si>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</si>
  <si>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</si>
  <si>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</si>
  <si>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</si>
  <si>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</si>
  <si>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</si>
  <si>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</si>
  <si>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</si>
  <si>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</si>
  <si>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</si>
  <si>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</si>
  <si>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</si>
  <si>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</si>
  <si>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</si>
  <si>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</si>
  <si>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</si>
  <si>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</si>
  <si>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</si>
  <si>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</si>
  <si>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</si>
  <si>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</si>
  <si>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</si>
  <si>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</si>
  <si>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</si>
  <si>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</si>
  <si>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</si>
  <si>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</si>
  <si>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</si>
  <si>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</si>
  <si>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</si>
  <si>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</si>
  <si>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</si>
  <si>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</si>
  <si>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</si>
  <si>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</si>
  <si>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</si>
  <si>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</si>
  <si>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</si>
  <si>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</si>
  <si>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</si>
  <si>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</si>
  <si>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</si>
  <si>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</si>
  <si>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</si>
  <si>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</si>
  <si>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</si>
  <si>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</si>
  <si>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</si>
  <si>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</si>
  <si>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</si>
  <si>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</si>
  <si>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</si>
  <si>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</si>
  <si>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</si>
  <si>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</si>
  <si>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</si>
  <si>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</si>
  <si>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</si>
  <si>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</si>
  <si>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</si>
  <si>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</si>
  <si>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</si>
  <si>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</si>
  <si>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</si>
  <si>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</si>
  <si>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</si>
  <si>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</si>
  <si>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</si>
  <si>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</si>
  <si>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</si>
  <si>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</si>
  <si>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</si>
  <si>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</si>
  <si>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</si>
  <si>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</si>
  <si>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</si>
  <si>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</si>
  <si>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</si>
  <si>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</si>
  <si>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</si>
  <si>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</si>
  <si>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</si>
  <si>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</si>
  <si>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</si>
  <si>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</si>
  <si>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</si>
  <si>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</si>
  <si>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</si>
  <si>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</si>
  <si>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</si>
  <si>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</si>
  <si>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</si>
  <si>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</si>
  <si>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</si>
  <si>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</si>
  <si>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</si>
  <si>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</si>
  <si>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</si>
  <si>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</si>
  <si>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</si>
  <si>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</si>
  <si>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</si>
  <si>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</si>
  <si>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</si>
  <si>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</si>
  <si>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</si>
  <si>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</si>
  <si>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</si>
  <si>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</si>
  <si>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</si>
  <si>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</si>
  <si>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</si>
  <si>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</si>
  <si>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</si>
  <si>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</si>
  <si>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</si>
  <si>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</si>
  <si>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</si>
  <si>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</si>
  <si>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</si>
  <si>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</si>
  <si>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</si>
  <si>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</si>
  <si>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</si>
  <si>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</si>
  <si>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</si>
  <si>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</si>
  <si>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</si>
  <si>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</si>
  <si>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</si>
  <si>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</si>
  <si>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</si>
  <si>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</si>
  <si>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</si>
  <si>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</si>
  <si>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</si>
  <si>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</si>
  <si>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</si>
  <si>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</si>
  <si>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</si>
  <si>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</si>
  <si>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</si>
  <si>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</si>
  <si>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</si>
  <si>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</si>
  <si>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</si>
  <si>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</si>
  <si>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</si>
  <si>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</si>
  <si>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</si>
  <si>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</si>
  <si>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</si>
  <si>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</si>
  <si>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</si>
  <si>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</si>
  <si>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</si>
  <si>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</si>
  <si>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</si>
  <si>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</si>
  <si>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</si>
  <si>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</si>
  <si>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</si>
  <si>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</si>
  <si>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</si>
  <si>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</si>
  <si>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</si>
  <si>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</si>
  <si>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</si>
  <si>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</si>
  <si>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</si>
  <si>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</si>
  <si>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</si>
  <si>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</si>
  <si>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</si>
  <si>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</si>
  <si>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</si>
  <si>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</si>
  <si>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</si>
  <si>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</si>
  <si>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</si>
  <si>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</si>
  <si>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</si>
  <si>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</si>
  <si>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</si>
  <si>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</si>
  <si>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</si>
  <si>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</si>
  <si>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</si>
  <si>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</si>
  <si>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</si>
  <si>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</si>
  <si>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</si>
  <si>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</si>
  <si>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</si>
  <si>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</si>
  <si>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</si>
  <si>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</si>
  <si>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</si>
  <si>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</si>
  <si>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</si>
  <si>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</si>
  <si>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</si>
  <si>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</si>
  <si>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</si>
  <si>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</si>
  <si>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</si>
  <si>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</si>
  <si>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</si>
  <si>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</si>
  <si>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</si>
  <si>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</si>
  <si>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</si>
  <si>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</si>
  <si>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</si>
  <si>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</si>
  <si>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</si>
  <si>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</si>
  <si>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</si>
  <si>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</si>
  <si>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</si>
  <si>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</si>
  <si>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</si>
  <si>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</si>
  <si>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</si>
  <si>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</si>
  <si>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</si>
  <si>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</si>
  <si>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</si>
  <si>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</si>
  <si>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</si>
  <si>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</si>
  <si>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</si>
  <si>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</si>
  <si>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</si>
  <si>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</si>
  <si>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</si>
  <si>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</si>
  <si>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</si>
  <si>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</si>
  <si>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</si>
  <si>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</si>
  <si>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</si>
  <si>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</si>
  <si>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</si>
  <si>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</si>
  <si>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</si>
  <si>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</si>
  <si>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</si>
  <si>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</si>
  <si>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</si>
  <si>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</si>
  <si>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</si>
  <si>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</si>
  <si>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</si>
  <si>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</si>
  <si>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</si>
  <si>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</si>
  <si>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</si>
  <si>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</si>
  <si>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</si>
  <si>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</si>
  <si>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</si>
  <si>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</si>
  <si>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</si>
  <si>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</si>
  <si>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</si>
  <si>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</si>
  <si>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</si>
  <si>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</si>
  <si>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</si>
  <si>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</si>
  <si>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</si>
  <si>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</si>
  <si>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</si>
  <si>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</si>
  <si>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</si>
  <si>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</si>
  <si>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</si>
  <si>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</si>
  <si>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</si>
  <si>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</si>
  <si>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</si>
  <si>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</si>
  <si>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</si>
  <si>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</si>
  <si>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</si>
  <si>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</si>
  <si>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</si>
  <si>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</si>
  <si>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</si>
  <si>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</si>
  <si>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</si>
  <si>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</si>
  <si>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</si>
  <si>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</si>
  <si>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</si>
  <si>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</si>
  <si>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</si>
  <si>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</si>
  <si>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</si>
  <si>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</si>
  <si>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</si>
  <si>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</si>
  <si>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</si>
  <si>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</si>
  <si>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</si>
  <si>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</si>
  <si>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</si>
  <si>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</si>
  <si>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</si>
  <si>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</si>
  <si>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</si>
  <si>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</si>
  <si>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</si>
  <si>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</si>
  <si>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</si>
  <si>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</si>
  <si>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</si>
  <si>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</si>
  <si>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</si>
  <si>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</si>
  <si>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</si>
  <si>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</si>
  <si>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</si>
  <si>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</si>
  <si>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</si>
  <si>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</si>
  <si>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</si>
  <si>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</si>
  <si>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</si>
  <si>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</si>
  <si>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</si>
  <si>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</si>
  <si>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</si>
  <si>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</si>
  <si>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</si>
  <si>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</si>
  <si>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</si>
  <si>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</si>
  <si>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</si>
  <si>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</si>
  <si>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</si>
  <si>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</si>
  <si>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</si>
  <si>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</si>
  <si>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</si>
  <si>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</si>
  <si>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</si>
  <si>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</si>
  <si>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</si>
  <si>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</si>
  <si>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</si>
  <si>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</si>
  <si>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</si>
  <si>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</si>
  <si>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</si>
  <si>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</si>
  <si>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</si>
  <si>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</si>
  <si>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</si>
  <si>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</si>
  <si>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</si>
  <si>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</si>
  <si>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</si>
  <si>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</si>
  <si>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</si>
  <si>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</si>
  <si>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</si>
  <si>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</si>
  <si>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</si>
  <si>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</si>
  <si>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</si>
  <si>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</si>
  <si>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</si>
  <si>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</si>
  <si>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</si>
  <si>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</si>
  <si>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</si>
  <si>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</si>
  <si>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</si>
  <si>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</si>
  <si>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</si>
  <si>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</si>
  <si>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</si>
  <si>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</si>
  <si>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</si>
  <si>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</si>
  <si>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</si>
  <si>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</si>
  <si>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</si>
  <si>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</si>
  <si>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</si>
  <si>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</si>
  <si>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</si>
  <si>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</si>
  <si>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</si>
  <si>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</si>
  <si>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</si>
  <si>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</si>
  <si>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</si>
  <si>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</si>
  <si>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</si>
  <si>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</si>
  <si>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</si>
  <si>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</si>
  <si>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</si>
  <si>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</si>
  <si>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</si>
  <si>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</si>
  <si>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</si>
  <si>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</si>
  <si>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</si>
  <si>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</si>
  <si>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</si>
  <si>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</si>
  <si>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</si>
  <si>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</si>
  <si>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</si>
  <si>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</si>
  <si>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</si>
  <si>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</si>
  <si>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</si>
  <si>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</si>
  <si>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</si>
  <si>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</si>
  <si>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</si>
  <si>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</si>
  <si>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</si>
  <si>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</si>
  <si>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</si>
  <si>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</si>
  <si>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</si>
  <si>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</si>
  <si>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</si>
  <si>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</si>
  <si>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</si>
  <si>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</si>
  <si>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</si>
  <si>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</si>
  <si>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</si>
  <si>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</si>
  <si>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</si>
  <si>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</si>
  <si>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</si>
  <si>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</si>
  <si>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</si>
  <si>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</si>
  <si>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</si>
  <si>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</si>
  <si>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</si>
  <si>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</si>
  <si>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</si>
  <si>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</si>
  <si>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</si>
  <si>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</si>
  <si>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</si>
  <si>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</si>
  <si>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</si>
  <si>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</si>
  <si>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</si>
  <si>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</si>
  <si>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</si>
  <si>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</si>
  <si>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</si>
  <si>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</si>
  <si>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</si>
  <si>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</si>
  <si>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</si>
  <si>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</si>
  <si>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</si>
  <si>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</si>
  <si>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</si>
  <si>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</si>
  <si>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</si>
  <si>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</si>
  <si>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</si>
  <si>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</si>
  <si>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</si>
  <si>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</si>
  <si>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</si>
  <si>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</si>
  <si>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</si>
  <si>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</si>
  <si>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</si>
  <si>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</si>
  <si>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</si>
  <si>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</si>
  <si>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</si>
  <si>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</si>
  <si>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</si>
  <si>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</si>
  <si>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</si>
  <si>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</si>
  <si>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</si>
  <si>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</si>
  <si>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</si>
  <si>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</si>
  <si>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</si>
  <si>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</si>
  <si>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</si>
  <si>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</si>
  <si>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</si>
  <si>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</si>
  <si>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</si>
  <si>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</si>
  <si>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</si>
  <si>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</si>
  <si>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</si>
  <si>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</si>
  <si>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</si>
  <si>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</si>
  <si>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</si>
  <si>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</si>
  <si>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</si>
  <si>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</si>
  <si>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</si>
  <si>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</si>
  <si>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</si>
  <si>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</si>
  <si>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</si>
  <si>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</si>
  <si>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</si>
  <si>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</si>
  <si>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</si>
  <si>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</si>
  <si>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</si>
  <si>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</si>
  <si>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</si>
  <si>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</si>
  <si>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</si>
  <si>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</si>
  <si>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</si>
  <si>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</si>
  <si>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</si>
  <si>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</si>
  <si>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</si>
  <si>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</si>
  <si>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</si>
  <si>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</si>
  <si>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</si>
  <si>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</si>
  <si>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</si>
  <si>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</si>
  <si>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</si>
  <si>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</si>
  <si>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</si>
  <si>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</si>
  <si>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</si>
  <si>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</si>
  <si>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</si>
  <si>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</si>
  <si>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</si>
  <si>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</si>
  <si>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</si>
  <si>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</si>
  <si>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</si>
  <si>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</si>
  <si>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</si>
  <si>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</si>
  <si>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</si>
  <si>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</si>
  <si>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</si>
  <si>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</si>
  <si>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</si>
  <si>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</si>
  <si>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</si>
  <si>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</si>
  <si>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</si>
  <si>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</si>
  <si>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</si>
  <si>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</si>
  <si>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</si>
  <si>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</si>
  <si>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</si>
  <si>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</si>
  <si>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</si>
  <si>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</si>
  <si>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</si>
  <si>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</si>
  <si>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</si>
  <si>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</si>
  <si>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</si>
  <si>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</si>
  <si>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</si>
  <si>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</si>
  <si>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</si>
  <si>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</si>
  <si>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</si>
  <si>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</si>
  <si>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</si>
  <si>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</si>
  <si>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</si>
  <si>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</si>
  <si>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</si>
  <si>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</si>
  <si>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</si>
  <si>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</si>
  <si>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</si>
  <si>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</si>
  <si>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</si>
  <si>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</si>
  <si>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</si>
  <si>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</si>
  <si>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</si>
  <si>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</si>
  <si>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</si>
  <si>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</si>
  <si>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</si>
  <si>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</si>
  <si>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</si>
  <si>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</si>
  <si>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</si>
  <si>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</si>
  <si>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</si>
  <si>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</si>
  <si>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</si>
  <si>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</si>
  <si>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</si>
  <si>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</si>
  <si>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</si>
  <si>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</si>
  <si>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</si>
  <si>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</si>
  <si>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</si>
  <si>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</si>
  <si>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</si>
  <si>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</si>
  <si>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</si>
  <si>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</si>
  <si>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</si>
  <si>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</si>
  <si>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</si>
  <si>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</si>
  <si>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</si>
  <si>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</si>
  <si>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</si>
  <si>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</si>
  <si>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</si>
  <si>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</si>
  <si>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</si>
  <si>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</si>
  <si>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</si>
  <si>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</si>
  <si>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</si>
  <si>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</si>
  <si>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</si>
  <si>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</si>
  <si>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</si>
  <si>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</si>
  <si>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</si>
  <si>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</si>
  <si>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</si>
  <si>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</si>
  <si>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</si>
  <si>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</si>
  <si>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</si>
  <si>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</si>
  <si>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</si>
  <si>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</si>
  <si>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</si>
  <si>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</si>
  <si>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</si>
  <si>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</si>
  <si>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</si>
  <si>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</si>
  <si>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</si>
  <si>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</si>
  <si>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</si>
  <si>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</si>
  <si>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</si>
  <si>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</si>
  <si>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</si>
  <si>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</si>
  <si>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</si>
  <si>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</si>
  <si>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</si>
  <si>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</si>
  <si>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</si>
  <si>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</si>
  <si>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</si>
  <si>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</si>
  <si>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</si>
  <si>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</si>
  <si>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</si>
  <si>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</si>
  <si>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</si>
  <si>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</si>
  <si>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</si>
  <si>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</si>
  <si>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</si>
  <si>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</si>
  <si>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</si>
  <si>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</si>
  <si>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</si>
  <si>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</si>
  <si>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</si>
  <si>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</si>
  <si>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</si>
  <si>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</si>
  <si>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</si>
  <si>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</si>
  <si>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</si>
  <si>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</si>
  <si>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</si>
  <si>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</si>
  <si>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</si>
  <si>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</si>
  <si>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</si>
  <si>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</si>
  <si>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</si>
  <si>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</si>
  <si>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</si>
  <si>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</si>
  <si>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</si>
  <si>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</si>
  <si>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</si>
  <si>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</si>
  <si>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</si>
  <si>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</si>
  <si>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</si>
  <si>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</si>
  <si>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</si>
  <si>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</si>
  <si>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</si>
  <si>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</si>
  <si>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</si>
  <si>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</si>
  <si>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</si>
  <si>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</si>
  <si>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</si>
  <si>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</si>
  <si>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</si>
  <si>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</si>
  <si>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</si>
  <si>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</si>
  <si>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</si>
  <si>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</si>
  <si>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</si>
  <si>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</si>
  <si>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</si>
  <si>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</si>
  <si>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</si>
  <si>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</si>
  <si>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</si>
  <si>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</si>
  <si>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</si>
  <si>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</si>
  <si>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</si>
  <si>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</si>
  <si>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</si>
  <si>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</si>
  <si>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</si>
  <si>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</si>
  <si>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</si>
  <si>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</si>
  <si>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</si>
  <si>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</si>
  <si>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</si>
  <si>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</si>
  <si>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</si>
  <si>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</si>
  <si>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</si>
  <si>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</si>
  <si>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</si>
  <si>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</si>
  <si>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</si>
  <si>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</si>
  <si>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</si>
  <si>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</si>
  <si>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</si>
  <si>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</si>
  <si>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</si>
  <si>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</si>
  <si>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</si>
  <si>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</si>
  <si>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</si>
  <si>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</si>
  <si>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</si>
  <si>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</si>
  <si>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</si>
  <si>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</si>
  <si>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</si>
  <si>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</si>
  <si>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</si>
  <si>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</si>
  <si>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</si>
  <si>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</si>
  <si>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</si>
  <si>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</si>
  <si>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</si>
  <si>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</si>
  <si>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</si>
  <si>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</si>
  <si>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</si>
  <si>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</si>
  <si>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</si>
  <si>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</si>
  <si>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</si>
  <si>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</si>
  <si>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</si>
  <si>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</si>
  <si>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</si>
  <si>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</si>
  <si>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</si>
  <si>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</si>
  <si>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</si>
  <si>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</si>
  <si>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</si>
  <si>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</si>
  <si>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</si>
  <si>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</si>
  <si>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</si>
  <si>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</si>
  <si>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</si>
  <si>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</si>
  <si>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</si>
  <si>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</si>
  <si>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</si>
  <si>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</si>
  <si>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</si>
  <si>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</si>
  <si>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</si>
  <si>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</si>
  <si>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</si>
  <si>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</si>
  <si>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</si>
  <si>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</si>
  <si>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</si>
  <si>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</si>
  <si>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</si>
  <si>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</si>
  <si>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</si>
  <si>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</si>
  <si>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</si>
  <si>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</si>
  <si>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</si>
  <si>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</si>
  <si>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</si>
  <si>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</si>
  <si>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</si>
  <si>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</si>
  <si>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</si>
  <si>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</si>
  <si>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</si>
  <si>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</si>
  <si>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</si>
  <si>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</si>
  <si>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</si>
  <si>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</si>
  <si>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</si>
  <si>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</si>
  <si>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</si>
  <si>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</si>
  <si>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</si>
  <si>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</si>
  <si>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</si>
  <si>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</si>
  <si>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</si>
  <si>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</si>
  <si>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</si>
  <si>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</si>
  <si>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</si>
  <si>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</si>
  <si>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</si>
  <si>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</si>
  <si>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</si>
  <si>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</si>
  <si>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</si>
  <si>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</si>
  <si>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</si>
  <si>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</si>
  <si>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</si>
  <si>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</si>
  <si>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</si>
  <si>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</si>
  <si>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</si>
  <si>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</si>
  <si>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</si>
  <si>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</si>
  <si>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</si>
  <si>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</si>
  <si>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</si>
  <si>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</si>
  <si>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</si>
  <si>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</si>
  <si>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</si>
  <si>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</si>
  <si>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</si>
  <si>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</si>
  <si>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</si>
  <si>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</si>
  <si>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</si>
  <si>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</si>
  <si>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</si>
  <si>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</si>
  <si>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</si>
  <si>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</si>
  <si>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</si>
  <si>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</si>
  <si>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</si>
  <si>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</si>
  <si>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</si>
  <si>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</si>
  <si>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</si>
  <si>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</si>
  <si>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</si>
  <si>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</si>
  <si>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</si>
  <si>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</si>
  <si>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</si>
  <si>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</si>
  <si>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</si>
  <si>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</si>
  <si>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</si>
  <si>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</si>
  <si>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</si>
  <si>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</si>
  <si>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</si>
  <si>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</si>
  <si>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</si>
  <si>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</si>
  <si>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</si>
  <si>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</si>
  <si>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</si>
  <si>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</si>
  <si>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</si>
  <si>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</si>
  <si>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</si>
  <si>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</si>
  <si>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</si>
  <si>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</si>
  <si>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</si>
  <si>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</si>
  <si>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</si>
  <si>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</si>
  <si>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</si>
  <si>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</si>
  <si>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</si>
  <si>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</si>
  <si>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</si>
  <si>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</si>
  <si>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</si>
  <si>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</si>
  <si>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</si>
  <si>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</si>
  <si>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</si>
  <si>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</si>
  <si>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</si>
  <si>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</si>
  <si>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</si>
  <si>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</si>
  <si>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</si>
  <si>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</si>
  <si>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</si>
  <si>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</si>
  <si>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</si>
  <si>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</si>
  <si>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</si>
  <si>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</si>
  <si>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</si>
  <si>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</si>
  <si>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</si>
  <si>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</si>
  <si>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</si>
  <si>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</si>
  <si>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</si>
  <si>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</si>
  <si>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</si>
  <si>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</si>
  <si>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</si>
  <si>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</si>
  <si>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</si>
  <si>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</si>
  <si>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</si>
  <si>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</si>
  <si>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</si>
  <si>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</si>
  <si>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</si>
  <si>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</si>
  <si>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</si>
  <si>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</si>
  <si>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</si>
  <si>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</si>
  <si>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</si>
  <si>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</si>
  <si>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</si>
  <si>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</si>
  <si>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</si>
  <si>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</si>
  <si>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</si>
  <si>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</si>
  <si>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</si>
  <si>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</si>
  <si>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</si>
  <si>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</si>
  <si>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</si>
  <si>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</si>
  <si>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</si>
  <si>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</si>
  <si>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</si>
  <si>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</si>
  <si>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</si>
  <si>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</si>
  <si>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</si>
  <si>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</si>
  <si>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</si>
  <si>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</si>
  <si>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</si>
  <si>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</si>
  <si>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</si>
  <si>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</si>
  <si>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</si>
  <si>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</si>
  <si>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</si>
  <si>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</si>
  <si>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</si>
  <si>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</si>
  <si>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</si>
  <si>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</si>
  <si>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</si>
  <si>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</si>
  <si>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</si>
  <si>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</si>
  <si>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</si>
  <si>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</si>
  <si>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</si>
  <si>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</si>
  <si>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</si>
  <si>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</si>
  <si>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</si>
  <si>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</si>
  <si>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</si>
  <si>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</si>
  <si>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</si>
  <si>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</si>
  <si>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</si>
  <si>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</si>
  <si>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</si>
  <si>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</si>
  <si>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</si>
  <si>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</si>
  <si>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</si>
  <si>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</si>
  <si>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</si>
  <si>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</si>
  <si>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</si>
  <si>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</si>
  <si>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</si>
  <si>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</si>
  <si>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</si>
  <si>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</si>
  <si>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</si>
  <si>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</si>
  <si>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</si>
  <si>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</si>
  <si>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</si>
  <si>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</si>
  <si>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</si>
  <si>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</si>
  <si>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</si>
  <si>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</si>
  <si>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</si>
  <si>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</si>
  <si>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</si>
  <si>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</si>
  <si>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</si>
  <si>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</si>
  <si>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</si>
  <si>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</si>
  <si>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</si>
  <si>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</si>
  <si>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</si>
  <si>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</si>
  <si>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</si>
  <si>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</si>
  <si>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</si>
  <si>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</si>
  <si>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</si>
  <si>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</si>
  <si>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</si>
  <si>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</si>
  <si>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</si>
  <si>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</si>
  <si>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</si>
  <si>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</si>
  <si>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</si>
  <si>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</si>
  <si>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</si>
  <si>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</si>
  <si>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</si>
  <si>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</si>
  <si>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</si>
  <si>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</si>
  <si>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</si>
  <si>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</si>
  <si>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</si>
  <si>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</si>
  <si>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</si>
  <si>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</si>
  <si>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</si>
  <si>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</si>
  <si>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</si>
  <si>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</si>
  <si>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</si>
  <si>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</si>
  <si>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</si>
  <si>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</si>
  <si>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</si>
  <si>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</si>
  <si>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</si>
  <si>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</si>
  <si>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</si>
  <si>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</si>
  <si>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</si>
  <si>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</si>
  <si>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</si>
  <si>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</si>
  <si>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</si>
  <si>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</si>
  <si>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</si>
  <si>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</si>
  <si>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</si>
  <si>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</si>
  <si>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</si>
  <si>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</si>
  <si>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</si>
  <si>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</si>
  <si>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</si>
  <si>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</si>
  <si>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</si>
  <si>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</si>
  <si>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</si>
  <si>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</si>
  <si>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</si>
  <si>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</si>
  <si>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</si>
  <si>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</si>
  <si>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</si>
  <si>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</si>
  <si>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</si>
  <si>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</si>
  <si>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</si>
  <si>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</si>
  <si>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</si>
  <si>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</si>
  <si>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</si>
  <si>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</si>
  <si>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</si>
  <si>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</si>
  <si>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</si>
  <si>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</si>
  <si>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</si>
  <si>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</si>
  <si>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</si>
  <si>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</si>
  <si>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</si>
  <si>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</si>
  <si>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</si>
  <si>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</si>
  <si>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</si>
  <si>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</si>
  <si>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</si>
  <si>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</si>
  <si>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</si>
  <si>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</si>
  <si>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</si>
  <si>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</si>
  <si>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</si>
  <si>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</si>
  <si>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</si>
  <si>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</si>
  <si>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</si>
  <si>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</si>
  <si>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</si>
  <si>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</si>
  <si>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</si>
  <si>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</si>
  <si>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</si>
  <si>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</si>
  <si>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</si>
  <si>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</si>
  <si>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</si>
  <si>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</si>
  <si>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</si>
  <si>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</si>
  <si>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</si>
  <si>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</si>
  <si>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</si>
  <si>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</si>
  <si>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</si>
  <si>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</si>
  <si>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</si>
  <si>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</si>
  <si>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</si>
  <si>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</si>
  <si>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</si>
  <si>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</si>
  <si>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</si>
  <si>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</si>
  <si>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</si>
  <si>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</si>
  <si>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</si>
  <si>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</si>
  <si>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</si>
  <si>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</si>
  <si>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</si>
  <si>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</si>
  <si>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</si>
  <si>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</si>
  <si>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</si>
  <si>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</si>
  <si>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</si>
  <si>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</si>
  <si>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</si>
  <si>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</si>
  <si>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</si>
  <si>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</si>
  <si>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</si>
  <si>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</si>
  <si>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</si>
  <si>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</si>
  <si>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</si>
  <si>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</si>
  <si>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</si>
  <si>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</si>
  <si>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</si>
  <si>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</si>
  <si>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</si>
  <si>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</si>
  <si>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</si>
  <si>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</si>
  <si>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</si>
  <si>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</si>
  <si>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</si>
  <si>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</si>
  <si>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</si>
  <si>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</si>
  <si>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</si>
  <si>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</si>
  <si>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</si>
  <si>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</si>
  <si>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</si>
  <si>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</si>
  <si>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</si>
  <si>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</si>
  <si>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</si>
  <si>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</si>
  <si>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</si>
  <si>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</si>
  <si>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</si>
  <si>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</si>
  <si>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</si>
  <si>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</si>
  <si>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</si>
  <si>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</si>
  <si>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</si>
  <si>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</si>
  <si>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</si>
  <si>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</si>
  <si>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</si>
  <si>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</si>
  <si>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</si>
  <si>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</si>
  <si>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</si>
  <si>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</si>
  <si>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</si>
  <si>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</si>
  <si>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</si>
  <si>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</si>
  <si>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</si>
  <si>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</si>
  <si>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</si>
  <si>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</si>
  <si>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</si>
  <si>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</si>
  <si>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</si>
  <si>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</si>
  <si>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</si>
  <si>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</si>
  <si>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</si>
  <si>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</si>
  <si>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</si>
  <si>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</si>
  <si>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</si>
  <si>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</si>
  <si>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</si>
  <si>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</si>
  <si>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</si>
  <si>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</si>
  <si>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</si>
  <si>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</si>
  <si>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</si>
  <si>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</si>
  <si>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</si>
  <si>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</si>
  <si>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</si>
  <si>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</si>
  <si>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</si>
  <si>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</si>
  <si>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</si>
  <si>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</si>
  <si>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</si>
  <si>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</si>
  <si>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</si>
  <si>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</si>
  <si>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</si>
  <si>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</si>
  <si>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</si>
  <si>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</si>
  <si>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</si>
  <si>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</si>
  <si>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</si>
  <si>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</si>
  <si>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</si>
  <si>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</si>
  <si>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</si>
  <si>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</si>
  <si>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</si>
  <si>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</si>
  <si>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</si>
  <si>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</si>
  <si>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</si>
  <si>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</si>
  <si>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</si>
  <si>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</si>
  <si>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</si>
  <si>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</si>
  <si>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</si>
  <si>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</si>
  <si>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</si>
  <si>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</si>
  <si>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</si>
  <si>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</si>
  <si>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</si>
  <si>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</si>
  <si>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</si>
  <si>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</si>
  <si>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</si>
  <si>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</si>
  <si>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</si>
  <si>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</si>
  <si>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</si>
  <si>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</si>
  <si>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</si>
  <si>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</si>
  <si>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</si>
  <si>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</si>
  <si>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</si>
  <si>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</si>
  <si>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</si>
  <si>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</si>
  <si>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</si>
  <si>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</si>
  <si>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</si>
  <si>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</si>
  <si>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</si>
  <si>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</si>
  <si>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</si>
  <si>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</si>
  <si>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</si>
  <si>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</si>
  <si>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</si>
  <si>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</si>
  <si>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</si>
  <si>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</si>
  <si>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</si>
  <si>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</si>
  <si>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</si>
  <si>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</si>
  <si>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</si>
  <si>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</si>
  <si>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</si>
  <si>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</si>
  <si>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</si>
  <si>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</si>
  <si>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</si>
  <si>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</si>
  <si>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</si>
  <si>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</si>
  <si>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</si>
  <si>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</si>
  <si>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</si>
  <si>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</si>
  <si>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</si>
  <si>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</si>
  <si>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</si>
  <si>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</si>
  <si>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</si>
  <si>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</si>
  <si>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</si>
  <si>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</si>
  <si>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</si>
  <si>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</si>
  <si>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</si>
  <si>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</si>
  <si>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</si>
  <si>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</si>
  <si>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</si>
  <si>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</si>
  <si>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</si>
  <si>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</si>
  <si>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</si>
  <si>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</si>
  <si>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</si>
  <si>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</si>
  <si>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</si>
  <si>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</si>
  <si>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</si>
  <si>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</si>
  <si>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</si>
  <si>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</si>
  <si>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</si>
  <si>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</si>
  <si>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</si>
  <si>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</si>
  <si>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</si>
  <si>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</si>
  <si>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</si>
  <si>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</si>
  <si>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</si>
  <si>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</si>
  <si>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</si>
  <si>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</si>
  <si>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</si>
  <si>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</si>
  <si>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</si>
  <si>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</si>
  <si>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</si>
  <si>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</si>
  <si>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</si>
  <si>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</si>
  <si>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</si>
  <si>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</si>
  <si>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</si>
  <si>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</si>
  <si>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</si>
  <si>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</si>
  <si>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</si>
  <si>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</si>
  <si>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</si>
  <si>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</si>
  <si>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</si>
  <si>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</si>
  <si>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</si>
  <si>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</si>
  <si>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</si>
  <si>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</si>
  <si>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</si>
  <si>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</si>
  <si>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</si>
  <si>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</si>
  <si>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</si>
  <si>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</si>
  <si>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</si>
  <si>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</si>
  <si>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</si>
  <si>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</si>
  <si>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</si>
  <si>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</si>
  <si>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</si>
  <si>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</si>
  <si>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</si>
  <si>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</si>
  <si>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</si>
  <si>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</si>
  <si>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</si>
  <si>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</si>
  <si>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</si>
  <si>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</si>
  <si>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</si>
  <si>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</si>
  <si>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</si>
  <si>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</si>
  <si>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</si>
  <si>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</si>
  <si>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</si>
  <si>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</si>
  <si>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</si>
  <si>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</si>
  <si>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</si>
  <si>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</si>
  <si>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</si>
  <si>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</si>
  <si>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</si>
  <si>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</si>
  <si>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</si>
  <si>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</si>
  <si>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</si>
  <si>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</si>
  <si>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</si>
  <si>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</si>
  <si>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</si>
  <si>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</si>
  <si>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</si>
  <si>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</si>
  <si>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</si>
  <si>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</si>
  <si>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</si>
  <si>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</si>
  <si>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</si>
  <si>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</si>
  <si>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</si>
  <si>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</si>
  <si>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</si>
  <si>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</si>
  <si>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</si>
  <si>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</si>
  <si>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</si>
  <si>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</si>
  <si>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</si>
  <si>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</si>
  <si>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</si>
  <si>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</si>
  <si>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</si>
  <si>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</si>
  <si>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</si>
  <si>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</si>
  <si>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</si>
  <si>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</si>
  <si>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</si>
  <si>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</si>
  <si>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</si>
  <si>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</si>
  <si>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</si>
  <si>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</si>
  <si>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</si>
  <si>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</si>
  <si>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</si>
  <si>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</si>
  <si>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</si>
  <si>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</si>
  <si>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</si>
  <si>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</si>
  <si>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</si>
  <si>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</si>
  <si>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</si>
  <si>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</si>
  <si>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</si>
  <si>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</si>
  <si>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</si>
  <si>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</si>
  <si>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</si>
  <si>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</si>
  <si>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</si>
  <si>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</si>
  <si>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</si>
  <si>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</si>
  <si>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</si>
  <si>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</si>
  <si>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</si>
  <si>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</si>
  <si>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</si>
  <si>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</si>
  <si>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</si>
  <si>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</si>
  <si>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</si>
  <si>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</si>
  <si>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</si>
  <si>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</si>
  <si>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</si>
  <si>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</si>
  <si>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</si>
  <si>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</si>
  <si>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</si>
  <si>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</si>
  <si>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</si>
  <si>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</si>
  <si>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</si>
  <si>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</si>
  <si>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</si>
  <si>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</si>
  <si>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</si>
  <si>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</si>
  <si>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</si>
  <si>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</si>
  <si>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</si>
  <si>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</si>
  <si>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</si>
  <si>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</si>
  <si>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</si>
  <si>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</si>
  <si>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</si>
  <si>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</si>
  <si>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</si>
  <si>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</si>
  <si>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</si>
  <si>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</si>
  <si>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</si>
  <si>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</si>
  <si>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</si>
  <si>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</si>
  <si>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</si>
  <si>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</si>
  <si>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</si>
  <si>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</si>
  <si>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</si>
  <si>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</si>
  <si>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</si>
  <si>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</si>
  <si>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</si>
  <si>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</si>
  <si>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</si>
  <si>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</si>
  <si>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</si>
  <si>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</si>
  <si>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</si>
  <si>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</si>
  <si>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</si>
  <si>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</si>
  <si>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</si>
  <si>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</si>
  <si>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</si>
  <si>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</si>
  <si>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</si>
  <si>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</si>
  <si>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</si>
  <si>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</si>
  <si>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</si>
  <si>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</si>
  <si>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</si>
  <si>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</si>
  <si>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</si>
  <si>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</si>
  <si>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</si>
  <si>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</si>
  <si>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</si>
  <si>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</si>
  <si>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</si>
  <si>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</si>
  <si>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</si>
  <si>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</si>
  <si>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</si>
  <si>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</si>
  <si>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</si>
  <si>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</si>
  <si>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</si>
  <si>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</si>
  <si>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</si>
  <si>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</si>
  <si>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</si>
  <si>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</si>
  <si>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</si>
  <si>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</si>
  <si>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</si>
  <si>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</si>
  <si>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</si>
  <si>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</si>
  <si>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</si>
  <si>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</si>
  <si>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</si>
  <si>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</si>
  <si>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</si>
  <si>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</si>
  <si>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</si>
  <si>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</si>
  <si>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</si>
  <si>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</si>
  <si>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</si>
  <si>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</si>
  <si>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</si>
  <si>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</si>
  <si>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</si>
  <si>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</si>
  <si>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</si>
  <si>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</si>
  <si>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</si>
  <si>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</si>
  <si>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</si>
  <si>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</si>
  <si>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</si>
  <si>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</si>
  <si>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</si>
  <si>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</si>
  <si>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</si>
  <si>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</si>
  <si>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</si>
  <si>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</si>
  <si>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</si>
  <si>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</si>
  <si>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</si>
  <si>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</si>
  <si>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</si>
  <si>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</si>
  <si>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</si>
  <si>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</si>
  <si>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</si>
  <si>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</si>
  <si>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</si>
  <si>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</si>
  <si>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</si>
  <si>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</si>
  <si>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</si>
  <si>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</si>
  <si>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</si>
  <si>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</si>
  <si>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</si>
  <si>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</si>
  <si>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</si>
  <si>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</si>
  <si>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</si>
  <si>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</si>
  <si>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</si>
  <si>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</si>
  <si>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</si>
  <si>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</si>
  <si>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</si>
  <si>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</si>
  <si>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</si>
  <si>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</si>
  <si>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</si>
  <si>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</si>
  <si>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</si>
  <si>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</si>
  <si>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</si>
  <si>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</si>
  <si>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</si>
  <si>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</si>
  <si>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</si>
  <si>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</si>
  <si>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</si>
  <si>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</si>
  <si>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</si>
  <si>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</si>
  <si>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</si>
  <si>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</si>
  <si>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</si>
  <si>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</si>
  <si>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</si>
  <si>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</si>
  <si>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</si>
  <si>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</si>
  <si>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</si>
  <si>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</si>
  <si>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</si>
  <si>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</si>
  <si>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</si>
  <si>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</si>
  <si>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</si>
  <si>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</si>
  <si>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</si>
  <si>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</si>
  <si>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</si>
  <si>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</si>
  <si>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</si>
  <si>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</si>
  <si>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</si>
  <si>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</si>
  <si>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</si>
  <si>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</si>
  <si>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</si>
  <si>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</si>
  <si>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</si>
  <si>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</si>
  <si>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</si>
  <si>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</si>
  <si>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</si>
  <si>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</si>
  <si>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</si>
  <si>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</si>
  <si>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</si>
  <si>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</si>
  <si>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</si>
  <si>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</si>
  <si>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</si>
  <si>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</si>
  <si>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</si>
  <si>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</si>
  <si>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</si>
  <si>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</si>
  <si>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</si>
  <si>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</si>
  <si>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</si>
  <si>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</si>
  <si>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</si>
  <si>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</si>
  <si>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</si>
  <si>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</si>
  <si>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</si>
  <si>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</si>
  <si>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</si>
  <si>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</si>
  <si>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</si>
  <si>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</si>
  <si>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</si>
  <si>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</si>
  <si>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</si>
  <si>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</si>
  <si>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</si>
  <si>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</si>
  <si>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</si>
  <si>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</si>
  <si>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</si>
  <si>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</si>
  <si>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</si>
  <si>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</si>
  <si>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</si>
  <si>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</si>
  <si>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</si>
  <si>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</si>
  <si>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</si>
  <si>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</si>
  <si>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</si>
  <si>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</si>
  <si>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</si>
  <si>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</si>
  <si>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</si>
  <si>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</si>
  <si>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</si>
  <si>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</si>
  <si>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</si>
  <si>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</si>
  <si>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</si>
  <si>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</si>
  <si>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</si>
  <si>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</si>
  <si>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</si>
  <si>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</si>
  <si>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</si>
  <si>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</si>
  <si>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</si>
  <si>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</si>
  <si>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</si>
  <si>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</si>
  <si>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</si>
  <si>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</si>
  <si>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</si>
  <si>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</si>
  <si>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</si>
  <si>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</si>
  <si>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</si>
  <si>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</si>
  <si>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</si>
  <si>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</si>
  <si>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</si>
  <si>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</si>
  <si>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</si>
  <si>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</si>
  <si>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</si>
  <si>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</si>
  <si>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</si>
  <si>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</si>
  <si>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</si>
  <si>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</si>
  <si>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</si>
  <si>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</si>
  <si>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</si>
  <si>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</si>
  <si>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</si>
  <si>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</si>
  <si>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</si>
  <si>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</si>
  <si>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</si>
  <si>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</si>
  <si>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</si>
  <si>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</si>
  <si>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</si>
  <si>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</si>
  <si>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</si>
  <si>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</si>
  <si>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</si>
  <si>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</si>
  <si>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</si>
  <si>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</si>
  <si>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</si>
  <si>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</si>
  <si>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</si>
  <si>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</si>
  <si>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</si>
  <si>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</si>
  <si>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</si>
  <si>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</si>
  <si>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</si>
  <si>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</si>
  <si>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</si>
  <si>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</si>
  <si>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</si>
  <si>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</si>
  <si>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</si>
  <si>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</si>
  <si>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</si>
  <si>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</si>
  <si>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</si>
  <si>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</si>
  <si>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</si>
  <si>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</si>
  <si>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</si>
  <si>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</si>
  <si>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</si>
  <si>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</si>
  <si>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</si>
  <si>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</si>
  <si>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</si>
  <si>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</si>
  <si>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</si>
  <si>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</si>
  <si>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</si>
  <si>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</si>
  <si>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</si>
  <si>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</si>
  <si>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</si>
  <si>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</si>
  <si>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</si>
  <si>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</si>
  <si>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</si>
  <si>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</si>
  <si>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</si>
  <si>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</si>
  <si>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</si>
  <si>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</si>
  <si>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</si>
  <si>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</si>
  <si>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</si>
  <si>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</si>
  <si>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</si>
  <si>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</si>
  <si>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</si>
  <si>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</si>
  <si>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</si>
  <si>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</si>
  <si>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</si>
  <si>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</si>
  <si>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</si>
  <si>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</si>
  <si>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</si>
  <si>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</si>
  <si>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</si>
  <si>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</si>
  <si>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</si>
  <si>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</si>
  <si>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</si>
  <si>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</si>
  <si>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</si>
  <si>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</si>
  <si>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</si>
  <si>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</si>
  <si>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</si>
  <si>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</si>
  <si>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</si>
  <si>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</si>
  <si>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</si>
  <si>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</si>
  <si>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</si>
  <si>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</si>
  <si>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</si>
  <si>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</si>
  <si>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</si>
  <si>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</si>
  <si>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</si>
  <si>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</si>
  <si>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</si>
  <si>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</si>
  <si>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</si>
  <si>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</si>
  <si>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</si>
  <si>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</si>
  <si>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</si>
  <si>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</si>
  <si>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</si>
  <si>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</si>
  <si>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</si>
  <si>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</si>
  <si>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</si>
  <si>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</si>
  <si>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</si>
  <si>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</si>
  <si>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</si>
  <si>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</si>
  <si>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</si>
  <si>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</si>
  <si>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</si>
  <si>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</si>
  <si>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</si>
  <si>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</si>
  <si>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</si>
  <si>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</si>
  <si>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</si>
  <si>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</si>
  <si>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</si>
  <si>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</si>
  <si>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</si>
  <si>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</si>
  <si>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</si>
  <si>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</si>
  <si>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</si>
  <si>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</si>
  <si>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</si>
  <si>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</si>
  <si>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</si>
  <si>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</si>
  <si>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</si>
  <si>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</si>
  <si>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</si>
  <si>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</si>
  <si>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</si>
  <si>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</si>
  <si>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</si>
  <si>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</si>
  <si>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</si>
  <si>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</si>
  <si>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</si>
  <si>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</si>
  <si>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</si>
  <si>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</si>
  <si>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</si>
  <si>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</si>
  <si>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</si>
  <si>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</si>
  <si>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</si>
  <si>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</si>
  <si>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</si>
  <si>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</si>
  <si>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</si>
  <si>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</si>
  <si>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</si>
  <si>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</si>
  <si>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</si>
  <si>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</si>
  <si>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</si>
  <si>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</si>
  <si>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</si>
  <si>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</si>
  <si>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</si>
  <si>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</si>
  <si>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</si>
  <si>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</si>
  <si>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</si>
  <si>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</si>
  <si>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</si>
  <si>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</si>
  <si>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</si>
  <si>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</si>
  <si>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</si>
  <si>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</si>
  <si>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</si>
  <si>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</si>
  <si>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</si>
  <si>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</si>
  <si>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</si>
  <si>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</si>
  <si>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</si>
  <si>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</si>
  <si>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</si>
  <si>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</si>
  <si>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</si>
  <si>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</si>
  <si>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</si>
  <si>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</si>
  <si>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</si>
  <si>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</si>
  <si>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</si>
  <si>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</si>
  <si>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</si>
  <si>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</si>
  <si>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</si>
  <si>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</si>
  <si>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</si>
  <si>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</si>
  <si>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</si>
  <si>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</si>
  <si>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</si>
  <si>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</si>
  <si>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</si>
  <si>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</si>
  <si>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</si>
  <si>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</si>
  <si>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</si>
  <si>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</si>
  <si>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</si>
  <si>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</si>
  <si>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</si>
  <si>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</si>
  <si>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</si>
  <si>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</si>
  <si>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</si>
  <si>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</si>
  <si>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</si>
  <si>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</si>
  <si>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</si>
  <si>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</si>
  <si>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</si>
  <si>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</si>
  <si>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</si>
  <si>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</si>
  <si>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</si>
  <si>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</si>
  <si>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</si>
  <si>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</si>
  <si>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</si>
  <si>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</si>
  <si>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</si>
  <si>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</si>
  <si>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</si>
  <si>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</si>
  <si>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</si>
  <si>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</si>
  <si>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</si>
  <si>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</si>
  <si>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</si>
  <si>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</si>
  <si>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</si>
  <si>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</si>
  <si>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</si>
  <si>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</si>
  <si>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</si>
  <si>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</si>
  <si>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</si>
  <si>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</si>
  <si>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</si>
  <si>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</si>
  <si>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</si>
  <si>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</si>
  <si>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</si>
  <si>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</si>
  <si>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</si>
  <si>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</si>
  <si>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</si>
  <si>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</si>
  <si>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</si>
  <si>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</si>
  <si>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</si>
  <si>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</si>
  <si>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</si>
  <si>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</si>
  <si>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</si>
  <si>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</si>
  <si>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</si>
  <si>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</si>
  <si>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</si>
  <si>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</si>
  <si>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</si>
  <si>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</si>
  <si>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</si>
  <si>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</si>
  <si>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</si>
  <si>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</si>
  <si>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</si>
  <si>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</si>
  <si>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</si>
  <si>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</si>
  <si>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</si>
  <si>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</si>
  <si>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</si>
  <si>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</si>
  <si>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</si>
  <si>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</si>
  <si>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</si>
  <si>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</si>
  <si>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</si>
  <si>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</si>
  <si>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</si>
  <si>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</si>
  <si>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</si>
  <si>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</si>
  <si>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</si>
  <si>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</si>
  <si>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</si>
  <si>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</si>
  <si>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</si>
  <si>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</si>
  <si>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</si>
  <si>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</si>
  <si>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</si>
  <si>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</si>
  <si>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</si>
  <si>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</si>
  <si>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</si>
  <si>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</si>
  <si>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</si>
  <si>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</si>
  <si>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</si>
  <si>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</si>
  <si>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</si>
  <si>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</si>
  <si>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</si>
  <si>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</si>
  <si>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</si>
  <si>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</si>
  <si>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</si>
  <si>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</si>
  <si>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</si>
  <si>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</si>
  <si>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</si>
  <si>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</si>
  <si>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</si>
  <si>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</si>
  <si>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</si>
  <si>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</si>
  <si>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</si>
  <si>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</si>
  <si>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</si>
  <si>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</si>
  <si>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</si>
  <si>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</si>
  <si>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</si>
  <si>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</si>
  <si>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</si>
  <si>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</si>
  <si>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</si>
  <si>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</si>
  <si>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</si>
  <si>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</si>
  <si>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</si>
  <si>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</si>
  <si>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</si>
  <si>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</si>
  <si>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</si>
  <si>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</si>
  <si>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</si>
  <si>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</si>
  <si>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</si>
  <si>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</si>
  <si>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</si>
  <si>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</si>
  <si>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</si>
  <si>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</si>
  <si>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</si>
  <si>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</si>
  <si>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</si>
  <si>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</si>
  <si>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</si>
  <si>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</si>
  <si>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</si>
  <si>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</si>
  <si>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</si>
  <si>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</si>
  <si>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</si>
  <si>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</si>
  <si>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</si>
  <si>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</si>
  <si>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</si>
  <si>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</si>
  <si>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</si>
  <si>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</si>
  <si>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</si>
  <si>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</si>
  <si>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</si>
  <si>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</si>
  <si>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</si>
  <si>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</si>
  <si>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</si>
  <si>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</si>
  <si>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</si>
  <si>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</si>
  <si>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</si>
  <si>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</si>
  <si>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</si>
  <si>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</si>
  <si>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</si>
  <si>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</si>
  <si>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</si>
  <si>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</si>
  <si>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</si>
  <si>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</si>
  <si>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</si>
  <si>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</si>
  <si>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</si>
  <si>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</si>
  <si>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</si>
  <si>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</si>
  <si>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</si>
  <si>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</si>
  <si>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</si>
  <si>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</si>
  <si>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</si>
  <si>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</si>
  <si>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</si>
  <si>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</si>
  <si>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</si>
  <si>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</si>
  <si>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</si>
  <si>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</si>
  <si>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</si>
  <si>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</si>
  <si>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</si>
  <si>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</si>
  <si>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</si>
  <si>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</si>
  <si>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</si>
  <si>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</si>
  <si>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</si>
  <si>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</si>
  <si>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</si>
  <si>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</si>
  <si>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</si>
  <si>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</si>
  <si>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</si>
  <si>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</si>
  <si>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</si>
  <si>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</si>
  <si>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</si>
  <si>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</si>
  <si>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</si>
  <si>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</si>
  <si>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</si>
  <si>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</si>
  <si>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</si>
  <si>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</si>
  <si>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</si>
  <si>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</si>
  <si>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</si>
  <si>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</si>
  <si>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</si>
  <si>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</si>
  <si>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</si>
  <si>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</si>
  <si>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</si>
  <si>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</si>
  <si>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</si>
  <si>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</si>
  <si>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</si>
  <si>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</si>
  <si>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</si>
  <si>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</si>
  <si>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</si>
  <si>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</si>
  <si>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</si>
  <si>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</si>
  <si>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</si>
  <si>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</si>
  <si>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</si>
  <si>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</si>
  <si>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</si>
  <si>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</si>
  <si>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</si>
  <si>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</si>
  <si>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</si>
  <si>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</si>
  <si>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</si>
  <si>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</si>
  <si>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</si>
  <si>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</si>
  <si>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</si>
  <si>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</si>
  <si>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</si>
  <si>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</si>
  <si>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</si>
  <si>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</si>
  <si>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</si>
  <si>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</si>
  <si>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</si>
  <si>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</si>
  <si>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</si>
  <si>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</si>
  <si>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</si>
  <si>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</si>
  <si>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</si>
  <si>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</si>
  <si>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</si>
  <si>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</si>
  <si>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</si>
  <si>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</si>
  <si>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</si>
  <si>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</si>
  <si>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</si>
  <si>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</si>
  <si>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</si>
  <si>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</si>
  <si>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</si>
  <si>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</si>
  <si>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</si>
  <si>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</si>
  <si>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</si>
  <si>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</si>
  <si>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</si>
  <si>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</si>
  <si>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</si>
  <si>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</si>
  <si>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</si>
  <si>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</si>
  <si>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</si>
  <si>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</si>
  <si>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</si>
  <si>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</si>
  <si>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</si>
  <si>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</si>
  <si>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</si>
  <si>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</si>
  <si>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</si>
  <si>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</si>
  <si>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</si>
  <si>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</si>
  <si>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</si>
  <si>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</si>
  <si>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</si>
  <si>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</si>
  <si>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</si>
  <si>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</si>
  <si>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</si>
  <si>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</si>
  <si>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</si>
  <si>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</si>
  <si>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</si>
  <si>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</si>
  <si>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</si>
  <si>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</si>
  <si>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</si>
  <si>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</si>
  <si>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</si>
  <si>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</si>
  <si>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</si>
  <si>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</si>
  <si>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</si>
  <si>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</si>
  <si>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</si>
  <si>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</si>
  <si>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</si>
  <si>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</si>
  <si>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</si>
  <si>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</si>
  <si>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</si>
  <si>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</si>
  <si>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</si>
  <si>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</si>
  <si>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</si>
  <si>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</si>
  <si>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</si>
  <si>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</si>
  <si>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</si>
  <si>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</si>
  <si>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</si>
  <si>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</si>
  <si>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</si>
  <si>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</si>
  <si>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</si>
  <si>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</si>
  <si>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</si>
  <si>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</si>
  <si>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</si>
  <si>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</si>
  <si>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</si>
  <si>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</si>
  <si>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</si>
  <si>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</si>
  <si>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</si>
  <si>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</si>
  <si>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</si>
  <si>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</si>
  <si>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</si>
  <si>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</si>
  <si>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</si>
  <si>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</si>
  <si>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</si>
  <si>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</si>
  <si>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</si>
  <si>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</si>
  <si>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</si>
  <si>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</si>
  <si>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</si>
  <si>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</si>
  <si>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</si>
  <si>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</si>
  <si>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</si>
  <si>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</si>
  <si>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</si>
  <si>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</si>
  <si>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</si>
  <si>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</si>
  <si>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</si>
  <si>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</si>
  <si>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</si>
  <si>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</si>
  <si>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</si>
  <si>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</si>
  <si>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</si>
  <si>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</si>
  <si>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</si>
  <si>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</si>
  <si>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</si>
  <si>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</si>
  <si>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</si>
  <si>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</si>
  <si>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</si>
  <si>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</si>
  <si>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</si>
  <si>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</si>
  <si>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</si>
  <si>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</si>
  <si>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</si>
  <si>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</si>
  <si>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</si>
  <si>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</si>
  <si>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</si>
  <si>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</si>
  <si>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</si>
  <si>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</si>
  <si>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</si>
  <si>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</si>
  <si>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</si>
  <si>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</si>
  <si>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</si>
  <si>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</si>
  <si>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</si>
  <si>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</si>
  <si>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</si>
  <si>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</si>
  <si>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</si>
  <si>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</si>
  <si>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</si>
  <si>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</si>
  <si>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</si>
  <si>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</si>
  <si>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</si>
  <si>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</si>
  <si>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</si>
  <si>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</si>
  <si>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</si>
  <si>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</si>
  <si>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</si>
  <si>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</si>
  <si>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</si>
  <si>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</si>
  <si>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</si>
  <si>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</si>
  <si>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</si>
  <si>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</si>
  <si>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</si>
  <si>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</si>
  <si>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</si>
  <si>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</si>
  <si>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</si>
  <si>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</si>
  <si>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</si>
  <si>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</si>
  <si>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</si>
  <si>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</si>
  <si>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</si>
  <si>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</si>
  <si>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</si>
  <si>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</si>
  <si>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</si>
  <si>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</si>
  <si>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</si>
  <si>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</si>
  <si>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</si>
  <si>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</si>
  <si>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</si>
  <si>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</si>
  <si>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</si>
  <si>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</si>
  <si>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</si>
  <si>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</si>
  <si>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</si>
  <si>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</si>
  <si>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</si>
  <si>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</si>
  <si>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</si>
  <si>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</si>
  <si>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</si>
  <si>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</si>
  <si>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</si>
  <si>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</si>
  <si>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</si>
  <si>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</si>
  <si>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</si>
  <si>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</si>
  <si>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</si>
  <si>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</si>
  <si>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</si>
  <si>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</si>
  <si>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</si>
  <si>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</si>
  <si>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</si>
  <si>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</si>
  <si>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</si>
  <si>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</si>
  <si>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</si>
  <si>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</si>
  <si>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</si>
  <si>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</si>
  <si>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</si>
  <si>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</si>
  <si>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</si>
  <si>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</si>
  <si>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</si>
  <si>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</si>
  <si>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</si>
  <si>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</si>
  <si>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</si>
  <si>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</si>
  <si>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</si>
  <si>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</si>
  <si>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</si>
  <si>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</si>
  <si>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</si>
  <si>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</si>
  <si>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</si>
  <si>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</si>
  <si>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</si>
  <si>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</si>
  <si>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</si>
  <si>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</si>
  <si>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</si>
  <si>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</si>
  <si>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</si>
  <si>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</si>
  <si>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</si>
  <si>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</si>
  <si>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</si>
  <si>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</si>
  <si>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</si>
  <si>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</si>
  <si>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</si>
  <si>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</si>
  <si>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</si>
  <si>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</si>
  <si>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</si>
  <si>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</si>
  <si>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</si>
  <si>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</si>
  <si>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</si>
  <si>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</si>
  <si>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</si>
  <si>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</si>
  <si>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</si>
  <si>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</si>
  <si>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</si>
  <si>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</si>
  <si>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</si>
  <si>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</si>
  <si>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</si>
  <si>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</si>
  <si>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</si>
  <si>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</si>
  <si>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</si>
  <si>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</si>
  <si>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</si>
  <si>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</si>
  <si>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</si>
  <si>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</si>
  <si>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</si>
  <si>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</si>
  <si>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</si>
  <si>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</si>
  <si>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</si>
  <si>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</si>
  <si>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</si>
  <si>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</si>
  <si>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</si>
  <si>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</si>
  <si>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</si>
  <si>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</si>
  <si>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</si>
  <si>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</si>
  <si>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</si>
  <si>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</si>
  <si>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</si>
  <si>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</si>
  <si>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</si>
  <si>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</si>
  <si>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</si>
  <si>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</si>
  <si>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</si>
  <si>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</si>
  <si>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</si>
  <si>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</si>
  <si>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</si>
  <si>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</si>
  <si>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</si>
  <si>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</si>
  <si>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</si>
  <si>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</si>
  <si>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</si>
  <si>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</si>
  <si>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</si>
  <si>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</si>
  <si>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</si>
  <si>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</si>
  <si>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</si>
  <si>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</si>
  <si>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</si>
  <si>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</si>
  <si>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</si>
  <si>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</si>
  <si>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</si>
  <si>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</si>
  <si>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</si>
  <si>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</si>
  <si>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</si>
  <si>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</si>
  <si>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</si>
  <si>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</si>
  <si>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</si>
  <si>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</si>
  <si>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</si>
  <si>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</si>
  <si>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</si>
  <si>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</si>
  <si>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</si>
  <si>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</si>
  <si>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</si>
  <si>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</si>
  <si>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</si>
  <si>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</si>
  <si>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</si>
  <si>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</si>
  <si>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</si>
  <si>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</si>
  <si>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</si>
  <si>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</si>
  <si>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</si>
  <si>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</si>
  <si>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</si>
  <si>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</si>
  <si>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</si>
  <si>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</si>
  <si>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</si>
  <si>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</si>
  <si>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</si>
  <si>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</si>
  <si>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</si>
  <si>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</si>
  <si>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</si>
  <si>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</si>
  <si>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</si>
  <si>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</si>
  <si>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</si>
  <si>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</si>
  <si>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</si>
  <si>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</si>
  <si>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</si>
  <si>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</si>
  <si>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</si>
  <si>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</si>
  <si>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</si>
  <si>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</si>
  <si>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</si>
  <si>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</si>
  <si>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</si>
  <si>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</si>
  <si>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</si>
  <si>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</si>
  <si>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</si>
  <si>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</si>
  <si>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</si>
  <si>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</si>
  <si>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</si>
  <si>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</si>
  <si>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</si>
  <si>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</si>
  <si>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</si>
  <si>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</si>
  <si>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</si>
  <si>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</si>
  <si>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</si>
  <si>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</si>
  <si>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</si>
  <si>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</si>
  <si>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</si>
  <si>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</si>
  <si>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</si>
  <si>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</si>
  <si>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</si>
  <si>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</si>
  <si>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</si>
  <si>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</si>
  <si>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</si>
  <si>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</si>
  <si>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</si>
  <si>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</si>
  <si>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</si>
  <si>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</si>
  <si>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</si>
  <si>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</si>
  <si>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</si>
  <si>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</si>
  <si>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</si>
  <si>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</si>
  <si>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</si>
  <si>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</si>
  <si>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</si>
  <si>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</si>
  <si>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</si>
  <si>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</si>
  <si>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</si>
  <si>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</si>
  <si>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</si>
  <si>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</si>
  <si>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</si>
  <si>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</si>
  <si>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</si>
  <si>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</si>
  <si>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</si>
  <si>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</si>
  <si>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</si>
  <si>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</si>
  <si>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</si>
  <si>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</si>
  <si>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</si>
  <si>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</si>
  <si>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</si>
  <si>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</si>
  <si>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</si>
  <si>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</si>
  <si>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</si>
  <si>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</si>
  <si>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</si>
  <si>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</si>
  <si>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</si>
  <si>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</si>
  <si>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</si>
  <si>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</si>
  <si>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</si>
  <si>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</si>
  <si>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</si>
  <si>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</si>
  <si>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</si>
  <si>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</si>
  <si>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</si>
  <si>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</si>
  <si>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</si>
  <si>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</si>
  <si>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</si>
  <si>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</si>
  <si>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</si>
  <si>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</si>
  <si>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</si>
  <si>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</si>
  <si>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</si>
  <si>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</si>
  <si>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</si>
  <si>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</si>
  <si>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</si>
  <si>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</si>
  <si>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</si>
  <si>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</si>
  <si>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</si>
  <si>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</si>
  <si>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</si>
  <si>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</si>
  <si>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</si>
  <si>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</si>
  <si>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</si>
  <si>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</si>
  <si>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</si>
  <si>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</si>
  <si>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</si>
  <si>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</si>
  <si>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</si>
  <si>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</si>
  <si>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</si>
  <si>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</si>
  <si>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</si>
  <si>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</si>
  <si>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</si>
  <si>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</si>
  <si>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</si>
  <si>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</si>
  <si>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</si>
  <si>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</si>
  <si>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</si>
  <si>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</si>
  <si>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</si>
  <si>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</si>
  <si>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</si>
  <si>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</si>
  <si>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</si>
  <si>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</si>
  <si>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</si>
  <si>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</si>
  <si>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</si>
  <si>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</si>
  <si>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</si>
  <si>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</si>
  <si>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</si>
  <si>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</si>
  <si>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</si>
  <si>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</si>
  <si>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</si>
  <si>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</si>
  <si>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</si>
  <si>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</si>
  <si>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</si>
  <si>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</si>
  <si>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</si>
  <si>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</si>
  <si>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</si>
  <si>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</si>
  <si>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</si>
  <si>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</si>
  <si>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</si>
  <si>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</si>
  <si>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</si>
  <si>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</si>
  <si>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</si>
  <si>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</si>
  <si>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</si>
  <si>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</si>
  <si>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</si>
  <si>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</si>
  <si>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</si>
  <si>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</si>
  <si>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</si>
  <si>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</si>
  <si>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</si>
  <si>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</si>
  <si>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</si>
  <si>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</si>
  <si>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</si>
  <si>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</si>
  <si>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</si>
  <si>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</si>
  <si>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</si>
  <si>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</si>
  <si>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</si>
  <si>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</si>
  <si>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</si>
  <si>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</si>
  <si>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</si>
  <si>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</si>
  <si>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</si>
  <si>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</si>
  <si>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</si>
  <si>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</si>
  <si>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</si>
  <si>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</si>
  <si>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</si>
  <si>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</si>
  <si>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</si>
  <si>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</si>
  <si>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</si>
  <si>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</si>
  <si>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</si>
  <si>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</si>
  <si>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</si>
  <si>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</si>
  <si>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</si>
  <si>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</si>
  <si>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</si>
  <si>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</si>
  <si>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</si>
  <si>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</si>
  <si>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</si>
  <si>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</si>
  <si>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</si>
  <si>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</si>
  <si>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</si>
  <si>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</si>
  <si>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</si>
  <si>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</si>
  <si>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</si>
  <si>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</si>
  <si>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</si>
  <si>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</si>
  <si>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</si>
  <si>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</si>
  <si>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</si>
  <si>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</si>
  <si>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</si>
  <si>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</si>
  <si>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</si>
  <si>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</si>
  <si>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</si>
  <si>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</si>
  <si>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</si>
  <si>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</si>
  <si>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</si>
  <si>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</si>
  <si>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</si>
  <si>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</si>
  <si>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</si>
  <si>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</si>
  <si>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</si>
  <si>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</si>
  <si>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</si>
  <si>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</si>
  <si>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</si>
  <si>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</si>
  <si>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</si>
  <si>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</si>
  <si>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</si>
  <si>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</si>
  <si>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</si>
  <si>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</si>
  <si>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</si>
  <si>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</si>
  <si>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</si>
  <si>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</si>
  <si>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</si>
  <si>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</si>
  <si>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</si>
  <si>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</si>
  <si>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</si>
  <si>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</si>
  <si>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</si>
  <si>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</si>
  <si>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</si>
  <si>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</si>
  <si>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</si>
  <si>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</si>
  <si>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</si>
  <si>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</si>
  <si>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</si>
  <si>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</si>
  <si>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</si>
  <si>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</si>
  <si>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</si>
  <si>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</si>
  <si>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</si>
  <si>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</si>
  <si>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</si>
  <si>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</si>
  <si>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</si>
  <si>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</si>
  <si>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</si>
  <si>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</si>
  <si>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</si>
  <si>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</si>
  <si>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</si>
  <si>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</si>
  <si>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</si>
  <si>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</si>
  <si>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</si>
  <si>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</si>
  <si>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</si>
  <si>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</si>
  <si>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</si>
  <si>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</si>
  <si>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</si>
  <si>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</si>
  <si>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</si>
  <si>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</si>
  <si>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</si>
  <si>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</si>
  <si>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</si>
  <si>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</si>
  <si>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</si>
  <si>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</si>
  <si>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</si>
  <si>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</si>
  <si>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</si>
  <si>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</si>
  <si>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</si>
  <si>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</si>
  <si>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</si>
  <si>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</si>
  <si>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</si>
  <si>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</si>
  <si>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</si>
  <si>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</si>
  <si>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</si>
  <si>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</si>
  <si>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</si>
  <si>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</si>
  <si>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</si>
  <si>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</si>
  <si>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</si>
  <si>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</si>
  <si>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</si>
  <si>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</si>
  <si>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</si>
  <si>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</si>
  <si>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</si>
  <si>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</si>
  <si>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</si>
  <si>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</si>
  <si>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</si>
  <si>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</si>
  <si>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</si>
  <si>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</si>
  <si>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</si>
  <si>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</si>
  <si>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</si>
  <si>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</si>
  <si>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</si>
  <si>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</si>
  <si>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</si>
  <si>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</si>
  <si>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</si>
  <si>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</si>
  <si>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</si>
  <si>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</si>
  <si>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</si>
  <si>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</si>
  <si>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</si>
  <si>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</si>
  <si>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</si>
  <si>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</si>
  <si>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</si>
  <si>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</si>
  <si>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</si>
  <si>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</si>
  <si>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</si>
  <si>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</si>
  <si>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</si>
  <si>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</si>
  <si>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</si>
  <si>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</si>
  <si>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</si>
  <si>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</si>
  <si>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</si>
  <si>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</si>
  <si>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</si>
  <si>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</si>
  <si>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</si>
  <si>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</si>
  <si>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</si>
  <si>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</si>
  <si>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</si>
  <si>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</si>
  <si>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</si>
  <si>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</si>
  <si>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</si>
  <si>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</si>
  <si>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</si>
  <si>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</si>
  <si>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</si>
  <si>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</si>
  <si>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</si>
  <si>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</si>
  <si>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</si>
  <si>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</si>
  <si>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</si>
  <si>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</si>
  <si>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</si>
  <si>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</si>
  <si>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</si>
  <si>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</si>
  <si>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</si>
  <si>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</si>
  <si>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</si>
  <si>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</si>
  <si>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</si>
  <si>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</si>
  <si>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</si>
  <si>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</si>
  <si>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</si>
  <si>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</si>
  <si>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</si>
  <si>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</si>
  <si>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</si>
  <si>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</si>
  <si>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</si>
  <si>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</si>
  <si>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</si>
  <si>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</si>
  <si>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</si>
  <si>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</si>
  <si>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</si>
  <si>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</si>
  <si>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</si>
  <si>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</si>
  <si>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</si>
  <si>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</si>
  <si>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</si>
  <si>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</si>
  <si>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</si>
  <si>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</si>
  <si>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</si>
  <si>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</si>
  <si>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</si>
  <si>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</si>
  <si>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</si>
  <si>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</si>
  <si>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</si>
  <si>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</si>
  <si>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</si>
  <si>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</si>
  <si>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</si>
  <si>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</si>
  <si>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</si>
  <si>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</si>
  <si>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</si>
  <si>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</si>
  <si>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</si>
  <si>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</si>
  <si>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</si>
  <si>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</si>
  <si>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</si>
  <si>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</si>
  <si>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</si>
  <si>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</si>
  <si>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</si>
  <si>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</si>
  <si>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</si>
  <si>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</si>
  <si>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</si>
  <si>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</si>
  <si>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</si>
  <si>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</si>
  <si>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</si>
  <si>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</si>
  <si>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</si>
  <si>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</si>
  <si>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</si>
  <si>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</si>
  <si>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</si>
  <si>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</si>
  <si>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</si>
  <si>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</si>
  <si>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</si>
  <si>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</si>
  <si>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</si>
  <si>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</si>
  <si>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</si>
  <si>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</si>
  <si>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</si>
  <si>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</si>
  <si>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</si>
  <si>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</si>
  <si>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</si>
  <si>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</si>
  <si>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</si>
  <si>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</si>
  <si>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</si>
  <si>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</si>
  <si>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</si>
  <si>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</si>
  <si>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</si>
  <si>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</si>
  <si>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</si>
  <si>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</si>
  <si>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</si>
  <si>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</si>
  <si>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</si>
  <si>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</si>
  <si>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</si>
  <si>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</si>
  <si>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</si>
  <si>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</si>
  <si>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</si>
  <si>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</si>
  <si>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</si>
  <si>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</si>
  <si>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</si>
  <si>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</si>
  <si>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</si>
  <si>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</si>
  <si>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</si>
  <si>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</si>
  <si>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</si>
  <si>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</si>
  <si>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</si>
  <si>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</si>
  <si>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</si>
  <si>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</si>
  <si>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</si>
  <si>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</si>
  <si>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</si>
  <si>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</si>
  <si>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</si>
  <si>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</si>
  <si>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</si>
  <si>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</si>
  <si>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</si>
  <si>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</si>
  <si>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</si>
  <si>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</si>
  <si>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</si>
  <si>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</si>
  <si>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</si>
  <si>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</si>
  <si>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</si>
  <si>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</si>
  <si>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</si>
  <si>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</si>
  <si>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</si>
  <si>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</si>
  <si>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</si>
  <si>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</si>
  <si>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</si>
  <si>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</si>
  <si>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</si>
  <si>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</si>
  <si>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</si>
  <si>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</si>
  <si>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</si>
  <si>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</si>
  <si>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</si>
  <si>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</si>
  <si>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</si>
  <si>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</si>
  <si>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</si>
  <si>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</si>
  <si>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</si>
  <si>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</si>
  <si>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</si>
  <si>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</si>
  <si>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</si>
  <si>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</si>
  <si>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</si>
  <si>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</si>
  <si>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</si>
  <si>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</si>
  <si>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</si>
  <si>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</si>
  <si>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</si>
  <si>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</si>
  <si>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</si>
  <si>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</si>
  <si>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</si>
  <si>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</si>
  <si>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</si>
  <si>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</si>
  <si>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</si>
  <si>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</si>
  <si>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</si>
  <si>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</si>
  <si>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</si>
  <si>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</si>
  <si>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</si>
  <si>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</si>
  <si>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</si>
  <si>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</si>
  <si>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</si>
  <si>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</si>
  <si>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</si>
  <si>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</si>
  <si>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</si>
  <si>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</si>
  <si>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</si>
  <si>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</si>
  <si>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</si>
  <si>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</si>
  <si>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</si>
  <si>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</si>
  <si>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</si>
  <si>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</si>
  <si>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</si>
  <si>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</si>
  <si>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</si>
  <si>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</si>
  <si>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</si>
  <si>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</si>
  <si>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</si>
  <si>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</si>
  <si>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</si>
  <si>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</si>
  <si>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</si>
  <si>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</si>
  <si>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</si>
  <si>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</si>
  <si>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</si>
  <si>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</si>
  <si>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</si>
  <si>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</si>
  <si>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</si>
  <si>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</si>
  <si>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</si>
  <si>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</si>
  <si>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</si>
  <si>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</si>
  <si>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</si>
  <si>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</si>
  <si>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</si>
  <si>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</si>
  <si>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</si>
  <si>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</si>
  <si>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</si>
  <si>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</si>
  <si>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</si>
  <si>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</si>
  <si>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</si>
  <si>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</si>
  <si>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</si>
  <si>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</si>
  <si>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</si>
  <si>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</si>
  <si>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</si>
  <si>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</si>
  <si>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</si>
  <si>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</si>
  <si>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</si>
  <si>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</si>
  <si>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</si>
  <si>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</si>
  <si>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</si>
  <si>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</si>
  <si>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</si>
  <si>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</si>
  <si>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</si>
  <si>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</si>
  <si>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</si>
  <si>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</si>
  <si>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</si>
  <si>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</si>
  <si>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</si>
  <si>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</si>
  <si>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</si>
  <si>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</si>
  <si>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</si>
  <si>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</si>
  <si>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</si>
  <si>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</si>
  <si>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</si>
  <si>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</si>
  <si>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</si>
  <si>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</si>
  <si>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</si>
  <si>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</si>
  <si>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</si>
  <si>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</si>
  <si>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</si>
  <si>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</si>
  <si>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</si>
  <si>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</si>
  <si>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</si>
  <si>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</si>
  <si>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</si>
  <si>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</si>
  <si>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</si>
  <si>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</si>
  <si>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</si>
  <si>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</si>
  <si>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</si>
  <si>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</si>
  <si>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</si>
  <si>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</si>
  <si>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</si>
  <si>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</si>
  <si>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</si>
  <si>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</si>
  <si>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</si>
  <si>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</si>
  <si>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</si>
  <si>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</si>
  <si>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</si>
  <si>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</si>
  <si>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</si>
  <si>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</si>
  <si>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</si>
  <si>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</si>
  <si>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</si>
  <si>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</si>
  <si>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</si>
  <si>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</si>
  <si>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</si>
  <si>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</si>
  <si>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</si>
  <si>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</si>
  <si>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</si>
  <si>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</si>
  <si>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</si>
  <si>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</si>
  <si>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</si>
  <si>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</si>
  <si>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</si>
  <si>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</si>
  <si>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</si>
  <si>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</si>
  <si>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</si>
  <si>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</si>
  <si>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</si>
  <si>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</si>
  <si>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</si>
  <si>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</si>
  <si>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</si>
  <si>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</si>
  <si>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</si>
  <si>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</si>
  <si>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</si>
  <si>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</si>
  <si>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</si>
  <si>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</si>
  <si>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</si>
  <si>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</si>
  <si>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</si>
  <si>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</si>
  <si>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</si>
  <si>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</si>
  <si>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</si>
  <si>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</si>
  <si>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</si>
  <si>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</si>
  <si>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</si>
  <si>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</si>
  <si>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</si>
  <si>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</si>
  <si>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</si>
  <si>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</si>
  <si>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</si>
  <si>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</si>
  <si>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</si>
  <si>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</si>
  <si>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</si>
  <si>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</si>
  <si>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</si>
  <si>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</si>
  <si>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</si>
  <si>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</si>
  <si>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</si>
  <si>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</si>
  <si>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</si>
  <si>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</si>
  <si>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</si>
  <si>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</si>
  <si>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</si>
  <si>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</si>
  <si>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</si>
  <si>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</si>
  <si>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</si>
  <si>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</si>
  <si>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</si>
  <si>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</si>
  <si>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</si>
  <si>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</si>
  <si>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</si>
  <si>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</si>
  <si>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</si>
  <si>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</si>
  <si>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</si>
  <si>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</si>
  <si>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</si>
  <si>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</si>
  <si>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</si>
  <si>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</si>
  <si>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</si>
  <si>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</si>
  <si>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</si>
  <si>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</si>
  <si>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</si>
  <si>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</si>
  <si>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</si>
  <si>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</si>
  <si>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</si>
  <si>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</si>
  <si>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</si>
  <si>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</si>
  <si>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</si>
  <si>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</si>
  <si>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</si>
  <si>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</si>
  <si>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</si>
  <si>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</si>
  <si>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</si>
  <si>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</si>
  <si>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</si>
  <si>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</si>
  <si>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</si>
  <si>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</si>
  <si>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</si>
  <si>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</si>
  <si>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</si>
  <si>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</si>
  <si>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</si>
  <si>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</si>
  <si>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</si>
  <si>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</si>
  <si>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</si>
  <si>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</si>
  <si>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</si>
  <si>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</si>
  <si>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</si>
  <si>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</si>
  <si>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</si>
  <si>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</si>
  <si>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</si>
  <si>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</si>
  <si>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</si>
  <si>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</si>
  <si>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</si>
  <si>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</si>
  <si>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</si>
  <si>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</si>
  <si>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</si>
  <si>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</si>
  <si>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</si>
  <si>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</si>
  <si>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</si>
  <si>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</si>
  <si>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</si>
  <si>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</si>
  <si>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</si>
  <si>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</si>
  <si>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</si>
  <si>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</si>
  <si>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</si>
  <si>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</si>
  <si>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</si>
  <si>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</si>
  <si>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</si>
  <si>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</si>
  <si>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</si>
  <si>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</si>
  <si>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</si>
  <si>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</si>
  <si>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</si>
  <si>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</si>
  <si>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</si>
  <si>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</si>
  <si>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</si>
  <si>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</si>
  <si>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</si>
  <si>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</si>
  <si>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</si>
  <si>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</si>
  <si>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</si>
  <si>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</si>
  <si>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</si>
  <si>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</si>
  <si>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</si>
  <si>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</si>
  <si>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</si>
  <si>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</si>
  <si>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</si>
  <si>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</si>
  <si>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</si>
  <si>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</si>
  <si>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</si>
  <si>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</si>
  <si>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</si>
  <si>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</si>
  <si>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</si>
  <si>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</si>
  <si>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</si>
  <si>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</si>
  <si>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</si>
  <si>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</si>
  <si>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</si>
  <si>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</si>
  <si>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</si>
  <si>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</si>
  <si>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</si>
  <si>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</si>
  <si>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</si>
  <si>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</si>
  <si>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</si>
  <si>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</si>
  <si>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</si>
  <si>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</si>
  <si>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</si>
  <si>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</si>
  <si>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</si>
  <si>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</si>
  <si>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</si>
  <si>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</si>
  <si>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</si>
  <si>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</si>
  <si>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</si>
  <si>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</si>
  <si>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</si>
  <si>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</si>
  <si>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</si>
  <si>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</si>
  <si>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</si>
  <si>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</si>
  <si>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</si>
  <si>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</si>
  <si>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</si>
  <si>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</si>
  <si>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</si>
  <si>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</si>
  <si>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</si>
  <si>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</si>
  <si>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</si>
  <si>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</si>
  <si>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</si>
  <si>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</si>
  <si>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</si>
  <si>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</si>
  <si>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</si>
  <si>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</si>
  <si>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</si>
  <si>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</si>
  <si>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</si>
  <si>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</si>
  <si>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</si>
  <si>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</si>
  <si>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</si>
  <si>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</si>
  <si>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</si>
  <si>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</si>
  <si>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</si>
  <si>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</si>
  <si>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</si>
  <si>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</si>
  <si>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</si>
  <si>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</si>
  <si>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</si>
  <si>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</si>
  <si>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</si>
  <si>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</si>
  <si>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</si>
  <si>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</si>
  <si>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</si>
  <si>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</si>
  <si>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</si>
  <si>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</si>
  <si>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</si>
  <si>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</si>
  <si>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</si>
  <si>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</si>
  <si>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</si>
  <si>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</si>
  <si>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</si>
  <si>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</si>
  <si>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</si>
  <si>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</si>
  <si>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</si>
  <si>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</si>
  <si>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</si>
  <si>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</si>
  <si>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</si>
  <si>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</si>
  <si>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</si>
  <si>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</si>
  <si>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</si>
  <si>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</si>
  <si>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</si>
  <si>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</si>
  <si>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</si>
  <si>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</si>
  <si>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</si>
  <si>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</si>
  <si>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</si>
  <si>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</si>
  <si>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</si>
  <si>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</si>
  <si>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</si>
  <si>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</si>
  <si>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</si>
  <si>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</si>
  <si>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</si>
  <si>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</si>
  <si>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</si>
  <si>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</si>
  <si>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</si>
  <si>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</si>
  <si>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</si>
  <si>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</si>
  <si>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</si>
  <si>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</si>
  <si>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</si>
  <si>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</si>
  <si>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</si>
  <si>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</si>
  <si>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</si>
  <si>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</si>
  <si>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</si>
  <si>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</si>
  <si>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</si>
  <si>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</si>
  <si>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</si>
  <si>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</si>
  <si>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</si>
  <si>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</si>
  <si>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</si>
  <si>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</si>
  <si>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</si>
  <si>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</si>
  <si>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</si>
  <si>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</si>
  <si>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</si>
  <si>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</si>
  <si>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</si>
  <si>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</si>
  <si>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</si>
  <si>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</si>
  <si>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</si>
  <si>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</si>
  <si>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</si>
  <si>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</si>
  <si>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</si>
  <si>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</si>
  <si>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</si>
  <si>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</si>
  <si>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</si>
  <si>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</si>
  <si>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</si>
  <si>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</si>
  <si>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</si>
  <si>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</si>
  <si>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</si>
  <si>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</si>
  <si>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</si>
  <si>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</si>
  <si>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</si>
  <si>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</si>
  <si>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</si>
  <si>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</si>
  <si>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</si>
  <si>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</si>
  <si>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</si>
  <si>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</si>
  <si>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</si>
  <si>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</si>
  <si>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</si>
  <si>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</si>
  <si>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</si>
  <si>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</si>
  <si>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</si>
  <si>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</si>
  <si>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</si>
  <si>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</si>
  <si>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</si>
  <si>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</si>
  <si>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</si>
  <si>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</si>
  <si>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</si>
  <si>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</si>
  <si>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</si>
  <si>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</si>
  <si>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</si>
  <si>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</si>
  <si>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</si>
  <si>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</si>
  <si>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</si>
  <si>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</si>
  <si>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</si>
  <si>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</si>
  <si>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</si>
  <si>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</si>
  <si>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</si>
  <si>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</si>
  <si>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</si>
  <si>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</si>
  <si>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</si>
  <si>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</si>
  <si>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</si>
  <si>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</si>
  <si>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</si>
  <si>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</si>
  <si>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</si>
  <si>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</si>
  <si>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</si>
  <si>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</si>
  <si>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</si>
  <si>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</si>
  <si>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</si>
  <si>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</si>
  <si>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</si>
  <si>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</si>
  <si>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</si>
  <si>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</si>
  <si>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</si>
  <si>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</si>
  <si>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</si>
  <si>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</si>
  <si>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</si>
  <si>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</si>
  <si>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</si>
  <si>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</si>
  <si>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</si>
  <si>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</si>
  <si>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</si>
  <si>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</si>
  <si>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</si>
  <si>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</si>
  <si>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</si>
  <si>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</si>
  <si>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</si>
  <si>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</si>
  <si>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</si>
  <si>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</si>
  <si>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</si>
  <si>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</si>
  <si>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</si>
  <si>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</si>
  <si>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</si>
  <si>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</si>
  <si>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</si>
  <si>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</si>
  <si>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</si>
  <si>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</si>
  <si>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</si>
  <si>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</si>
  <si>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</si>
  <si>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</si>
  <si>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</si>
  <si>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</si>
  <si>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</si>
  <si>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</si>
  <si>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</si>
  <si>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</si>
  <si>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</si>
  <si>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</si>
  <si>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</si>
  <si>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</si>
  <si>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</si>
  <si>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</si>
  <si>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</si>
  <si>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</si>
  <si>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</si>
  <si>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</si>
  <si>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</si>
  <si>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</si>
  <si>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</si>
  <si>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</si>
  <si>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</si>
  <si>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</si>
  <si>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</si>
  <si>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</si>
  <si>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</si>
  <si>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</si>
  <si>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</si>
  <si>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</si>
  <si>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</si>
  <si>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</si>
  <si>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</si>
  <si>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</si>
  <si>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</si>
  <si>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</si>
  <si>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</si>
  <si>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</si>
  <si>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</si>
  <si>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</si>
  <si>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</si>
  <si>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</si>
  <si>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</si>
  <si>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</si>
  <si>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</si>
  <si>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</si>
  <si>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</si>
  <si>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</si>
  <si>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</si>
  <si>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</si>
  <si>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</si>
  <si>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</si>
  <si>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</si>
  <si>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</si>
  <si>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</si>
  <si>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</si>
  <si>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</si>
  <si>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</si>
  <si>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</si>
  <si>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</si>
  <si>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</si>
  <si>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</si>
  <si>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</si>
  <si>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</si>
  <si>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</si>
  <si>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</si>
  <si>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</si>
  <si>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</si>
  <si>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</si>
  <si>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</si>
  <si>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</si>
  <si>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</si>
  <si>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</si>
  <si>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</si>
  <si>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</si>
  <si>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</si>
  <si>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</si>
  <si>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</si>
  <si>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</si>
  <si>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</si>
  <si>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</si>
  <si>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</si>
  <si>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</si>
  <si>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</si>
  <si>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</si>
  <si>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</si>
  <si>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</si>
  <si>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</si>
  <si>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</si>
  <si>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</si>
  <si>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</si>
  <si>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</si>
  <si>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</si>
  <si>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</si>
  <si>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</si>
  <si>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</si>
  <si>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</si>
  <si>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</si>
  <si>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</si>
  <si>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</si>
  <si>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</si>
  <si>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</si>
  <si>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</si>
  <si>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</si>
  <si>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</si>
  <si>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</si>
  <si>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</si>
  <si>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</si>
  <si>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</si>
  <si>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</si>
  <si>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</si>
  <si>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</si>
  <si>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</si>
  <si>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</si>
  <si>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</si>
  <si>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</si>
  <si>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</si>
  <si>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</si>
  <si>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</si>
  <si>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</si>
  <si>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</si>
  <si>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</si>
  <si>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</si>
  <si>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</si>
  <si>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</si>
  <si>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</si>
  <si>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</si>
  <si>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</si>
  <si>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</si>
  <si>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</si>
  <si>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</si>
  <si>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</si>
  <si>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</si>
  <si>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</si>
  <si>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</si>
  <si>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</si>
  <si>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</si>
  <si>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</si>
  <si>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</si>
  <si>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</si>
  <si>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</si>
  <si>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</si>
  <si>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</si>
  <si>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</si>
  <si>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</si>
  <si>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</si>
  <si>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</si>
  <si>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</si>
  <si>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</si>
  <si>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</si>
  <si>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</si>
  <si>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</si>
  <si>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</si>
  <si>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</si>
  <si>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</si>
  <si>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</si>
  <si>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</si>
  <si>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</si>
  <si>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</si>
  <si>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</si>
  <si>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</si>
  <si>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</si>
  <si>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</si>
  <si>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</si>
  <si>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</si>
  <si>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</si>
  <si>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</si>
  <si>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</si>
  <si>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</si>
  <si>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</si>
  <si>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</si>
  <si>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</si>
  <si>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</si>
  <si>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</si>
  <si>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</si>
  <si>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</si>
  <si>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</si>
  <si>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</si>
  <si>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</si>
  <si>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</si>
  <si>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</si>
  <si>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</si>
  <si>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</si>
  <si>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</si>
  <si>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</si>
  <si>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</si>
  <si>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</si>
  <si>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</si>
  <si>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</si>
  <si>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</si>
  <si>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</si>
  <si>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</si>
  <si>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</si>
  <si>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</si>
  <si>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</si>
  <si>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</si>
  <si>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</si>
  <si>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</si>
  <si>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</si>
  <si>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</si>
  <si>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</si>
  <si>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</si>
  <si>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</si>
  <si>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</si>
  <si>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</si>
  <si>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</si>
  <si>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</si>
  <si>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</si>
  <si>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</si>
  <si>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</si>
  <si>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</si>
  <si>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</si>
  <si>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</si>
  <si>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</si>
  <si>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</si>
  <si>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</si>
  <si>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</si>
  <si>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</si>
  <si>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</si>
  <si>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</si>
  <si>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</si>
  <si>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</si>
  <si>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</si>
  <si>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</si>
  <si>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</si>
  <si>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</si>
  <si>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</si>
  <si>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</si>
  <si>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</si>
  <si>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</si>
  <si>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</si>
  <si>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</si>
  <si>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</si>
  <si>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</si>
  <si>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</si>
  <si>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</si>
  <si>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</si>
  <si>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</si>
  <si>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</si>
  <si>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</si>
  <si>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</si>
  <si>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</si>
  <si>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</si>
  <si>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</si>
  <si>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</si>
  <si>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</si>
  <si>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</si>
  <si>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</si>
  <si>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</si>
  <si>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</si>
  <si>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</si>
  <si>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</si>
  <si>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</si>
  <si>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</si>
  <si>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</si>
  <si>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</si>
  <si>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</si>
  <si>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</si>
  <si>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</si>
  <si>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</si>
  <si>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</si>
  <si>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</si>
  <si>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</si>
  <si>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</si>
  <si>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</si>
  <si>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</si>
  <si>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</si>
  <si>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</si>
  <si>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</si>
  <si>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</si>
  <si>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</si>
  <si>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</si>
  <si>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</si>
  <si>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</si>
  <si>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</si>
  <si>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</si>
  <si>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</si>
  <si>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</si>
  <si>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</si>
  <si>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</si>
  <si>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</si>
  <si>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</si>
  <si>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</si>
  <si>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</si>
  <si>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</si>
  <si>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</si>
  <si>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</si>
  <si>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</si>
  <si>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</si>
  <si>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</si>
  <si>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</si>
  <si>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</si>
  <si>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</si>
  <si>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</si>
  <si>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</si>
  <si>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</si>
  <si>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</si>
  <si>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</si>
  <si>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</si>
  <si>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</si>
  <si>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</si>
  <si>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</si>
  <si>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</si>
  <si>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</si>
  <si>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</si>
  <si>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</si>
  <si>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</si>
  <si>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</si>
  <si>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</si>
  <si>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</si>
  <si>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</si>
  <si>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</si>
  <si>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</si>
  <si>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</si>
  <si>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</si>
  <si>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Count of Sub-Category</t>
  </si>
  <si>
    <t xml:space="preserve">Parent Category 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</si>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</sst>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[$-409]mmmmm;@"/>
    <numFmt numFmtId="166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66" fontId="0" fillId="0" borderId="0" xfId="0" applyNumberFormat="1" applyAlignment="1">
      <alignment horizontal="left"/>
    </xf>
    <xf numFmtId="166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9" fontId="0" fillId="0" borderId="0" xfId="0" applyNumberForma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/>
    <xf numFmtId="0" fontId="4" fillId="0" borderId="0" xfId="0" applyFont="1"/>
  </cellXfs>
  <cellStyles count="1">
    <cellStyle name="Normal" xfId="0" builtinId="0"/>
  </cellStyles>
  <dxfs count="8">
    <dxf>
      <numFmt numFmtId="166" formatCode="[$-F800]dddd\,\ mmmm\ dd\,\ yyyy"/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FFEB9C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homework-Ziyan StarterBook.xlsx]Sheet2!PivotTable2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0-4568-A883-687BB9CF051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0-4568-A883-687BB9CF051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80-4568-A883-687BB9CF051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80-4568-A883-687BB9CF0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984832"/>
        <c:axId val="160984272"/>
      </c:barChart>
      <c:catAx>
        <c:axId val="16098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4272"/>
        <c:crosses val="autoZero"/>
        <c:auto val="1"/>
        <c:lblAlgn val="ctr"/>
        <c:lblOffset val="100"/>
        <c:noMultiLvlLbl val="0"/>
      </c:catAx>
      <c:valAx>
        <c:axId val="16098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8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homework-Ziyan StarterBook.xlsx]Sheet3!PivotTable4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EC-4B01-A2EC-505D6D5B443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EC-4B01-A2EC-505D6D5B443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EC-4B01-A2EC-505D6D5B443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EC-4B01-A2EC-505D6D5B4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0547248"/>
        <c:axId val="340547808"/>
      </c:barChart>
      <c:catAx>
        <c:axId val="34054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547808"/>
        <c:crosses val="autoZero"/>
        <c:auto val="1"/>
        <c:lblAlgn val="ctr"/>
        <c:lblOffset val="100"/>
        <c:noMultiLvlLbl val="0"/>
      </c:catAx>
      <c:valAx>
        <c:axId val="34054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54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homework-Ziyan StarterBook.xlsx]Sheet4!PivotTable7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A-4E45-B48C-6FE5AFBF7354}"/>
            </c:ext>
          </c:extLst>
        </c:ser>
        <c:ser>
          <c:idx val="1"/>
          <c:order val="1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A-4E45-B48C-6FE5AFBF7354}"/>
            </c:ext>
          </c:extLst>
        </c:ser>
        <c:ser>
          <c:idx val="2"/>
          <c:order val="2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BA-4E45-B48C-6FE5AFBF7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551728"/>
        <c:axId val="340552288"/>
      </c:lineChart>
      <c:catAx>
        <c:axId val="34055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552288"/>
        <c:crosses val="autoZero"/>
        <c:auto val="1"/>
        <c:lblAlgn val="ctr"/>
        <c:lblOffset val="100"/>
        <c:noMultiLvlLbl val="0"/>
      </c:catAx>
      <c:valAx>
        <c:axId val="34055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55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3F-4238-B816-0E5B81044DFE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3F-4238-B816-0E5B81044DFE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3F-4238-B816-0E5B81044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1128928"/>
        <c:axId val="341129488"/>
      </c:lineChart>
      <c:catAx>
        <c:axId val="34112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29488"/>
        <c:crosses val="autoZero"/>
        <c:auto val="1"/>
        <c:lblAlgn val="ctr"/>
        <c:lblOffset val="100"/>
        <c:noMultiLvlLbl val="0"/>
      </c:catAx>
      <c:valAx>
        <c:axId val="34112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12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1</xdr:row>
      <xdr:rowOff>128586</xdr:rowOff>
    </xdr:from>
    <xdr:to>
      <xdr:col>14</xdr:col>
      <xdr:colOff>428624</xdr:colOff>
      <xdr:row>20</xdr:row>
      <xdr:rowOff>114299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685799</xdr:colOff>
      <xdr:row>16</xdr:row>
      <xdr:rowOff>0</xdr:rowOff>
    </xdr:from>
    <xdr:to>
      <xdr:col>17</xdr:col>
      <xdr:colOff>57149</xdr:colOff>
      <xdr:row>33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628649</xdr:colOff>
      <xdr:row>3</xdr:row>
      <xdr:rowOff>4762</xdr:rowOff>
    </xdr:from>
    <xdr:to>
      <xdr:col>15</xdr:col>
      <xdr:colOff>428624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14</xdr:row>
      <xdr:rowOff>176211</xdr:rowOff>
    </xdr:from>
    <xdr:to>
      <xdr:col>8</xdr:col>
      <xdr:colOff>523875</xdr:colOff>
      <xdr:row>35</xdr:row>
      <xdr:rowOff>123824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iyan Lu" refreshedDate="43686.617563194442" createdVersion="5" refreshedVersion="5" minRefreshableVersion="3" recordCount="4115" xr:uid="{00000000-000A-0000-FFFF-FFFF0000000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iyan Lu" refreshedDate="43686.696425578702" createdVersion="5" refreshedVersion="5" minRefreshableVersion="3" recordCount="4115" xr:uid="{00000000-000A-0000-FFFF-FFFF01000000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Years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Date Ended Convers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x v="0"/>
    <s v="In this new TV show &quot;All Politics is Vocal&quot; as high school girls campaign, sing and cheer to be elected Governor of their summer camp."/>
    <x v="0"/>
    <x v="0"/>
    <x v="0"/>
    <x v="0"/>
    <x v="0"/>
    <x v="0"/>
    <x v="0"/>
    <x v="0"/>
    <x v="0"/>
    <x v="0"/>
    <x v="0"/>
    <x v="0"/>
    <x v="0"/>
    <x v="0"/>
    <x v="0"/>
  </r>
  <r>
    <n v="1"/>
    <x v="1"/>
    <s v="A Hannibal TV Show Fan Convention and Art Collective"/>
    <x v="1"/>
    <x v="1"/>
    <x v="0"/>
    <x v="0"/>
    <x v="0"/>
    <x v="1"/>
    <x v="1"/>
    <x v="0"/>
    <x v="1"/>
    <x v="0"/>
    <x v="0"/>
    <x v="1"/>
    <x v="1"/>
    <x v="0"/>
    <x v="0"/>
  </r>
  <r>
    <n v="2"/>
    <x v="2"/>
    <s v="Completion fund for post-production for teaser of British crime/drama tv series about a girl who sells morals for money"/>
    <x v="2"/>
    <x v="2"/>
    <x v="0"/>
    <x v="1"/>
    <x v="1"/>
    <x v="2"/>
    <x v="2"/>
    <x v="0"/>
    <x v="2"/>
    <x v="0"/>
    <x v="0"/>
    <x v="2"/>
    <x v="2"/>
    <x v="0"/>
    <x v="0"/>
  </r>
  <r>
    <n v="3"/>
    <x v="3"/>
    <s v="We already produced the *very* beginning of this story. Help us to see it through?"/>
    <x v="3"/>
    <x v="3"/>
    <x v="0"/>
    <x v="0"/>
    <x v="0"/>
    <x v="3"/>
    <x v="3"/>
    <x v="0"/>
    <x v="3"/>
    <x v="0"/>
    <x v="0"/>
    <x v="3"/>
    <x v="3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x v="0"/>
    <x v="4"/>
    <x v="4"/>
    <x v="0"/>
    <x v="4"/>
    <x v="0"/>
    <x v="0"/>
    <x v="4"/>
    <x v="4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x v="0"/>
    <x v="5"/>
    <x v="5"/>
    <x v="0"/>
    <x v="5"/>
    <x v="0"/>
    <x v="0"/>
    <x v="5"/>
    <x v="5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x v="0"/>
    <x v="6"/>
    <x v="6"/>
    <x v="0"/>
    <x v="6"/>
    <x v="0"/>
    <x v="0"/>
    <x v="6"/>
    <x v="6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x v="0"/>
    <x v="7"/>
    <x v="7"/>
    <x v="0"/>
    <x v="7"/>
    <x v="0"/>
    <x v="0"/>
    <x v="7"/>
    <x v="7"/>
    <x v="0"/>
    <x v="0"/>
  </r>
  <r>
    <n v="8"/>
    <x v="8"/>
    <s v="Help us raise the funds to film our pilot episode!"/>
    <x v="8"/>
    <x v="8"/>
    <x v="0"/>
    <x v="0"/>
    <x v="0"/>
    <x v="8"/>
    <x v="8"/>
    <x v="0"/>
    <x v="8"/>
    <x v="0"/>
    <x v="0"/>
    <x v="8"/>
    <x v="8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x v="0"/>
    <x v="9"/>
    <x v="9"/>
    <x v="0"/>
    <x v="9"/>
    <x v="0"/>
    <x v="0"/>
    <x v="9"/>
    <x v="9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x v="0"/>
    <x v="10"/>
    <x v="10"/>
    <x v="0"/>
    <x v="10"/>
    <x v="0"/>
    <x v="0"/>
    <x v="10"/>
    <x v="10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x v="0"/>
    <x v="11"/>
    <x v="11"/>
    <x v="0"/>
    <x v="11"/>
    <x v="0"/>
    <x v="0"/>
    <x v="11"/>
    <x v="11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x v="0"/>
    <x v="12"/>
    <x v="12"/>
    <x v="0"/>
    <x v="12"/>
    <x v="0"/>
    <x v="0"/>
    <x v="12"/>
    <x v="12"/>
    <x v="0"/>
    <x v="0"/>
  </r>
  <r>
    <n v="13"/>
    <x v="13"/>
    <s v="A travel series hosted by touring musicians that profiles a different American city in each episode."/>
    <x v="8"/>
    <x v="13"/>
    <x v="0"/>
    <x v="0"/>
    <x v="0"/>
    <x v="13"/>
    <x v="13"/>
    <x v="0"/>
    <x v="13"/>
    <x v="0"/>
    <x v="0"/>
    <x v="13"/>
    <x v="13"/>
    <x v="0"/>
    <x v="0"/>
  </r>
  <r>
    <n v="14"/>
    <x v="14"/>
    <s v="A highly charged post apocalyptic sci fi series that pulls no punches!"/>
    <x v="12"/>
    <x v="14"/>
    <x v="0"/>
    <x v="2"/>
    <x v="2"/>
    <x v="14"/>
    <x v="14"/>
    <x v="0"/>
    <x v="14"/>
    <x v="0"/>
    <x v="0"/>
    <x v="14"/>
    <x v="14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x v="3"/>
    <x v="15"/>
    <x v="15"/>
    <x v="0"/>
    <x v="15"/>
    <x v="0"/>
    <x v="0"/>
    <x v="15"/>
    <x v="15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x v="0"/>
    <x v="16"/>
    <x v="16"/>
    <x v="0"/>
    <x v="16"/>
    <x v="0"/>
    <x v="0"/>
    <x v="16"/>
    <x v="16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x v="1"/>
    <x v="17"/>
    <x v="17"/>
    <x v="0"/>
    <x v="17"/>
    <x v="0"/>
    <x v="0"/>
    <x v="17"/>
    <x v="17"/>
    <x v="0"/>
    <x v="0"/>
  </r>
  <r>
    <n v="18"/>
    <x v="18"/>
    <s v="The Indian cooking show you crave: complete with cooking, travel to India, and loads of spicy inspiration with Anupy."/>
    <x v="11"/>
    <x v="18"/>
    <x v="0"/>
    <x v="0"/>
    <x v="0"/>
    <x v="18"/>
    <x v="18"/>
    <x v="0"/>
    <x v="18"/>
    <x v="0"/>
    <x v="0"/>
    <x v="18"/>
    <x v="18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x v="0"/>
    <x v="19"/>
    <x v="19"/>
    <x v="0"/>
    <x v="19"/>
    <x v="0"/>
    <x v="0"/>
    <x v="19"/>
    <x v="19"/>
    <x v="0"/>
    <x v="0"/>
  </r>
  <r>
    <n v="20"/>
    <x v="20"/>
    <s v="Help us reach our goal &amp; pay the drama dept that is performing the hard read, which is set for October 2015."/>
    <x v="13"/>
    <x v="20"/>
    <x v="0"/>
    <x v="0"/>
    <x v="0"/>
    <x v="20"/>
    <x v="20"/>
    <x v="0"/>
    <x v="20"/>
    <x v="0"/>
    <x v="0"/>
    <x v="20"/>
    <x v="20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x v="0"/>
    <x v="21"/>
    <x v="21"/>
    <x v="0"/>
    <x v="21"/>
    <x v="0"/>
    <x v="0"/>
    <x v="21"/>
    <x v="21"/>
    <x v="0"/>
    <x v="0"/>
  </r>
  <r>
    <n v="22"/>
    <x v="22"/>
    <s v="Meet Gary, and Troy: Two unlikely friends that investigate &quot;strange phenomenon&quot;."/>
    <x v="18"/>
    <x v="22"/>
    <x v="0"/>
    <x v="0"/>
    <x v="0"/>
    <x v="22"/>
    <x v="22"/>
    <x v="0"/>
    <x v="22"/>
    <x v="0"/>
    <x v="0"/>
    <x v="22"/>
    <x v="22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x v="0"/>
    <x v="23"/>
    <x v="23"/>
    <x v="0"/>
    <x v="23"/>
    <x v="0"/>
    <x v="0"/>
    <x v="23"/>
    <x v="23"/>
    <x v="0"/>
    <x v="0"/>
  </r>
  <r>
    <n v="24"/>
    <x v="24"/>
    <s v="STL Up Late is a weekly late night comedy talk show for St. Louis television."/>
    <x v="19"/>
    <x v="24"/>
    <x v="0"/>
    <x v="0"/>
    <x v="0"/>
    <x v="24"/>
    <x v="24"/>
    <x v="0"/>
    <x v="24"/>
    <x v="0"/>
    <x v="0"/>
    <x v="24"/>
    <x v="24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x v="0"/>
    <x v="25"/>
    <x v="25"/>
    <x v="0"/>
    <x v="25"/>
    <x v="0"/>
    <x v="0"/>
    <x v="25"/>
    <x v="25"/>
    <x v="0"/>
    <x v="0"/>
  </r>
  <r>
    <n v="26"/>
    <x v="26"/>
    <s v="Highlighting Sicily's points of light: its extraordinary people. Editing phase is now underway!!!"/>
    <x v="21"/>
    <x v="26"/>
    <x v="0"/>
    <x v="0"/>
    <x v="0"/>
    <x v="26"/>
    <x v="26"/>
    <x v="0"/>
    <x v="10"/>
    <x v="0"/>
    <x v="0"/>
    <x v="26"/>
    <x v="26"/>
    <x v="0"/>
    <x v="0"/>
  </r>
  <r>
    <n v="27"/>
    <x v="27"/>
    <s v="B-Rabbit is a hilarious depiction of immigrating to New Zealand and the life you desperately tried to leave behind."/>
    <x v="22"/>
    <x v="27"/>
    <x v="0"/>
    <x v="4"/>
    <x v="4"/>
    <x v="27"/>
    <x v="27"/>
    <x v="0"/>
    <x v="3"/>
    <x v="0"/>
    <x v="0"/>
    <x v="27"/>
    <x v="27"/>
    <x v="0"/>
    <x v="0"/>
  </r>
  <r>
    <n v="28"/>
    <x v="28"/>
    <s v="John and Brian are on a quest to change people's lives and rehabilitate dogs."/>
    <x v="14"/>
    <x v="28"/>
    <x v="0"/>
    <x v="0"/>
    <x v="0"/>
    <x v="28"/>
    <x v="28"/>
    <x v="0"/>
    <x v="26"/>
    <x v="0"/>
    <x v="0"/>
    <x v="28"/>
    <x v="28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x v="1"/>
    <x v="29"/>
    <x v="29"/>
    <x v="0"/>
    <x v="27"/>
    <x v="0"/>
    <x v="0"/>
    <x v="29"/>
    <x v="29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x v="0"/>
    <x v="30"/>
    <x v="30"/>
    <x v="0"/>
    <x v="28"/>
    <x v="0"/>
    <x v="0"/>
    <x v="30"/>
    <x v="30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x v="0"/>
    <x v="31"/>
    <x v="31"/>
    <x v="0"/>
    <x v="29"/>
    <x v="0"/>
    <x v="0"/>
    <x v="31"/>
    <x v="31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x v="0"/>
    <x v="32"/>
    <x v="32"/>
    <x v="0"/>
    <x v="30"/>
    <x v="0"/>
    <x v="0"/>
    <x v="32"/>
    <x v="32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x v="0"/>
    <x v="33"/>
    <x v="33"/>
    <x v="0"/>
    <x v="31"/>
    <x v="0"/>
    <x v="0"/>
    <x v="33"/>
    <x v="33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x v="0"/>
    <x v="34"/>
    <x v="34"/>
    <x v="0"/>
    <x v="32"/>
    <x v="0"/>
    <x v="0"/>
    <x v="34"/>
    <x v="34"/>
    <x v="0"/>
    <x v="0"/>
  </r>
  <r>
    <n v="35"/>
    <x v="35"/>
    <s v="Why Adam? is an independent TV show that explores concepts of basic science in everyday life."/>
    <x v="28"/>
    <x v="35"/>
    <x v="0"/>
    <x v="0"/>
    <x v="0"/>
    <x v="35"/>
    <x v="35"/>
    <x v="0"/>
    <x v="33"/>
    <x v="0"/>
    <x v="0"/>
    <x v="35"/>
    <x v="35"/>
    <x v="0"/>
    <x v="0"/>
  </r>
  <r>
    <n v="36"/>
    <x v="36"/>
    <s v="A modern day priest makes an unusual discovery, setting off a chain of events."/>
    <x v="12"/>
    <x v="36"/>
    <x v="0"/>
    <x v="0"/>
    <x v="0"/>
    <x v="36"/>
    <x v="36"/>
    <x v="0"/>
    <x v="34"/>
    <x v="0"/>
    <x v="0"/>
    <x v="36"/>
    <x v="36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x v="0"/>
    <x v="37"/>
    <x v="37"/>
    <x v="0"/>
    <x v="35"/>
    <x v="0"/>
    <x v="0"/>
    <x v="37"/>
    <x v="37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x v="0"/>
    <x v="38"/>
    <x v="38"/>
    <x v="0"/>
    <x v="36"/>
    <x v="0"/>
    <x v="0"/>
    <x v="38"/>
    <x v="3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x v="1"/>
    <x v="39"/>
    <x v="39"/>
    <x v="0"/>
    <x v="37"/>
    <x v="0"/>
    <x v="0"/>
    <x v="39"/>
    <x v="39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x v="0"/>
    <x v="40"/>
    <x v="40"/>
    <x v="0"/>
    <x v="38"/>
    <x v="0"/>
    <x v="0"/>
    <x v="40"/>
    <x v="40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x v="0"/>
    <x v="41"/>
    <x v="41"/>
    <x v="0"/>
    <x v="10"/>
    <x v="0"/>
    <x v="0"/>
    <x v="31"/>
    <x v="41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x v="0"/>
    <x v="42"/>
    <x v="42"/>
    <x v="0"/>
    <x v="39"/>
    <x v="0"/>
    <x v="0"/>
    <x v="41"/>
    <x v="42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x v="0"/>
    <x v="43"/>
    <x v="43"/>
    <x v="0"/>
    <x v="40"/>
    <x v="0"/>
    <x v="0"/>
    <x v="42"/>
    <x v="43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x v="0"/>
    <x v="44"/>
    <x v="44"/>
    <x v="0"/>
    <x v="41"/>
    <x v="0"/>
    <x v="0"/>
    <x v="31"/>
    <x v="44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x v="0"/>
    <x v="45"/>
    <x v="45"/>
    <x v="0"/>
    <x v="42"/>
    <x v="0"/>
    <x v="0"/>
    <x v="43"/>
    <x v="45"/>
    <x v="0"/>
    <x v="0"/>
  </r>
  <r>
    <n v="46"/>
    <x v="46"/>
    <s v="The legendary community TV programme Joy's World is in dire need of new equipment! We are hoping you can help."/>
    <x v="33"/>
    <x v="45"/>
    <x v="0"/>
    <x v="2"/>
    <x v="2"/>
    <x v="46"/>
    <x v="46"/>
    <x v="0"/>
    <x v="43"/>
    <x v="0"/>
    <x v="0"/>
    <x v="44"/>
    <x v="46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x v="0"/>
    <x v="47"/>
    <x v="47"/>
    <x v="0"/>
    <x v="16"/>
    <x v="0"/>
    <x v="0"/>
    <x v="45"/>
    <x v="47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x v="1"/>
    <x v="48"/>
    <x v="48"/>
    <x v="0"/>
    <x v="44"/>
    <x v="0"/>
    <x v="0"/>
    <x v="46"/>
    <x v="48"/>
    <x v="0"/>
    <x v="0"/>
  </r>
  <r>
    <n v="49"/>
    <x v="49"/>
    <s v="Driving Jersey is real people telling real stories."/>
    <x v="14"/>
    <x v="48"/>
    <x v="0"/>
    <x v="0"/>
    <x v="0"/>
    <x v="49"/>
    <x v="49"/>
    <x v="0"/>
    <x v="45"/>
    <x v="0"/>
    <x v="0"/>
    <x v="31"/>
    <x v="49"/>
    <x v="0"/>
    <x v="0"/>
  </r>
  <r>
    <n v="50"/>
    <x v="50"/>
    <s v="A brand new dating show which helps one lucky lady find her Mr Right with difficult decisions to make along the way."/>
    <x v="20"/>
    <x v="49"/>
    <x v="0"/>
    <x v="1"/>
    <x v="1"/>
    <x v="50"/>
    <x v="50"/>
    <x v="0"/>
    <x v="19"/>
    <x v="0"/>
    <x v="0"/>
    <x v="31"/>
    <x v="50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x v="0"/>
    <x v="51"/>
    <x v="51"/>
    <x v="0"/>
    <x v="46"/>
    <x v="0"/>
    <x v="0"/>
    <x v="47"/>
    <x v="51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x v="0"/>
    <x v="52"/>
    <x v="52"/>
    <x v="0"/>
    <x v="47"/>
    <x v="0"/>
    <x v="0"/>
    <x v="48"/>
    <x v="52"/>
    <x v="0"/>
    <x v="0"/>
  </r>
  <r>
    <n v="53"/>
    <x v="53"/>
    <s v="Delicious TV's Vegan Mashup launching season two on public television"/>
    <x v="9"/>
    <x v="52"/>
    <x v="0"/>
    <x v="0"/>
    <x v="0"/>
    <x v="53"/>
    <x v="53"/>
    <x v="0"/>
    <x v="27"/>
    <x v="0"/>
    <x v="0"/>
    <x v="49"/>
    <x v="53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x v="0"/>
    <x v="54"/>
    <x v="54"/>
    <x v="0"/>
    <x v="47"/>
    <x v="0"/>
    <x v="0"/>
    <x v="50"/>
    <x v="54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x v="0"/>
    <x v="55"/>
    <x v="55"/>
    <x v="0"/>
    <x v="48"/>
    <x v="0"/>
    <x v="0"/>
    <x v="51"/>
    <x v="55"/>
    <x v="0"/>
    <x v="0"/>
  </r>
  <r>
    <n v="56"/>
    <x v="56"/>
    <s v="We want to see more women's cycling on TV - and we need your help to make it happen!"/>
    <x v="6"/>
    <x v="55"/>
    <x v="0"/>
    <x v="1"/>
    <x v="1"/>
    <x v="56"/>
    <x v="56"/>
    <x v="0"/>
    <x v="49"/>
    <x v="0"/>
    <x v="0"/>
    <x v="52"/>
    <x v="56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x v="0"/>
    <x v="57"/>
    <x v="57"/>
    <x v="0"/>
    <x v="50"/>
    <x v="0"/>
    <x v="0"/>
    <x v="53"/>
    <x v="57"/>
    <x v="0"/>
    <x v="0"/>
  </r>
  <r>
    <n v="58"/>
    <x v="58"/>
    <s v="Alex thought he knew how the world worked. You live, you die and it's over. He was very, very wrong."/>
    <x v="3"/>
    <x v="57"/>
    <x v="0"/>
    <x v="0"/>
    <x v="0"/>
    <x v="58"/>
    <x v="58"/>
    <x v="0"/>
    <x v="11"/>
    <x v="0"/>
    <x v="0"/>
    <x v="54"/>
    <x v="58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x v="0"/>
    <x v="59"/>
    <x v="59"/>
    <x v="0"/>
    <x v="51"/>
    <x v="0"/>
    <x v="0"/>
    <x v="55"/>
    <x v="59"/>
    <x v="0"/>
    <x v="0"/>
  </r>
  <r>
    <n v="60"/>
    <x v="60"/>
    <s v="Set in a beautiful but desolate world, we see how loneliness can lead to friendship in unconventional ways."/>
    <x v="37"/>
    <x v="59"/>
    <x v="0"/>
    <x v="1"/>
    <x v="1"/>
    <x v="60"/>
    <x v="60"/>
    <x v="0"/>
    <x v="52"/>
    <x v="0"/>
    <x v="1"/>
    <x v="56"/>
    <x v="60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x v="0"/>
    <x v="61"/>
    <x v="61"/>
    <x v="0"/>
    <x v="23"/>
    <x v="0"/>
    <x v="1"/>
    <x v="57"/>
    <x v="61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x v="0"/>
    <x v="62"/>
    <x v="62"/>
    <x v="0"/>
    <x v="53"/>
    <x v="0"/>
    <x v="1"/>
    <x v="58"/>
    <x v="62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x v="0"/>
    <x v="63"/>
    <x v="63"/>
    <x v="0"/>
    <x v="31"/>
    <x v="0"/>
    <x v="1"/>
    <x v="59"/>
    <x v="63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x v="0"/>
    <x v="64"/>
    <x v="64"/>
    <x v="0"/>
    <x v="54"/>
    <x v="0"/>
    <x v="1"/>
    <x v="60"/>
    <x v="64"/>
    <x v="0"/>
    <x v="1"/>
  </r>
  <r>
    <n v="65"/>
    <x v="65"/>
    <s v="Help finish the short film Hello World. The story of an android in the broken home of a father &amp; son."/>
    <x v="39"/>
    <x v="64"/>
    <x v="0"/>
    <x v="5"/>
    <x v="5"/>
    <x v="65"/>
    <x v="65"/>
    <x v="0"/>
    <x v="7"/>
    <x v="0"/>
    <x v="1"/>
    <x v="61"/>
    <x v="65"/>
    <x v="0"/>
    <x v="1"/>
  </r>
  <r>
    <n v="66"/>
    <x v="66"/>
    <s v="A dark comedy set in the '60s about clinical depression and one night stands."/>
    <x v="13"/>
    <x v="65"/>
    <x v="0"/>
    <x v="0"/>
    <x v="0"/>
    <x v="66"/>
    <x v="66"/>
    <x v="0"/>
    <x v="55"/>
    <x v="0"/>
    <x v="1"/>
    <x v="62"/>
    <x v="66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x v="0"/>
    <x v="67"/>
    <x v="67"/>
    <x v="0"/>
    <x v="9"/>
    <x v="0"/>
    <x v="1"/>
    <x v="63"/>
    <x v="67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x v="1"/>
    <x v="68"/>
    <x v="68"/>
    <x v="0"/>
    <x v="17"/>
    <x v="0"/>
    <x v="1"/>
    <x v="64"/>
    <x v="68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x v="0"/>
    <x v="69"/>
    <x v="69"/>
    <x v="0"/>
    <x v="56"/>
    <x v="0"/>
    <x v="1"/>
    <x v="65"/>
    <x v="69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x v="0"/>
    <x v="70"/>
    <x v="70"/>
    <x v="0"/>
    <x v="57"/>
    <x v="0"/>
    <x v="1"/>
    <x v="66"/>
    <x v="70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x v="0"/>
    <x v="71"/>
    <x v="71"/>
    <x v="0"/>
    <x v="58"/>
    <x v="0"/>
    <x v="1"/>
    <x v="67"/>
    <x v="71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x v="0"/>
    <x v="72"/>
    <x v="72"/>
    <x v="0"/>
    <x v="14"/>
    <x v="0"/>
    <x v="1"/>
    <x v="68"/>
    <x v="72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x v="0"/>
    <x v="73"/>
    <x v="73"/>
    <x v="0"/>
    <x v="59"/>
    <x v="0"/>
    <x v="1"/>
    <x v="31"/>
    <x v="73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x v="3"/>
    <x v="74"/>
    <x v="74"/>
    <x v="0"/>
    <x v="60"/>
    <x v="0"/>
    <x v="1"/>
    <x v="69"/>
    <x v="74"/>
    <x v="0"/>
    <x v="1"/>
  </r>
  <r>
    <n v="75"/>
    <x v="75"/>
    <s v="A teenager named Charlie discovers something new about himself while coping with the loss of his father."/>
    <x v="8"/>
    <x v="74"/>
    <x v="0"/>
    <x v="0"/>
    <x v="0"/>
    <x v="75"/>
    <x v="75"/>
    <x v="0"/>
    <x v="5"/>
    <x v="0"/>
    <x v="1"/>
    <x v="70"/>
    <x v="75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x v="0"/>
    <x v="76"/>
    <x v="76"/>
    <x v="0"/>
    <x v="41"/>
    <x v="0"/>
    <x v="1"/>
    <x v="71"/>
    <x v="76"/>
    <x v="0"/>
    <x v="1"/>
  </r>
  <r>
    <n v="77"/>
    <x v="77"/>
    <s v="A short film about a boy searching for companionship in a hermit crab he finds on the beach."/>
    <x v="44"/>
    <x v="76"/>
    <x v="0"/>
    <x v="0"/>
    <x v="0"/>
    <x v="77"/>
    <x v="77"/>
    <x v="0"/>
    <x v="55"/>
    <x v="0"/>
    <x v="1"/>
    <x v="72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x v="3"/>
    <x v="78"/>
    <x v="78"/>
    <x v="0"/>
    <x v="2"/>
    <x v="0"/>
    <x v="1"/>
    <x v="73"/>
    <x v="78"/>
    <x v="0"/>
    <x v="1"/>
  </r>
  <r>
    <n v="79"/>
    <x v="79"/>
    <s v="A short film about life, achieving your dreams, and overcoming hardship. We all have our mountain to climb."/>
    <x v="46"/>
    <x v="78"/>
    <x v="0"/>
    <x v="1"/>
    <x v="1"/>
    <x v="79"/>
    <x v="79"/>
    <x v="0"/>
    <x v="14"/>
    <x v="0"/>
    <x v="1"/>
    <x v="74"/>
    <x v="79"/>
    <x v="0"/>
    <x v="1"/>
  </r>
  <r>
    <n v="80"/>
    <x v="80"/>
    <s v="What would you do if you ended up at a swingers party with two dead bodies and $20,000 in drug money?"/>
    <x v="14"/>
    <x v="79"/>
    <x v="0"/>
    <x v="0"/>
    <x v="0"/>
    <x v="80"/>
    <x v="80"/>
    <x v="0"/>
    <x v="5"/>
    <x v="0"/>
    <x v="1"/>
    <x v="75"/>
    <x v="80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x v="0"/>
    <x v="81"/>
    <x v="81"/>
    <x v="0"/>
    <x v="33"/>
    <x v="0"/>
    <x v="1"/>
    <x v="76"/>
    <x v="81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x v="0"/>
    <x v="82"/>
    <x v="82"/>
    <x v="0"/>
    <x v="61"/>
    <x v="0"/>
    <x v="1"/>
    <x v="77"/>
    <x v="82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x v="1"/>
    <x v="83"/>
    <x v="83"/>
    <x v="0"/>
    <x v="62"/>
    <x v="0"/>
    <x v="1"/>
    <x v="78"/>
    <x v="83"/>
    <x v="0"/>
    <x v="1"/>
  </r>
  <r>
    <n v="84"/>
    <x v="84"/>
    <s v="&quot;A sociopath crosses paths with the person he must confront about his wife's murder, it might be himself&quot;"/>
    <x v="2"/>
    <x v="83"/>
    <x v="0"/>
    <x v="0"/>
    <x v="0"/>
    <x v="84"/>
    <x v="84"/>
    <x v="0"/>
    <x v="63"/>
    <x v="0"/>
    <x v="1"/>
    <x v="31"/>
    <x v="84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x v="0"/>
    <x v="85"/>
    <x v="85"/>
    <x v="0"/>
    <x v="64"/>
    <x v="0"/>
    <x v="1"/>
    <x v="79"/>
    <x v="85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x v="3"/>
    <x v="86"/>
    <x v="86"/>
    <x v="0"/>
    <x v="57"/>
    <x v="0"/>
    <x v="1"/>
    <x v="80"/>
    <x v="86"/>
    <x v="0"/>
    <x v="1"/>
  </r>
  <r>
    <n v="87"/>
    <x v="87"/>
    <s v="A father without work uses his daughter to con sympathy from strangers... sound familiar?  Help us make this film!"/>
    <x v="30"/>
    <x v="86"/>
    <x v="0"/>
    <x v="0"/>
    <x v="0"/>
    <x v="87"/>
    <x v="87"/>
    <x v="0"/>
    <x v="20"/>
    <x v="0"/>
    <x v="1"/>
    <x v="81"/>
    <x v="87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x v="0"/>
    <x v="88"/>
    <x v="88"/>
    <x v="0"/>
    <x v="65"/>
    <x v="0"/>
    <x v="1"/>
    <x v="82"/>
    <x v="88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x v="0"/>
    <x v="89"/>
    <x v="89"/>
    <x v="0"/>
    <x v="66"/>
    <x v="0"/>
    <x v="1"/>
    <x v="83"/>
    <x v="89"/>
    <x v="0"/>
    <x v="1"/>
  </r>
  <r>
    <n v="90"/>
    <x v="90"/>
    <s v="We're looking for funding to help submit a short film to film festivals."/>
    <x v="2"/>
    <x v="89"/>
    <x v="0"/>
    <x v="0"/>
    <x v="0"/>
    <x v="90"/>
    <x v="90"/>
    <x v="0"/>
    <x v="38"/>
    <x v="0"/>
    <x v="1"/>
    <x v="84"/>
    <x v="90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x v="0"/>
    <x v="91"/>
    <x v="91"/>
    <x v="0"/>
    <x v="67"/>
    <x v="0"/>
    <x v="1"/>
    <x v="43"/>
    <x v="91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x v="5"/>
    <x v="92"/>
    <x v="92"/>
    <x v="0"/>
    <x v="68"/>
    <x v="0"/>
    <x v="1"/>
    <x v="85"/>
    <x v="92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x v="0"/>
    <x v="93"/>
    <x v="93"/>
    <x v="0"/>
    <x v="41"/>
    <x v="0"/>
    <x v="1"/>
    <x v="86"/>
    <x v="93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x v="1"/>
    <x v="94"/>
    <x v="94"/>
    <x v="0"/>
    <x v="8"/>
    <x v="0"/>
    <x v="1"/>
    <x v="87"/>
    <x v="94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x v="0"/>
    <x v="95"/>
    <x v="95"/>
    <x v="0"/>
    <x v="64"/>
    <x v="0"/>
    <x v="1"/>
    <x v="88"/>
    <x v="95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x v="0"/>
    <x v="96"/>
    <x v="96"/>
    <x v="0"/>
    <x v="69"/>
    <x v="0"/>
    <x v="1"/>
    <x v="89"/>
    <x v="96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x v="0"/>
    <x v="97"/>
    <x v="97"/>
    <x v="0"/>
    <x v="22"/>
    <x v="0"/>
    <x v="1"/>
    <x v="90"/>
    <x v="97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x v="0"/>
    <x v="98"/>
    <x v="98"/>
    <x v="0"/>
    <x v="65"/>
    <x v="0"/>
    <x v="1"/>
    <x v="90"/>
    <x v="98"/>
    <x v="0"/>
    <x v="1"/>
  </r>
  <r>
    <n v="99"/>
    <x v="99"/>
    <s v="A feminist tale of two girls finally giving a &quot;Nice Guy&quot; what he truly deserves. Also, dancing!"/>
    <x v="15"/>
    <x v="96"/>
    <x v="0"/>
    <x v="0"/>
    <x v="0"/>
    <x v="99"/>
    <x v="99"/>
    <x v="0"/>
    <x v="70"/>
    <x v="0"/>
    <x v="1"/>
    <x v="91"/>
    <x v="99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x v="0"/>
    <x v="100"/>
    <x v="100"/>
    <x v="0"/>
    <x v="55"/>
    <x v="0"/>
    <x v="1"/>
    <x v="31"/>
    <x v="100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x v="0"/>
    <x v="101"/>
    <x v="101"/>
    <x v="0"/>
    <x v="2"/>
    <x v="0"/>
    <x v="1"/>
    <x v="31"/>
    <x v="101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x v="0"/>
    <x v="102"/>
    <x v="102"/>
    <x v="0"/>
    <x v="71"/>
    <x v="0"/>
    <x v="1"/>
    <x v="92"/>
    <x v="102"/>
    <x v="0"/>
    <x v="1"/>
  </r>
  <r>
    <n v="103"/>
    <x v="103"/>
    <s v="Three friends in their twenties are trying to do the impossible - have fun on a casual Friday night."/>
    <x v="46"/>
    <x v="100"/>
    <x v="0"/>
    <x v="1"/>
    <x v="1"/>
    <x v="103"/>
    <x v="103"/>
    <x v="0"/>
    <x v="72"/>
    <x v="0"/>
    <x v="1"/>
    <x v="93"/>
    <x v="103"/>
    <x v="0"/>
    <x v="1"/>
  </r>
  <r>
    <n v="104"/>
    <x v="104"/>
    <s v="UCF short film about an old man, his love for music, and his misplaced trumpet.  "/>
    <x v="2"/>
    <x v="49"/>
    <x v="0"/>
    <x v="0"/>
    <x v="0"/>
    <x v="104"/>
    <x v="104"/>
    <x v="0"/>
    <x v="73"/>
    <x v="0"/>
    <x v="1"/>
    <x v="43"/>
    <x v="88"/>
    <x v="0"/>
    <x v="1"/>
  </r>
  <r>
    <n v="105"/>
    <x v="105"/>
    <s v="Single Parent Date Night is a comedic short film about two single parents trying to reentering the dating pool."/>
    <x v="41"/>
    <x v="101"/>
    <x v="0"/>
    <x v="0"/>
    <x v="0"/>
    <x v="105"/>
    <x v="105"/>
    <x v="0"/>
    <x v="65"/>
    <x v="0"/>
    <x v="1"/>
    <x v="94"/>
    <x v="104"/>
    <x v="0"/>
    <x v="1"/>
  </r>
  <r>
    <n v="106"/>
    <x v="106"/>
    <s v="A Boy. A Girl. A Car. A Serial Killer."/>
    <x v="10"/>
    <x v="102"/>
    <x v="0"/>
    <x v="0"/>
    <x v="0"/>
    <x v="106"/>
    <x v="106"/>
    <x v="0"/>
    <x v="74"/>
    <x v="0"/>
    <x v="1"/>
    <x v="10"/>
    <x v="105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x v="0"/>
    <x v="107"/>
    <x v="107"/>
    <x v="0"/>
    <x v="50"/>
    <x v="0"/>
    <x v="1"/>
    <x v="95"/>
    <x v="106"/>
    <x v="0"/>
    <x v="1"/>
  </r>
  <r>
    <n v="108"/>
    <x v="108"/>
    <s v="When a man can't find love, his Google GLASS does the searching for him. A short film shot with Google Glass."/>
    <x v="15"/>
    <x v="29"/>
    <x v="0"/>
    <x v="0"/>
    <x v="0"/>
    <x v="108"/>
    <x v="108"/>
    <x v="0"/>
    <x v="5"/>
    <x v="0"/>
    <x v="1"/>
    <x v="96"/>
    <x v="107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x v="0"/>
    <x v="109"/>
    <x v="109"/>
    <x v="0"/>
    <x v="5"/>
    <x v="0"/>
    <x v="1"/>
    <x v="97"/>
    <x v="108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x v="0"/>
    <x v="110"/>
    <x v="110"/>
    <x v="0"/>
    <x v="55"/>
    <x v="0"/>
    <x v="1"/>
    <x v="98"/>
    <x v="109"/>
    <x v="0"/>
    <x v="1"/>
  </r>
  <r>
    <n v="111"/>
    <x v="111"/>
    <s v="Two actors, one bookie and a very bad day.  Judi Dench is Cool in Person is fast, funny and only a little bit nasty."/>
    <x v="8"/>
    <x v="106"/>
    <x v="0"/>
    <x v="2"/>
    <x v="2"/>
    <x v="111"/>
    <x v="111"/>
    <x v="0"/>
    <x v="28"/>
    <x v="0"/>
    <x v="1"/>
    <x v="99"/>
    <x v="110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x v="0"/>
    <x v="112"/>
    <x v="112"/>
    <x v="0"/>
    <x v="75"/>
    <x v="0"/>
    <x v="1"/>
    <x v="87"/>
    <x v="111"/>
    <x v="0"/>
    <x v="1"/>
  </r>
  <r>
    <n v="113"/>
    <x v="113"/>
    <s v="A living memorial for all those dealing with trauma, grief and loss."/>
    <x v="10"/>
    <x v="108"/>
    <x v="0"/>
    <x v="0"/>
    <x v="0"/>
    <x v="113"/>
    <x v="113"/>
    <x v="0"/>
    <x v="76"/>
    <x v="0"/>
    <x v="1"/>
    <x v="100"/>
    <x v="112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x v="0"/>
    <x v="114"/>
    <x v="114"/>
    <x v="0"/>
    <x v="2"/>
    <x v="0"/>
    <x v="1"/>
    <x v="101"/>
    <x v="113"/>
    <x v="0"/>
    <x v="1"/>
  </r>
  <r>
    <n v="115"/>
    <x v="115"/>
    <s v="Never judge a book (or a lover) by their cover."/>
    <x v="52"/>
    <x v="110"/>
    <x v="0"/>
    <x v="0"/>
    <x v="0"/>
    <x v="115"/>
    <x v="115"/>
    <x v="0"/>
    <x v="19"/>
    <x v="0"/>
    <x v="1"/>
    <x v="102"/>
    <x v="114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x v="0"/>
    <x v="116"/>
    <x v="116"/>
    <x v="0"/>
    <x v="7"/>
    <x v="0"/>
    <x v="1"/>
    <x v="103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x v="0"/>
    <x v="117"/>
    <x v="117"/>
    <x v="0"/>
    <x v="74"/>
    <x v="0"/>
    <x v="1"/>
    <x v="104"/>
    <x v="116"/>
    <x v="0"/>
    <x v="1"/>
  </r>
  <r>
    <n v="118"/>
    <x v="118"/>
    <s v="When a ruthless hit-man is 'denounced' from the mafia, his old enemies declare war."/>
    <x v="10"/>
    <x v="113"/>
    <x v="0"/>
    <x v="0"/>
    <x v="0"/>
    <x v="118"/>
    <x v="118"/>
    <x v="0"/>
    <x v="70"/>
    <x v="0"/>
    <x v="1"/>
    <x v="105"/>
    <x v="117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x v="0"/>
    <x v="119"/>
    <x v="119"/>
    <x v="0"/>
    <x v="77"/>
    <x v="0"/>
    <x v="1"/>
    <x v="106"/>
    <x v="118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x v="6"/>
    <x v="120"/>
    <x v="120"/>
    <x v="0"/>
    <x v="29"/>
    <x v="1"/>
    <x v="2"/>
    <x v="107"/>
    <x v="119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x v="0"/>
    <x v="121"/>
    <x v="121"/>
    <x v="0"/>
    <x v="29"/>
    <x v="1"/>
    <x v="2"/>
    <x v="108"/>
    <x v="120"/>
    <x v="0"/>
    <x v="2"/>
  </r>
  <r>
    <n v="122"/>
    <x v="122"/>
    <s v="My ambition for this knows no bounds.  Seeing Sephoria in a live-action is a dream of mine."/>
    <x v="55"/>
    <x v="117"/>
    <x v="1"/>
    <x v="0"/>
    <x v="0"/>
    <x v="122"/>
    <x v="122"/>
    <x v="0"/>
    <x v="78"/>
    <x v="1"/>
    <x v="2"/>
    <x v="109"/>
    <x v="121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x v="0"/>
    <x v="123"/>
    <x v="123"/>
    <x v="0"/>
    <x v="79"/>
    <x v="1"/>
    <x v="2"/>
    <x v="110"/>
    <x v="122"/>
    <x v="0"/>
    <x v="2"/>
  </r>
  <r>
    <n v="124"/>
    <x v="124"/>
    <s v="An artificial man and woman discover love under the unsuspecting eyes of the four renowned artists who created them."/>
    <x v="23"/>
    <x v="117"/>
    <x v="1"/>
    <x v="0"/>
    <x v="0"/>
    <x v="124"/>
    <x v="124"/>
    <x v="0"/>
    <x v="78"/>
    <x v="1"/>
    <x v="2"/>
    <x v="109"/>
    <x v="121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x v="5"/>
    <x v="125"/>
    <x v="125"/>
    <x v="0"/>
    <x v="79"/>
    <x v="1"/>
    <x v="2"/>
    <x v="111"/>
    <x v="123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x v="0"/>
    <x v="126"/>
    <x v="126"/>
    <x v="0"/>
    <x v="62"/>
    <x v="1"/>
    <x v="2"/>
    <x v="112"/>
    <x v="124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x v="0"/>
    <x v="127"/>
    <x v="127"/>
    <x v="0"/>
    <x v="80"/>
    <x v="1"/>
    <x v="2"/>
    <x v="113"/>
    <x v="125"/>
    <x v="0"/>
    <x v="2"/>
  </r>
  <r>
    <n v="128"/>
    <x v="128"/>
    <s v="A Science Fiction film filled with entertainment and Excitement"/>
    <x v="57"/>
    <x v="122"/>
    <x v="1"/>
    <x v="0"/>
    <x v="0"/>
    <x v="128"/>
    <x v="128"/>
    <x v="0"/>
    <x v="79"/>
    <x v="1"/>
    <x v="2"/>
    <x v="114"/>
    <x v="126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x v="0"/>
    <x v="129"/>
    <x v="129"/>
    <x v="0"/>
    <x v="78"/>
    <x v="1"/>
    <x v="2"/>
    <x v="109"/>
    <x v="121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x v="1"/>
    <x v="130"/>
    <x v="130"/>
    <x v="0"/>
    <x v="78"/>
    <x v="1"/>
    <x v="2"/>
    <x v="109"/>
    <x v="121"/>
    <x v="0"/>
    <x v="2"/>
  </r>
  <r>
    <n v="131"/>
    <x v="131"/>
    <s v="I"/>
    <x v="38"/>
    <x v="117"/>
    <x v="1"/>
    <x v="0"/>
    <x v="0"/>
    <x v="131"/>
    <x v="131"/>
    <x v="0"/>
    <x v="78"/>
    <x v="1"/>
    <x v="2"/>
    <x v="109"/>
    <x v="121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x v="0"/>
    <x v="132"/>
    <x v="132"/>
    <x v="0"/>
    <x v="75"/>
    <x v="1"/>
    <x v="2"/>
    <x v="115"/>
    <x v="127"/>
    <x v="0"/>
    <x v="2"/>
  </r>
  <r>
    <n v="133"/>
    <x v="133"/>
    <s v="Invasion from outer space sights, to weird to imagine destruction too monstrous to escape"/>
    <x v="59"/>
    <x v="117"/>
    <x v="1"/>
    <x v="0"/>
    <x v="0"/>
    <x v="133"/>
    <x v="133"/>
    <x v="0"/>
    <x v="78"/>
    <x v="1"/>
    <x v="2"/>
    <x v="109"/>
    <x v="121"/>
    <x v="0"/>
    <x v="2"/>
  </r>
  <r>
    <n v="134"/>
    <x v="134"/>
    <s v="steampunk  remake of &quot;a Christmas carol&quot;"/>
    <x v="10"/>
    <x v="117"/>
    <x v="1"/>
    <x v="0"/>
    <x v="0"/>
    <x v="134"/>
    <x v="134"/>
    <x v="0"/>
    <x v="78"/>
    <x v="1"/>
    <x v="2"/>
    <x v="109"/>
    <x v="121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x v="0"/>
    <x v="135"/>
    <x v="135"/>
    <x v="0"/>
    <x v="81"/>
    <x v="1"/>
    <x v="2"/>
    <x v="116"/>
    <x v="128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x v="0"/>
    <x v="136"/>
    <x v="136"/>
    <x v="0"/>
    <x v="78"/>
    <x v="1"/>
    <x v="2"/>
    <x v="109"/>
    <x v="121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x v="7"/>
    <x v="137"/>
    <x v="137"/>
    <x v="0"/>
    <x v="78"/>
    <x v="1"/>
    <x v="2"/>
    <x v="109"/>
    <x v="121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x v="0"/>
    <x v="138"/>
    <x v="138"/>
    <x v="0"/>
    <x v="6"/>
    <x v="1"/>
    <x v="2"/>
    <x v="117"/>
    <x v="129"/>
    <x v="0"/>
    <x v="2"/>
  </r>
  <r>
    <n v="139"/>
    <x v="139"/>
    <s v="When  Rome is infected with a zombie plague, Lucius Agrippa and a small group fights for survival"/>
    <x v="2"/>
    <x v="83"/>
    <x v="1"/>
    <x v="0"/>
    <x v="0"/>
    <x v="139"/>
    <x v="139"/>
    <x v="0"/>
    <x v="29"/>
    <x v="1"/>
    <x v="2"/>
    <x v="31"/>
    <x v="13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x v="0"/>
    <x v="140"/>
    <x v="140"/>
    <x v="0"/>
    <x v="78"/>
    <x v="1"/>
    <x v="2"/>
    <x v="109"/>
    <x v="121"/>
    <x v="0"/>
    <x v="2"/>
  </r>
  <r>
    <n v="141"/>
    <x v="141"/>
    <s v="Join us creating a Science Fiction TV Series based upon the popular novels -The Catherine Kimbridge Chronicles."/>
    <x v="14"/>
    <x v="126"/>
    <x v="1"/>
    <x v="0"/>
    <x v="0"/>
    <x v="141"/>
    <x v="141"/>
    <x v="0"/>
    <x v="33"/>
    <x v="1"/>
    <x v="2"/>
    <x v="118"/>
    <x v="131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x v="0"/>
    <x v="142"/>
    <x v="142"/>
    <x v="0"/>
    <x v="29"/>
    <x v="1"/>
    <x v="2"/>
    <x v="119"/>
    <x v="119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x v="2"/>
    <x v="143"/>
    <x v="143"/>
    <x v="0"/>
    <x v="78"/>
    <x v="1"/>
    <x v="2"/>
    <x v="109"/>
    <x v="121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x v="5"/>
    <x v="144"/>
    <x v="144"/>
    <x v="0"/>
    <x v="77"/>
    <x v="1"/>
    <x v="2"/>
    <x v="120"/>
    <x v="132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x v="0"/>
    <x v="145"/>
    <x v="145"/>
    <x v="0"/>
    <x v="82"/>
    <x v="1"/>
    <x v="2"/>
    <x v="121"/>
    <x v="133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x v="0"/>
    <x v="146"/>
    <x v="146"/>
    <x v="0"/>
    <x v="83"/>
    <x v="1"/>
    <x v="2"/>
    <x v="122"/>
    <x v="134"/>
    <x v="0"/>
    <x v="2"/>
  </r>
  <r>
    <n v="147"/>
    <x v="147"/>
    <s v="Film makers catch live footage beyond their wildest dreams."/>
    <x v="39"/>
    <x v="117"/>
    <x v="1"/>
    <x v="1"/>
    <x v="1"/>
    <x v="147"/>
    <x v="147"/>
    <x v="0"/>
    <x v="78"/>
    <x v="1"/>
    <x v="2"/>
    <x v="109"/>
    <x v="121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x v="0"/>
    <x v="148"/>
    <x v="148"/>
    <x v="0"/>
    <x v="84"/>
    <x v="1"/>
    <x v="2"/>
    <x v="123"/>
    <x v="135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x v="0"/>
    <x v="149"/>
    <x v="149"/>
    <x v="0"/>
    <x v="79"/>
    <x v="1"/>
    <x v="2"/>
    <x v="124"/>
    <x v="136"/>
    <x v="0"/>
    <x v="2"/>
  </r>
  <r>
    <n v="150"/>
    <x v="150"/>
    <s v="The untold story of Captain Robert April and the first launching of the starship U.S.S. Enterprise,  NCC-1701"/>
    <x v="64"/>
    <x v="132"/>
    <x v="1"/>
    <x v="0"/>
    <x v="0"/>
    <x v="150"/>
    <x v="150"/>
    <x v="0"/>
    <x v="85"/>
    <x v="1"/>
    <x v="2"/>
    <x v="125"/>
    <x v="137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x v="2"/>
    <x v="151"/>
    <x v="151"/>
    <x v="0"/>
    <x v="81"/>
    <x v="1"/>
    <x v="2"/>
    <x v="126"/>
    <x v="138"/>
    <x v="0"/>
    <x v="2"/>
  </r>
  <r>
    <n v="152"/>
    <x v="152"/>
    <s v="The Great Dark is a journey through the unimaginable...and un foreseeable..."/>
    <x v="66"/>
    <x v="134"/>
    <x v="1"/>
    <x v="0"/>
    <x v="0"/>
    <x v="152"/>
    <x v="152"/>
    <x v="0"/>
    <x v="84"/>
    <x v="1"/>
    <x v="2"/>
    <x v="127"/>
    <x v="2"/>
    <x v="0"/>
    <x v="2"/>
  </r>
  <r>
    <n v="153"/>
    <x v="153"/>
    <s v="What would you do if you face something beyond your understanding? If someone you loved disappeared without a trace?"/>
    <x v="63"/>
    <x v="135"/>
    <x v="1"/>
    <x v="0"/>
    <x v="0"/>
    <x v="153"/>
    <x v="153"/>
    <x v="0"/>
    <x v="73"/>
    <x v="1"/>
    <x v="2"/>
    <x v="128"/>
    <x v="139"/>
    <x v="0"/>
    <x v="2"/>
  </r>
  <r>
    <n v="154"/>
    <x v="154"/>
    <s v="Fiction Becomes Reality in this non-profit science fiction, stop motion, and fantasy fan film."/>
    <x v="15"/>
    <x v="130"/>
    <x v="1"/>
    <x v="0"/>
    <x v="0"/>
    <x v="154"/>
    <x v="154"/>
    <x v="0"/>
    <x v="83"/>
    <x v="1"/>
    <x v="2"/>
    <x v="129"/>
    <x v="140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x v="0"/>
    <x v="155"/>
    <x v="155"/>
    <x v="0"/>
    <x v="80"/>
    <x v="1"/>
    <x v="2"/>
    <x v="130"/>
    <x v="141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x v="5"/>
    <x v="156"/>
    <x v="156"/>
    <x v="0"/>
    <x v="41"/>
    <x v="1"/>
    <x v="2"/>
    <x v="131"/>
    <x v="142"/>
    <x v="0"/>
    <x v="2"/>
  </r>
  <r>
    <n v="157"/>
    <x v="157"/>
    <s v="Man's cryogenic chamber and his soulmate's time travel from the distant future allows them to meet in the middle."/>
    <x v="68"/>
    <x v="138"/>
    <x v="1"/>
    <x v="0"/>
    <x v="0"/>
    <x v="157"/>
    <x v="157"/>
    <x v="0"/>
    <x v="84"/>
    <x v="1"/>
    <x v="2"/>
    <x v="132"/>
    <x v="143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x v="0"/>
    <x v="158"/>
    <x v="158"/>
    <x v="0"/>
    <x v="78"/>
    <x v="1"/>
    <x v="2"/>
    <x v="109"/>
    <x v="121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x v="0"/>
    <x v="159"/>
    <x v="159"/>
    <x v="0"/>
    <x v="29"/>
    <x v="1"/>
    <x v="2"/>
    <x v="133"/>
    <x v="119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x v="0"/>
    <x v="160"/>
    <x v="160"/>
    <x v="0"/>
    <x v="78"/>
    <x v="1"/>
    <x v="3"/>
    <x v="109"/>
    <x v="121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x v="0"/>
    <x v="161"/>
    <x v="161"/>
    <x v="0"/>
    <x v="29"/>
    <x v="1"/>
    <x v="3"/>
    <x v="134"/>
    <x v="144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x v="0"/>
    <x v="162"/>
    <x v="162"/>
    <x v="0"/>
    <x v="73"/>
    <x v="1"/>
    <x v="3"/>
    <x v="135"/>
    <x v="14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x v="0"/>
    <x v="163"/>
    <x v="163"/>
    <x v="0"/>
    <x v="78"/>
    <x v="1"/>
    <x v="3"/>
    <x v="109"/>
    <x v="121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x v="0"/>
    <x v="164"/>
    <x v="164"/>
    <x v="0"/>
    <x v="63"/>
    <x v="1"/>
    <x v="3"/>
    <x v="136"/>
    <x v="146"/>
    <x v="0"/>
    <x v="3"/>
  </r>
  <r>
    <n v="165"/>
    <x v="165"/>
    <s v="A teacher. A boy. The beach and a heatwave that drove them all insane."/>
    <x v="73"/>
    <x v="117"/>
    <x v="2"/>
    <x v="1"/>
    <x v="1"/>
    <x v="165"/>
    <x v="165"/>
    <x v="0"/>
    <x v="78"/>
    <x v="1"/>
    <x v="3"/>
    <x v="109"/>
    <x v="121"/>
    <x v="0"/>
    <x v="3"/>
  </r>
  <r>
    <n v="166"/>
    <x v="166"/>
    <s v="A young teen makes a bad decision after joining gang and the film expresses his choices that led him to that point."/>
    <x v="10"/>
    <x v="142"/>
    <x v="2"/>
    <x v="0"/>
    <x v="0"/>
    <x v="166"/>
    <x v="166"/>
    <x v="0"/>
    <x v="29"/>
    <x v="1"/>
    <x v="3"/>
    <x v="137"/>
    <x v="147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x v="0"/>
    <x v="167"/>
    <x v="167"/>
    <x v="0"/>
    <x v="84"/>
    <x v="1"/>
    <x v="3"/>
    <x v="134"/>
    <x v="148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x v="0"/>
    <x v="168"/>
    <x v="168"/>
    <x v="0"/>
    <x v="83"/>
    <x v="1"/>
    <x v="3"/>
    <x v="138"/>
    <x v="149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x v="1"/>
    <x v="169"/>
    <x v="169"/>
    <x v="0"/>
    <x v="73"/>
    <x v="1"/>
    <x v="3"/>
    <x v="139"/>
    <x v="150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x v="0"/>
    <x v="170"/>
    <x v="170"/>
    <x v="0"/>
    <x v="73"/>
    <x v="1"/>
    <x v="3"/>
    <x v="140"/>
    <x v="151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x v="0"/>
    <x v="171"/>
    <x v="171"/>
    <x v="0"/>
    <x v="29"/>
    <x v="1"/>
    <x v="3"/>
    <x v="133"/>
    <x v="120"/>
    <x v="0"/>
    <x v="3"/>
  </r>
  <r>
    <n v="172"/>
    <x v="172"/>
    <s v="A short film on the rarest mammal and the second most endangered freshwater river dolphin, in Pakistan."/>
    <x v="75"/>
    <x v="117"/>
    <x v="2"/>
    <x v="0"/>
    <x v="0"/>
    <x v="172"/>
    <x v="172"/>
    <x v="0"/>
    <x v="78"/>
    <x v="1"/>
    <x v="3"/>
    <x v="109"/>
    <x v="121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x v="1"/>
    <x v="173"/>
    <x v="173"/>
    <x v="0"/>
    <x v="78"/>
    <x v="1"/>
    <x v="3"/>
    <x v="109"/>
    <x v="121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x v="3"/>
    <x v="174"/>
    <x v="174"/>
    <x v="0"/>
    <x v="78"/>
    <x v="1"/>
    <x v="3"/>
    <x v="109"/>
    <x v="121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x v="1"/>
    <x v="175"/>
    <x v="175"/>
    <x v="0"/>
    <x v="55"/>
    <x v="1"/>
    <x v="3"/>
    <x v="141"/>
    <x v="152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x v="0"/>
    <x v="176"/>
    <x v="176"/>
    <x v="0"/>
    <x v="78"/>
    <x v="1"/>
    <x v="3"/>
    <x v="109"/>
    <x v="121"/>
    <x v="0"/>
    <x v="3"/>
  </r>
  <r>
    <n v="177"/>
    <x v="177"/>
    <s v="I'm making a modern day version of the bible story &quot; The Good Samaritan&quot;"/>
    <x v="52"/>
    <x v="147"/>
    <x v="2"/>
    <x v="0"/>
    <x v="0"/>
    <x v="177"/>
    <x v="177"/>
    <x v="0"/>
    <x v="63"/>
    <x v="1"/>
    <x v="3"/>
    <x v="142"/>
    <x v="153"/>
    <x v="0"/>
    <x v="3"/>
  </r>
  <r>
    <n v="178"/>
    <x v="178"/>
    <s v="El viaje de LucÃ­a es un largometraje de ficciÃ³n con temÃ¡tica sobre el cÃ¡ncer infantil."/>
    <x v="69"/>
    <x v="117"/>
    <x v="2"/>
    <x v="3"/>
    <x v="3"/>
    <x v="178"/>
    <x v="178"/>
    <x v="0"/>
    <x v="78"/>
    <x v="1"/>
    <x v="3"/>
    <x v="109"/>
    <x v="121"/>
    <x v="0"/>
    <x v="3"/>
  </r>
  <r>
    <n v="179"/>
    <x v="179"/>
    <s v="A feature-length film about how three people survive in a diseased world."/>
    <x v="28"/>
    <x v="148"/>
    <x v="2"/>
    <x v="0"/>
    <x v="0"/>
    <x v="179"/>
    <x v="179"/>
    <x v="0"/>
    <x v="84"/>
    <x v="1"/>
    <x v="3"/>
    <x v="143"/>
    <x v="101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x v="1"/>
    <x v="180"/>
    <x v="180"/>
    <x v="0"/>
    <x v="62"/>
    <x v="1"/>
    <x v="3"/>
    <x v="144"/>
    <x v="154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x v="1"/>
    <x v="181"/>
    <x v="181"/>
    <x v="0"/>
    <x v="80"/>
    <x v="1"/>
    <x v="3"/>
    <x v="145"/>
    <x v="155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x v="0"/>
    <x v="182"/>
    <x v="182"/>
    <x v="0"/>
    <x v="78"/>
    <x v="1"/>
    <x v="3"/>
    <x v="109"/>
    <x v="121"/>
    <x v="0"/>
    <x v="3"/>
  </r>
  <r>
    <n v="183"/>
    <x v="183"/>
    <s v="Don't kill me until I meet my Dad"/>
    <x v="78"/>
    <x v="151"/>
    <x v="2"/>
    <x v="1"/>
    <x v="1"/>
    <x v="183"/>
    <x v="183"/>
    <x v="0"/>
    <x v="8"/>
    <x v="1"/>
    <x v="3"/>
    <x v="146"/>
    <x v="156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x v="5"/>
    <x v="184"/>
    <x v="184"/>
    <x v="0"/>
    <x v="84"/>
    <x v="1"/>
    <x v="3"/>
    <x v="147"/>
    <x v="157"/>
    <x v="0"/>
    <x v="3"/>
  </r>
  <r>
    <n v="185"/>
    <x v="185"/>
    <s v="Love has no boundaries!"/>
    <x v="79"/>
    <x v="153"/>
    <x v="2"/>
    <x v="10"/>
    <x v="8"/>
    <x v="185"/>
    <x v="185"/>
    <x v="0"/>
    <x v="73"/>
    <x v="1"/>
    <x v="3"/>
    <x v="148"/>
    <x v="158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x v="0"/>
    <x v="186"/>
    <x v="186"/>
    <x v="0"/>
    <x v="78"/>
    <x v="1"/>
    <x v="3"/>
    <x v="109"/>
    <x v="121"/>
    <x v="0"/>
    <x v="3"/>
  </r>
  <r>
    <n v="187"/>
    <x v="187"/>
    <s v="A young man suffering from a severe case of OCD embarks on a road trip to find peace of mind."/>
    <x v="10"/>
    <x v="25"/>
    <x v="2"/>
    <x v="0"/>
    <x v="0"/>
    <x v="187"/>
    <x v="187"/>
    <x v="0"/>
    <x v="81"/>
    <x v="1"/>
    <x v="3"/>
    <x v="149"/>
    <x v="159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x v="0"/>
    <x v="188"/>
    <x v="188"/>
    <x v="0"/>
    <x v="78"/>
    <x v="1"/>
    <x v="3"/>
    <x v="109"/>
    <x v="121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x v="0"/>
    <x v="189"/>
    <x v="189"/>
    <x v="0"/>
    <x v="81"/>
    <x v="1"/>
    <x v="3"/>
    <x v="150"/>
    <x v="160"/>
    <x v="0"/>
    <x v="3"/>
  </r>
  <r>
    <n v="190"/>
    <x v="190"/>
    <s v="Because hope can be a 4 letter word"/>
    <x v="14"/>
    <x v="155"/>
    <x v="2"/>
    <x v="0"/>
    <x v="0"/>
    <x v="190"/>
    <x v="190"/>
    <x v="0"/>
    <x v="29"/>
    <x v="1"/>
    <x v="3"/>
    <x v="151"/>
    <x v="73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x v="2"/>
    <x v="191"/>
    <x v="191"/>
    <x v="0"/>
    <x v="83"/>
    <x v="1"/>
    <x v="3"/>
    <x v="152"/>
    <x v="161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x v="0"/>
    <x v="192"/>
    <x v="192"/>
    <x v="0"/>
    <x v="83"/>
    <x v="1"/>
    <x v="3"/>
    <x v="153"/>
    <x v="162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x v="1"/>
    <x v="193"/>
    <x v="193"/>
    <x v="0"/>
    <x v="78"/>
    <x v="1"/>
    <x v="3"/>
    <x v="109"/>
    <x v="121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x v="1"/>
    <x v="194"/>
    <x v="194"/>
    <x v="0"/>
    <x v="83"/>
    <x v="1"/>
    <x v="3"/>
    <x v="154"/>
    <x v="120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x v="0"/>
    <x v="195"/>
    <x v="195"/>
    <x v="0"/>
    <x v="78"/>
    <x v="1"/>
    <x v="3"/>
    <x v="109"/>
    <x v="121"/>
    <x v="0"/>
    <x v="3"/>
  </r>
  <r>
    <n v="196"/>
    <x v="196"/>
    <s v="A moving short film about a retired female boxer who develops a relationship with a young journalist who idolises her"/>
    <x v="8"/>
    <x v="159"/>
    <x v="2"/>
    <x v="1"/>
    <x v="1"/>
    <x v="196"/>
    <x v="196"/>
    <x v="0"/>
    <x v="10"/>
    <x v="1"/>
    <x v="3"/>
    <x v="155"/>
    <x v="163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x v="1"/>
    <x v="197"/>
    <x v="197"/>
    <x v="0"/>
    <x v="22"/>
    <x v="1"/>
    <x v="3"/>
    <x v="156"/>
    <x v="164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x v="0"/>
    <x v="198"/>
    <x v="198"/>
    <x v="0"/>
    <x v="79"/>
    <x v="1"/>
    <x v="3"/>
    <x v="157"/>
    <x v="165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x v="0"/>
    <x v="199"/>
    <x v="199"/>
    <x v="0"/>
    <x v="78"/>
    <x v="1"/>
    <x v="3"/>
    <x v="109"/>
    <x v="121"/>
    <x v="0"/>
    <x v="3"/>
  </r>
  <r>
    <n v="200"/>
    <x v="200"/>
    <s v="A film dedicated to an AAF Pilot's struggle to survive behind enemy lines during WWII."/>
    <x v="12"/>
    <x v="162"/>
    <x v="2"/>
    <x v="0"/>
    <x v="0"/>
    <x v="200"/>
    <x v="200"/>
    <x v="0"/>
    <x v="59"/>
    <x v="1"/>
    <x v="3"/>
    <x v="158"/>
    <x v="166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x v="0"/>
    <x v="201"/>
    <x v="201"/>
    <x v="0"/>
    <x v="63"/>
    <x v="1"/>
    <x v="3"/>
    <x v="159"/>
    <x v="167"/>
    <x v="0"/>
    <x v="3"/>
  </r>
  <r>
    <n v="202"/>
    <x v="202"/>
    <s v="new web series created by jonney terry"/>
    <x v="12"/>
    <x v="117"/>
    <x v="2"/>
    <x v="0"/>
    <x v="0"/>
    <x v="202"/>
    <x v="202"/>
    <x v="0"/>
    <x v="78"/>
    <x v="1"/>
    <x v="3"/>
    <x v="109"/>
    <x v="121"/>
    <x v="0"/>
    <x v="3"/>
  </r>
  <r>
    <n v="203"/>
    <x v="203"/>
    <s v="We are aiming to make a Web Series based on Youth Culture and the misrepresentation of socially stereotyped people."/>
    <x v="30"/>
    <x v="164"/>
    <x v="2"/>
    <x v="1"/>
    <x v="1"/>
    <x v="203"/>
    <x v="203"/>
    <x v="0"/>
    <x v="22"/>
    <x v="1"/>
    <x v="3"/>
    <x v="160"/>
    <x v="168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x v="2"/>
    <x v="204"/>
    <x v="204"/>
    <x v="0"/>
    <x v="86"/>
    <x v="1"/>
    <x v="3"/>
    <x v="161"/>
    <x v="169"/>
    <x v="0"/>
    <x v="3"/>
  </r>
  <r>
    <n v="205"/>
    <x v="205"/>
    <s v="A martyr faces execution at the hands of the State, while enduring the horrors and alienation of a new world order."/>
    <x v="6"/>
    <x v="166"/>
    <x v="2"/>
    <x v="0"/>
    <x v="0"/>
    <x v="205"/>
    <x v="205"/>
    <x v="0"/>
    <x v="57"/>
    <x v="1"/>
    <x v="3"/>
    <x v="162"/>
    <x v="170"/>
    <x v="0"/>
    <x v="3"/>
  </r>
  <r>
    <n v="206"/>
    <x v="206"/>
    <s v="A love story featuring adoption,struggle,dysfunction,grace, healing, and restoration."/>
    <x v="83"/>
    <x v="117"/>
    <x v="2"/>
    <x v="0"/>
    <x v="0"/>
    <x v="206"/>
    <x v="206"/>
    <x v="0"/>
    <x v="78"/>
    <x v="1"/>
    <x v="3"/>
    <x v="109"/>
    <x v="121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x v="5"/>
    <x v="207"/>
    <x v="207"/>
    <x v="0"/>
    <x v="62"/>
    <x v="1"/>
    <x v="3"/>
    <x v="163"/>
    <x v="171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x v="2"/>
    <x v="208"/>
    <x v="208"/>
    <x v="0"/>
    <x v="78"/>
    <x v="1"/>
    <x v="3"/>
    <x v="109"/>
    <x v="121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x v="0"/>
    <x v="209"/>
    <x v="209"/>
    <x v="0"/>
    <x v="78"/>
    <x v="1"/>
    <x v="3"/>
    <x v="109"/>
    <x v="121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x v="0"/>
    <x v="210"/>
    <x v="210"/>
    <x v="0"/>
    <x v="51"/>
    <x v="1"/>
    <x v="3"/>
    <x v="164"/>
    <x v="172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x v="0"/>
    <x v="211"/>
    <x v="211"/>
    <x v="0"/>
    <x v="8"/>
    <x v="1"/>
    <x v="3"/>
    <x v="165"/>
    <x v="173"/>
    <x v="0"/>
    <x v="3"/>
  </r>
  <r>
    <n v="212"/>
    <x v="212"/>
    <s v="This film is a fictional crime drama following the events of a heist that ended in bloodshed."/>
    <x v="84"/>
    <x v="116"/>
    <x v="2"/>
    <x v="0"/>
    <x v="0"/>
    <x v="212"/>
    <x v="212"/>
    <x v="0"/>
    <x v="29"/>
    <x v="1"/>
    <x v="3"/>
    <x v="166"/>
    <x v="120"/>
    <x v="0"/>
    <x v="3"/>
  </r>
  <r>
    <n v="213"/>
    <x v="213"/>
    <s v="A family dramedy about a grandfather  and grandson who are both on their path to redemption."/>
    <x v="63"/>
    <x v="170"/>
    <x v="2"/>
    <x v="0"/>
    <x v="0"/>
    <x v="213"/>
    <x v="213"/>
    <x v="0"/>
    <x v="29"/>
    <x v="1"/>
    <x v="3"/>
    <x v="167"/>
    <x v="135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x v="0"/>
    <x v="214"/>
    <x v="214"/>
    <x v="0"/>
    <x v="29"/>
    <x v="1"/>
    <x v="3"/>
    <x v="168"/>
    <x v="120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x v="1"/>
    <x v="215"/>
    <x v="215"/>
    <x v="0"/>
    <x v="29"/>
    <x v="1"/>
    <x v="3"/>
    <x v="169"/>
    <x v="119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x v="0"/>
    <x v="216"/>
    <x v="216"/>
    <x v="0"/>
    <x v="87"/>
    <x v="1"/>
    <x v="3"/>
    <x v="170"/>
    <x v="174"/>
    <x v="0"/>
    <x v="3"/>
  </r>
  <r>
    <n v="217"/>
    <x v="217"/>
    <s v="A roadmovie by paw"/>
    <x v="57"/>
    <x v="172"/>
    <x v="2"/>
    <x v="11"/>
    <x v="9"/>
    <x v="217"/>
    <x v="217"/>
    <x v="0"/>
    <x v="44"/>
    <x v="1"/>
    <x v="3"/>
    <x v="171"/>
    <x v="175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x v="0"/>
    <x v="218"/>
    <x v="218"/>
    <x v="0"/>
    <x v="29"/>
    <x v="1"/>
    <x v="3"/>
    <x v="172"/>
    <x v="101"/>
    <x v="0"/>
    <x v="3"/>
  </r>
  <r>
    <n v="219"/>
    <x v="219"/>
    <s v="An hour-long pilot about a group of suburban LGBT teens coming of age in the early 90's."/>
    <x v="63"/>
    <x v="174"/>
    <x v="2"/>
    <x v="0"/>
    <x v="0"/>
    <x v="219"/>
    <x v="219"/>
    <x v="0"/>
    <x v="88"/>
    <x v="1"/>
    <x v="3"/>
    <x v="173"/>
    <x v="176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x v="0"/>
    <x v="220"/>
    <x v="220"/>
    <x v="0"/>
    <x v="83"/>
    <x v="1"/>
    <x v="3"/>
    <x v="174"/>
    <x v="177"/>
    <x v="0"/>
    <x v="3"/>
  </r>
  <r>
    <n v="221"/>
    <x v="221"/>
    <s v="Film about Schizophrenia with Surreal Twists!"/>
    <x v="63"/>
    <x v="117"/>
    <x v="2"/>
    <x v="0"/>
    <x v="0"/>
    <x v="221"/>
    <x v="221"/>
    <x v="0"/>
    <x v="78"/>
    <x v="1"/>
    <x v="3"/>
    <x v="109"/>
    <x v="121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x v="0"/>
    <x v="222"/>
    <x v="222"/>
    <x v="0"/>
    <x v="84"/>
    <x v="1"/>
    <x v="3"/>
    <x v="175"/>
    <x v="178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x v="0"/>
    <x v="223"/>
    <x v="223"/>
    <x v="0"/>
    <x v="78"/>
    <x v="1"/>
    <x v="3"/>
    <x v="109"/>
    <x v="121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x v="2"/>
    <x v="224"/>
    <x v="224"/>
    <x v="0"/>
    <x v="78"/>
    <x v="1"/>
    <x v="3"/>
    <x v="109"/>
    <x v="121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x v="0"/>
    <x v="225"/>
    <x v="225"/>
    <x v="0"/>
    <x v="78"/>
    <x v="1"/>
    <x v="3"/>
    <x v="109"/>
    <x v="121"/>
    <x v="0"/>
    <x v="3"/>
  </r>
  <r>
    <n v="226"/>
    <x v="226"/>
    <s v="A TRUE STORY OF DOMESTIC VILOLENCE THAT SEEKS TO OFFER THE VIEWER OUTLEST OF SUPPORT."/>
    <x v="88"/>
    <x v="156"/>
    <x v="2"/>
    <x v="1"/>
    <x v="1"/>
    <x v="226"/>
    <x v="226"/>
    <x v="0"/>
    <x v="84"/>
    <x v="1"/>
    <x v="3"/>
    <x v="176"/>
    <x v="179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x v="0"/>
    <x v="227"/>
    <x v="227"/>
    <x v="0"/>
    <x v="78"/>
    <x v="1"/>
    <x v="3"/>
    <x v="109"/>
    <x v="121"/>
    <x v="0"/>
    <x v="3"/>
  </r>
  <r>
    <n v="228"/>
    <x v="228"/>
    <s v="I am making a film from one one of my books called facets of a Geek life."/>
    <x v="6"/>
    <x v="117"/>
    <x v="2"/>
    <x v="1"/>
    <x v="1"/>
    <x v="228"/>
    <x v="228"/>
    <x v="0"/>
    <x v="78"/>
    <x v="1"/>
    <x v="3"/>
    <x v="109"/>
    <x v="121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x v="3"/>
    <x v="229"/>
    <x v="229"/>
    <x v="0"/>
    <x v="78"/>
    <x v="1"/>
    <x v="3"/>
    <x v="109"/>
    <x v="121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x v="0"/>
    <x v="230"/>
    <x v="230"/>
    <x v="0"/>
    <x v="84"/>
    <x v="1"/>
    <x v="3"/>
    <x v="177"/>
    <x v="180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x v="0"/>
    <x v="231"/>
    <x v="231"/>
    <x v="0"/>
    <x v="78"/>
    <x v="1"/>
    <x v="3"/>
    <x v="109"/>
    <x v="121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x v="1"/>
    <x v="232"/>
    <x v="232"/>
    <x v="0"/>
    <x v="63"/>
    <x v="1"/>
    <x v="3"/>
    <x v="178"/>
    <x v="181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x v="0"/>
    <x v="233"/>
    <x v="233"/>
    <x v="0"/>
    <x v="78"/>
    <x v="1"/>
    <x v="3"/>
    <x v="109"/>
    <x v="121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x v="0"/>
    <x v="234"/>
    <x v="234"/>
    <x v="0"/>
    <x v="81"/>
    <x v="1"/>
    <x v="3"/>
    <x v="179"/>
    <x v="182"/>
    <x v="0"/>
    <x v="3"/>
  </r>
  <r>
    <n v="235"/>
    <x v="235"/>
    <s v="Taking people on a deep emotional trip with a story about sometimes those who have less, give more."/>
    <x v="3"/>
    <x v="117"/>
    <x v="2"/>
    <x v="0"/>
    <x v="0"/>
    <x v="235"/>
    <x v="235"/>
    <x v="0"/>
    <x v="78"/>
    <x v="1"/>
    <x v="3"/>
    <x v="109"/>
    <x v="121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x v="0"/>
    <x v="236"/>
    <x v="236"/>
    <x v="0"/>
    <x v="78"/>
    <x v="1"/>
    <x v="3"/>
    <x v="109"/>
    <x v="121"/>
    <x v="0"/>
    <x v="3"/>
  </r>
  <r>
    <n v="237"/>
    <x v="237"/>
    <s v="Making The Choice is a christian short film series."/>
    <x v="36"/>
    <x v="155"/>
    <x v="2"/>
    <x v="0"/>
    <x v="0"/>
    <x v="237"/>
    <x v="237"/>
    <x v="0"/>
    <x v="29"/>
    <x v="1"/>
    <x v="3"/>
    <x v="119"/>
    <x v="73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x v="0"/>
    <x v="238"/>
    <x v="238"/>
    <x v="0"/>
    <x v="78"/>
    <x v="1"/>
    <x v="3"/>
    <x v="109"/>
    <x v="121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x v="2"/>
    <x v="239"/>
    <x v="239"/>
    <x v="0"/>
    <x v="81"/>
    <x v="1"/>
    <x v="3"/>
    <x v="180"/>
    <x v="73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x v="0"/>
    <x v="240"/>
    <x v="240"/>
    <x v="1"/>
    <x v="89"/>
    <x v="0"/>
    <x v="4"/>
    <x v="181"/>
    <x v="183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x v="0"/>
    <x v="241"/>
    <x v="241"/>
    <x v="1"/>
    <x v="90"/>
    <x v="0"/>
    <x v="4"/>
    <x v="182"/>
    <x v="184"/>
    <x v="0"/>
    <x v="4"/>
  </r>
  <r>
    <n v="242"/>
    <x v="242"/>
    <s v="An unprecedented feature-length documentary film about Maine's tribal, oft-misunderstood ice fishing sub-culture."/>
    <x v="93"/>
    <x v="181"/>
    <x v="0"/>
    <x v="0"/>
    <x v="0"/>
    <x v="242"/>
    <x v="242"/>
    <x v="1"/>
    <x v="91"/>
    <x v="0"/>
    <x v="4"/>
    <x v="183"/>
    <x v="185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x v="0"/>
    <x v="243"/>
    <x v="243"/>
    <x v="1"/>
    <x v="92"/>
    <x v="0"/>
    <x v="4"/>
    <x v="184"/>
    <x v="186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x v="0"/>
    <x v="244"/>
    <x v="244"/>
    <x v="1"/>
    <x v="87"/>
    <x v="0"/>
    <x v="4"/>
    <x v="185"/>
    <x v="187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x v="0"/>
    <x v="245"/>
    <x v="245"/>
    <x v="1"/>
    <x v="93"/>
    <x v="0"/>
    <x v="4"/>
    <x v="186"/>
    <x v="188"/>
    <x v="0"/>
    <x v="4"/>
  </r>
  <r>
    <n v="246"/>
    <x v="246"/>
    <s v="From 1979 to 1981 twenty-nine Black children in Atlanta were murdered and the others terrified. This is our story..."/>
    <x v="10"/>
    <x v="185"/>
    <x v="0"/>
    <x v="0"/>
    <x v="0"/>
    <x v="246"/>
    <x v="246"/>
    <x v="1"/>
    <x v="94"/>
    <x v="0"/>
    <x v="4"/>
    <x v="187"/>
    <x v="189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x v="0"/>
    <x v="247"/>
    <x v="247"/>
    <x v="1"/>
    <x v="95"/>
    <x v="0"/>
    <x v="4"/>
    <x v="188"/>
    <x v="190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x v="0"/>
    <x v="248"/>
    <x v="248"/>
    <x v="1"/>
    <x v="96"/>
    <x v="0"/>
    <x v="4"/>
    <x v="189"/>
    <x v="191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x v="0"/>
    <x v="249"/>
    <x v="249"/>
    <x v="1"/>
    <x v="97"/>
    <x v="0"/>
    <x v="4"/>
    <x v="190"/>
    <x v="192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x v="0"/>
    <x v="250"/>
    <x v="250"/>
    <x v="1"/>
    <x v="98"/>
    <x v="0"/>
    <x v="4"/>
    <x v="191"/>
    <x v="193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x v="0"/>
    <x v="251"/>
    <x v="251"/>
    <x v="1"/>
    <x v="99"/>
    <x v="0"/>
    <x v="4"/>
    <x v="192"/>
    <x v="194"/>
    <x v="0"/>
    <x v="4"/>
  </r>
  <r>
    <n v="252"/>
    <x v="252"/>
    <s v="The definitive story of indie comics and the foremost institution of higher learning for those who draw them."/>
    <x v="10"/>
    <x v="191"/>
    <x v="0"/>
    <x v="0"/>
    <x v="0"/>
    <x v="252"/>
    <x v="252"/>
    <x v="1"/>
    <x v="52"/>
    <x v="0"/>
    <x v="4"/>
    <x v="193"/>
    <x v="195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x v="0"/>
    <x v="253"/>
    <x v="253"/>
    <x v="1"/>
    <x v="63"/>
    <x v="0"/>
    <x v="4"/>
    <x v="194"/>
    <x v="196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x v="0"/>
    <x v="254"/>
    <x v="254"/>
    <x v="1"/>
    <x v="100"/>
    <x v="0"/>
    <x v="4"/>
    <x v="195"/>
    <x v="197"/>
    <x v="0"/>
    <x v="4"/>
  </r>
  <r>
    <n v="255"/>
    <x v="255"/>
    <s v="xoxosms is a documentary about first love, long distance and Skype."/>
    <x v="6"/>
    <x v="194"/>
    <x v="0"/>
    <x v="0"/>
    <x v="0"/>
    <x v="255"/>
    <x v="255"/>
    <x v="1"/>
    <x v="101"/>
    <x v="0"/>
    <x v="4"/>
    <x v="196"/>
    <x v="198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x v="0"/>
    <x v="256"/>
    <x v="256"/>
    <x v="1"/>
    <x v="102"/>
    <x v="0"/>
    <x v="4"/>
    <x v="197"/>
    <x v="199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x v="0"/>
    <x v="257"/>
    <x v="257"/>
    <x v="1"/>
    <x v="103"/>
    <x v="0"/>
    <x v="4"/>
    <x v="198"/>
    <x v="200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x v="0"/>
    <x v="258"/>
    <x v="258"/>
    <x v="1"/>
    <x v="104"/>
    <x v="0"/>
    <x v="4"/>
    <x v="199"/>
    <x v="201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x v="0"/>
    <x v="259"/>
    <x v="259"/>
    <x v="1"/>
    <x v="105"/>
    <x v="0"/>
    <x v="4"/>
    <x v="200"/>
    <x v="202"/>
    <x v="0"/>
    <x v="4"/>
  </r>
  <r>
    <n v="260"/>
    <x v="260"/>
    <s v="In the traditional world of Mexican Rodeo, a team of first-generation California girls does it their way."/>
    <x v="3"/>
    <x v="199"/>
    <x v="0"/>
    <x v="0"/>
    <x v="0"/>
    <x v="260"/>
    <x v="260"/>
    <x v="1"/>
    <x v="106"/>
    <x v="0"/>
    <x v="4"/>
    <x v="201"/>
    <x v="203"/>
    <x v="0"/>
    <x v="4"/>
  </r>
  <r>
    <n v="261"/>
    <x v="261"/>
    <s v="Empires explores the impact of networks on histories and philosophies of political thought."/>
    <x v="22"/>
    <x v="200"/>
    <x v="0"/>
    <x v="0"/>
    <x v="0"/>
    <x v="261"/>
    <x v="261"/>
    <x v="1"/>
    <x v="107"/>
    <x v="0"/>
    <x v="4"/>
    <x v="202"/>
    <x v="204"/>
    <x v="0"/>
    <x v="4"/>
  </r>
  <r>
    <n v="262"/>
    <x v="262"/>
    <s v="He can never die. He will live forever. He is the last cosmonaut, and this is his story."/>
    <x v="30"/>
    <x v="44"/>
    <x v="0"/>
    <x v="0"/>
    <x v="0"/>
    <x v="262"/>
    <x v="262"/>
    <x v="1"/>
    <x v="108"/>
    <x v="0"/>
    <x v="4"/>
    <x v="203"/>
    <x v="205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x v="0"/>
    <x v="263"/>
    <x v="263"/>
    <x v="1"/>
    <x v="109"/>
    <x v="0"/>
    <x v="4"/>
    <x v="204"/>
    <x v="206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x v="0"/>
    <x v="264"/>
    <x v="264"/>
    <x v="1"/>
    <x v="110"/>
    <x v="0"/>
    <x v="4"/>
    <x v="205"/>
    <x v="207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x v="0"/>
    <x v="265"/>
    <x v="265"/>
    <x v="1"/>
    <x v="6"/>
    <x v="0"/>
    <x v="4"/>
    <x v="206"/>
    <x v="208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x v="0"/>
    <x v="266"/>
    <x v="266"/>
    <x v="1"/>
    <x v="17"/>
    <x v="0"/>
    <x v="4"/>
    <x v="207"/>
    <x v="209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x v="1"/>
    <x v="267"/>
    <x v="267"/>
    <x v="1"/>
    <x v="111"/>
    <x v="0"/>
    <x v="4"/>
    <x v="208"/>
    <x v="210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x v="0"/>
    <x v="268"/>
    <x v="268"/>
    <x v="1"/>
    <x v="112"/>
    <x v="0"/>
    <x v="4"/>
    <x v="209"/>
    <x v="211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x v="2"/>
    <x v="269"/>
    <x v="269"/>
    <x v="1"/>
    <x v="113"/>
    <x v="0"/>
    <x v="4"/>
    <x v="210"/>
    <x v="212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x v="0"/>
    <x v="270"/>
    <x v="270"/>
    <x v="1"/>
    <x v="42"/>
    <x v="0"/>
    <x v="4"/>
    <x v="211"/>
    <x v="213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x v="0"/>
    <x v="271"/>
    <x v="271"/>
    <x v="1"/>
    <x v="114"/>
    <x v="0"/>
    <x v="4"/>
    <x v="212"/>
    <x v="214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x v="0"/>
    <x v="272"/>
    <x v="272"/>
    <x v="1"/>
    <x v="71"/>
    <x v="0"/>
    <x v="4"/>
    <x v="213"/>
    <x v="215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x v="0"/>
    <x v="273"/>
    <x v="273"/>
    <x v="1"/>
    <x v="115"/>
    <x v="0"/>
    <x v="4"/>
    <x v="214"/>
    <x v="216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x v="0"/>
    <x v="274"/>
    <x v="274"/>
    <x v="1"/>
    <x v="116"/>
    <x v="0"/>
    <x v="4"/>
    <x v="215"/>
    <x v="217"/>
    <x v="0"/>
    <x v="4"/>
  </r>
  <r>
    <n v="275"/>
    <x v="275"/>
    <s v="A journey through the origins and influence of funk music from James Brown to D'Angelo we are FINDING THE FUNK!"/>
    <x v="22"/>
    <x v="213"/>
    <x v="0"/>
    <x v="0"/>
    <x v="0"/>
    <x v="275"/>
    <x v="275"/>
    <x v="1"/>
    <x v="117"/>
    <x v="0"/>
    <x v="4"/>
    <x v="216"/>
    <x v="218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x v="0"/>
    <x v="276"/>
    <x v="276"/>
    <x v="1"/>
    <x v="95"/>
    <x v="0"/>
    <x v="4"/>
    <x v="217"/>
    <x v="219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x v="0"/>
    <x v="277"/>
    <x v="277"/>
    <x v="1"/>
    <x v="118"/>
    <x v="0"/>
    <x v="4"/>
    <x v="218"/>
    <x v="220"/>
    <x v="0"/>
    <x v="4"/>
  </r>
  <r>
    <n v="278"/>
    <x v="278"/>
    <s v="An unlikely story of spirit, defiance and beauty from the most contaminated place on Earth"/>
    <x v="100"/>
    <x v="216"/>
    <x v="0"/>
    <x v="0"/>
    <x v="0"/>
    <x v="278"/>
    <x v="278"/>
    <x v="1"/>
    <x v="119"/>
    <x v="0"/>
    <x v="4"/>
    <x v="219"/>
    <x v="221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x v="0"/>
    <x v="279"/>
    <x v="279"/>
    <x v="1"/>
    <x v="120"/>
    <x v="0"/>
    <x v="4"/>
    <x v="220"/>
    <x v="222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x v="0"/>
    <x v="280"/>
    <x v="280"/>
    <x v="1"/>
    <x v="121"/>
    <x v="0"/>
    <x v="4"/>
    <x v="221"/>
    <x v="223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x v="0"/>
    <x v="281"/>
    <x v="281"/>
    <x v="1"/>
    <x v="1"/>
    <x v="0"/>
    <x v="4"/>
    <x v="222"/>
    <x v="224"/>
    <x v="0"/>
    <x v="4"/>
  </r>
  <r>
    <n v="282"/>
    <x v="282"/>
    <s v="See US Marines make counter-insurgency work in Helmand Province--the Taliban's stronghold in Afghanistan."/>
    <x v="101"/>
    <x v="220"/>
    <x v="0"/>
    <x v="0"/>
    <x v="0"/>
    <x v="282"/>
    <x v="282"/>
    <x v="1"/>
    <x v="122"/>
    <x v="0"/>
    <x v="4"/>
    <x v="223"/>
    <x v="225"/>
    <x v="0"/>
    <x v="4"/>
  </r>
  <r>
    <n v="283"/>
    <x v="283"/>
    <s v="What is the impact of survivorship on the human condition?"/>
    <x v="102"/>
    <x v="221"/>
    <x v="0"/>
    <x v="0"/>
    <x v="0"/>
    <x v="283"/>
    <x v="283"/>
    <x v="1"/>
    <x v="91"/>
    <x v="0"/>
    <x v="4"/>
    <x v="224"/>
    <x v="226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x v="0"/>
    <x v="284"/>
    <x v="284"/>
    <x v="1"/>
    <x v="123"/>
    <x v="0"/>
    <x v="4"/>
    <x v="225"/>
    <x v="227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x v="0"/>
    <x v="285"/>
    <x v="285"/>
    <x v="1"/>
    <x v="124"/>
    <x v="0"/>
    <x v="4"/>
    <x v="226"/>
    <x v="228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x v="0"/>
    <x v="286"/>
    <x v="286"/>
    <x v="1"/>
    <x v="125"/>
    <x v="0"/>
    <x v="4"/>
    <x v="227"/>
    <x v="229"/>
    <x v="0"/>
    <x v="4"/>
  </r>
  <r>
    <n v="287"/>
    <x v="287"/>
    <s v="War is hell. Why would anyone want to spend their weekends there?"/>
    <x v="36"/>
    <x v="225"/>
    <x v="0"/>
    <x v="0"/>
    <x v="0"/>
    <x v="287"/>
    <x v="287"/>
    <x v="1"/>
    <x v="126"/>
    <x v="0"/>
    <x v="4"/>
    <x v="228"/>
    <x v="230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x v="0"/>
    <x v="288"/>
    <x v="288"/>
    <x v="1"/>
    <x v="127"/>
    <x v="0"/>
    <x v="4"/>
    <x v="229"/>
    <x v="231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x v="1"/>
    <x v="289"/>
    <x v="289"/>
    <x v="1"/>
    <x v="128"/>
    <x v="0"/>
    <x v="4"/>
    <x v="230"/>
    <x v="232"/>
    <x v="0"/>
    <x v="4"/>
  </r>
  <r>
    <n v="290"/>
    <x v="290"/>
    <s v="Help INTOTHEWOODS.TV purchase audio and video gear, lighting and BACK UP HARD DRIVES"/>
    <x v="37"/>
    <x v="228"/>
    <x v="0"/>
    <x v="0"/>
    <x v="0"/>
    <x v="290"/>
    <x v="290"/>
    <x v="1"/>
    <x v="129"/>
    <x v="0"/>
    <x v="4"/>
    <x v="231"/>
    <x v="233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x v="0"/>
    <x v="291"/>
    <x v="291"/>
    <x v="1"/>
    <x v="130"/>
    <x v="0"/>
    <x v="4"/>
    <x v="232"/>
    <x v="234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x v="0"/>
    <x v="292"/>
    <x v="292"/>
    <x v="1"/>
    <x v="131"/>
    <x v="0"/>
    <x v="4"/>
    <x v="233"/>
    <x v="235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x v="0"/>
    <x v="293"/>
    <x v="293"/>
    <x v="1"/>
    <x v="132"/>
    <x v="0"/>
    <x v="4"/>
    <x v="234"/>
    <x v="236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x v="0"/>
    <x v="294"/>
    <x v="294"/>
    <x v="1"/>
    <x v="133"/>
    <x v="0"/>
    <x v="4"/>
    <x v="31"/>
    <x v="101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x v="0"/>
    <x v="295"/>
    <x v="295"/>
    <x v="1"/>
    <x v="134"/>
    <x v="0"/>
    <x v="4"/>
    <x v="235"/>
    <x v="237"/>
    <x v="0"/>
    <x v="4"/>
  </r>
  <r>
    <n v="296"/>
    <x v="296"/>
    <s v="Bel Borba is Here is a feature film about the most inspiring Brazilian artist you've never heard of... until now."/>
    <x v="31"/>
    <x v="233"/>
    <x v="0"/>
    <x v="0"/>
    <x v="0"/>
    <x v="296"/>
    <x v="296"/>
    <x v="1"/>
    <x v="135"/>
    <x v="0"/>
    <x v="4"/>
    <x v="236"/>
    <x v="238"/>
    <x v="0"/>
    <x v="4"/>
  </r>
  <r>
    <n v="297"/>
    <x v="297"/>
    <s v="Who Owns Yoga? is a feature length documentary film that explores the changing nature of yoga in the modern world."/>
    <x v="22"/>
    <x v="234"/>
    <x v="0"/>
    <x v="0"/>
    <x v="0"/>
    <x v="297"/>
    <x v="297"/>
    <x v="1"/>
    <x v="136"/>
    <x v="0"/>
    <x v="4"/>
    <x v="237"/>
    <x v="239"/>
    <x v="0"/>
    <x v="4"/>
  </r>
  <r>
    <n v="298"/>
    <x v="298"/>
    <s v="The truth is, we all lie - and by &quot;we,&quot; we mean everyone!"/>
    <x v="103"/>
    <x v="235"/>
    <x v="0"/>
    <x v="0"/>
    <x v="0"/>
    <x v="298"/>
    <x v="298"/>
    <x v="1"/>
    <x v="137"/>
    <x v="0"/>
    <x v="4"/>
    <x v="238"/>
    <x v="240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x v="0"/>
    <x v="299"/>
    <x v="299"/>
    <x v="1"/>
    <x v="138"/>
    <x v="0"/>
    <x v="4"/>
    <x v="239"/>
    <x v="241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x v="0"/>
    <x v="300"/>
    <x v="300"/>
    <x v="1"/>
    <x v="139"/>
    <x v="0"/>
    <x v="4"/>
    <x v="240"/>
    <x v="242"/>
    <x v="0"/>
    <x v="4"/>
  </r>
  <r>
    <n v="301"/>
    <x v="301"/>
    <s v="A film about personal memory, amateur cinematography, and visions of the future at the 1939 New York World's Fair."/>
    <x v="93"/>
    <x v="238"/>
    <x v="0"/>
    <x v="0"/>
    <x v="0"/>
    <x v="301"/>
    <x v="301"/>
    <x v="1"/>
    <x v="140"/>
    <x v="0"/>
    <x v="4"/>
    <x v="241"/>
    <x v="243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x v="0"/>
    <x v="302"/>
    <x v="302"/>
    <x v="1"/>
    <x v="52"/>
    <x v="0"/>
    <x v="4"/>
    <x v="242"/>
    <x v="244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x v="0"/>
    <x v="303"/>
    <x v="303"/>
    <x v="1"/>
    <x v="141"/>
    <x v="0"/>
    <x v="4"/>
    <x v="243"/>
    <x v="245"/>
    <x v="0"/>
    <x v="4"/>
  </r>
  <r>
    <n v="304"/>
    <x v="304"/>
    <s v="A portrait of a life fully realized and a look at what it takes to make great photography."/>
    <x v="104"/>
    <x v="241"/>
    <x v="0"/>
    <x v="0"/>
    <x v="0"/>
    <x v="304"/>
    <x v="304"/>
    <x v="1"/>
    <x v="142"/>
    <x v="0"/>
    <x v="4"/>
    <x v="244"/>
    <x v="246"/>
    <x v="0"/>
    <x v="4"/>
  </r>
  <r>
    <n v="305"/>
    <x v="305"/>
    <s v="A documentary that I am making about the difficult, but inspiring, life of a late friend of mine."/>
    <x v="51"/>
    <x v="242"/>
    <x v="0"/>
    <x v="0"/>
    <x v="0"/>
    <x v="305"/>
    <x v="305"/>
    <x v="1"/>
    <x v="143"/>
    <x v="0"/>
    <x v="4"/>
    <x v="245"/>
    <x v="247"/>
    <x v="0"/>
    <x v="4"/>
  </r>
  <r>
    <n v="306"/>
    <x v="306"/>
    <s v="A feature-length documentary on the life of Boston escape artist Jason Escape."/>
    <x v="28"/>
    <x v="243"/>
    <x v="0"/>
    <x v="0"/>
    <x v="0"/>
    <x v="306"/>
    <x v="306"/>
    <x v="1"/>
    <x v="144"/>
    <x v="0"/>
    <x v="4"/>
    <x v="246"/>
    <x v="248"/>
    <x v="0"/>
    <x v="4"/>
  </r>
  <r>
    <n v="307"/>
    <x v="307"/>
    <s v="Why is grammar important?"/>
    <x v="29"/>
    <x v="244"/>
    <x v="0"/>
    <x v="0"/>
    <x v="0"/>
    <x v="307"/>
    <x v="307"/>
    <x v="1"/>
    <x v="145"/>
    <x v="0"/>
    <x v="4"/>
    <x v="247"/>
    <x v="249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x v="0"/>
    <x v="308"/>
    <x v="308"/>
    <x v="1"/>
    <x v="91"/>
    <x v="0"/>
    <x v="4"/>
    <x v="248"/>
    <x v="250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x v="0"/>
    <x v="309"/>
    <x v="309"/>
    <x v="1"/>
    <x v="146"/>
    <x v="0"/>
    <x v="4"/>
    <x v="249"/>
    <x v="251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x v="0"/>
    <x v="310"/>
    <x v="310"/>
    <x v="1"/>
    <x v="17"/>
    <x v="0"/>
    <x v="4"/>
    <x v="250"/>
    <x v="252"/>
    <x v="0"/>
    <x v="4"/>
  </r>
  <r>
    <n v="311"/>
    <x v="311"/>
    <s v="An imaginative interactive documentary about Leah Callahan, a freestyle wrestler and Olympic hopeful."/>
    <x v="22"/>
    <x v="248"/>
    <x v="0"/>
    <x v="0"/>
    <x v="0"/>
    <x v="311"/>
    <x v="311"/>
    <x v="1"/>
    <x v="3"/>
    <x v="0"/>
    <x v="4"/>
    <x v="251"/>
    <x v="253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x v="0"/>
    <x v="312"/>
    <x v="312"/>
    <x v="1"/>
    <x v="96"/>
    <x v="0"/>
    <x v="4"/>
    <x v="252"/>
    <x v="254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x v="0"/>
    <x v="313"/>
    <x v="313"/>
    <x v="1"/>
    <x v="147"/>
    <x v="0"/>
    <x v="4"/>
    <x v="253"/>
    <x v="255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x v="0"/>
    <x v="314"/>
    <x v="314"/>
    <x v="1"/>
    <x v="148"/>
    <x v="0"/>
    <x v="4"/>
    <x v="254"/>
    <x v="256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x v="0"/>
    <x v="315"/>
    <x v="315"/>
    <x v="1"/>
    <x v="149"/>
    <x v="0"/>
    <x v="4"/>
    <x v="255"/>
    <x v="257"/>
    <x v="0"/>
    <x v="4"/>
  </r>
  <r>
    <n v="316"/>
    <x v="316"/>
    <s v="Award winning documentary The Secret Trial 5 needs your help for a Cross-Canada Tour!"/>
    <x v="36"/>
    <x v="253"/>
    <x v="0"/>
    <x v="5"/>
    <x v="5"/>
    <x v="316"/>
    <x v="316"/>
    <x v="1"/>
    <x v="150"/>
    <x v="0"/>
    <x v="4"/>
    <x v="256"/>
    <x v="258"/>
    <x v="0"/>
    <x v="4"/>
  </r>
  <r>
    <n v="317"/>
    <x v="317"/>
    <s v="The story of a cowboy town with a prison problem, and the colorful characters who call it home."/>
    <x v="11"/>
    <x v="254"/>
    <x v="0"/>
    <x v="0"/>
    <x v="0"/>
    <x v="317"/>
    <x v="317"/>
    <x v="1"/>
    <x v="151"/>
    <x v="0"/>
    <x v="4"/>
    <x v="257"/>
    <x v="259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x v="0"/>
    <x v="318"/>
    <x v="318"/>
    <x v="1"/>
    <x v="4"/>
    <x v="0"/>
    <x v="4"/>
    <x v="258"/>
    <x v="260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x v="0"/>
    <x v="319"/>
    <x v="319"/>
    <x v="1"/>
    <x v="13"/>
    <x v="0"/>
    <x v="4"/>
    <x v="259"/>
    <x v="261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x v="1"/>
    <x v="320"/>
    <x v="320"/>
    <x v="1"/>
    <x v="150"/>
    <x v="0"/>
    <x v="4"/>
    <x v="260"/>
    <x v="262"/>
    <x v="0"/>
    <x v="4"/>
  </r>
  <r>
    <n v="321"/>
    <x v="321"/>
    <s v="The more digital the world, the more analog our dreams._x000a_A feature documentary shot on 35mm film."/>
    <x v="19"/>
    <x v="258"/>
    <x v="0"/>
    <x v="12"/>
    <x v="3"/>
    <x v="321"/>
    <x v="321"/>
    <x v="1"/>
    <x v="152"/>
    <x v="0"/>
    <x v="4"/>
    <x v="261"/>
    <x v="263"/>
    <x v="0"/>
    <x v="4"/>
  </r>
  <r>
    <n v="322"/>
    <x v="322"/>
    <s v="A documentary film about the largest elephants on earth and what is being done to ensure their survival."/>
    <x v="31"/>
    <x v="259"/>
    <x v="0"/>
    <x v="0"/>
    <x v="0"/>
    <x v="322"/>
    <x v="322"/>
    <x v="1"/>
    <x v="153"/>
    <x v="0"/>
    <x v="4"/>
    <x v="262"/>
    <x v="264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x v="0"/>
    <x v="323"/>
    <x v="323"/>
    <x v="1"/>
    <x v="6"/>
    <x v="0"/>
    <x v="4"/>
    <x v="263"/>
    <x v="265"/>
    <x v="0"/>
    <x v="4"/>
  </r>
  <r>
    <n v="324"/>
    <x v="324"/>
    <s v="A documentary about a Vietnam veteran who finds peace from his PTSD through Disney, rather than medication."/>
    <x v="0"/>
    <x v="261"/>
    <x v="0"/>
    <x v="0"/>
    <x v="0"/>
    <x v="324"/>
    <x v="324"/>
    <x v="1"/>
    <x v="141"/>
    <x v="0"/>
    <x v="4"/>
    <x v="264"/>
    <x v="266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x v="0"/>
    <x v="325"/>
    <x v="325"/>
    <x v="1"/>
    <x v="154"/>
    <x v="0"/>
    <x v="4"/>
    <x v="265"/>
    <x v="267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x v="0"/>
    <x v="326"/>
    <x v="326"/>
    <x v="1"/>
    <x v="155"/>
    <x v="0"/>
    <x v="4"/>
    <x v="266"/>
    <x v="268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x v="0"/>
    <x v="327"/>
    <x v="327"/>
    <x v="1"/>
    <x v="69"/>
    <x v="0"/>
    <x v="4"/>
    <x v="267"/>
    <x v="269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x v="0"/>
    <x v="328"/>
    <x v="328"/>
    <x v="1"/>
    <x v="156"/>
    <x v="0"/>
    <x v="4"/>
    <x v="268"/>
    <x v="270"/>
    <x v="0"/>
    <x v="4"/>
  </r>
  <r>
    <n v="329"/>
    <x v="329"/>
    <s v="Our documentary about Oklahoma's all-black towns needs a soundtrack that is authentic. Help us make it happen."/>
    <x v="3"/>
    <x v="266"/>
    <x v="0"/>
    <x v="0"/>
    <x v="0"/>
    <x v="329"/>
    <x v="329"/>
    <x v="1"/>
    <x v="157"/>
    <x v="0"/>
    <x v="4"/>
    <x v="269"/>
    <x v="271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x v="0"/>
    <x v="330"/>
    <x v="330"/>
    <x v="1"/>
    <x v="158"/>
    <x v="0"/>
    <x v="4"/>
    <x v="270"/>
    <x v="272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x v="0"/>
    <x v="331"/>
    <x v="331"/>
    <x v="1"/>
    <x v="159"/>
    <x v="0"/>
    <x v="4"/>
    <x v="271"/>
    <x v="273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x v="0"/>
    <x v="332"/>
    <x v="332"/>
    <x v="1"/>
    <x v="160"/>
    <x v="0"/>
    <x v="4"/>
    <x v="272"/>
    <x v="274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x v="0"/>
    <x v="333"/>
    <x v="333"/>
    <x v="1"/>
    <x v="161"/>
    <x v="0"/>
    <x v="4"/>
    <x v="273"/>
    <x v="275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x v="0"/>
    <x v="334"/>
    <x v="334"/>
    <x v="1"/>
    <x v="50"/>
    <x v="0"/>
    <x v="4"/>
    <x v="274"/>
    <x v="276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x v="0"/>
    <x v="335"/>
    <x v="335"/>
    <x v="1"/>
    <x v="144"/>
    <x v="0"/>
    <x v="4"/>
    <x v="275"/>
    <x v="277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x v="0"/>
    <x v="336"/>
    <x v="336"/>
    <x v="1"/>
    <x v="131"/>
    <x v="0"/>
    <x v="4"/>
    <x v="276"/>
    <x v="278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x v="0"/>
    <x v="337"/>
    <x v="337"/>
    <x v="1"/>
    <x v="162"/>
    <x v="0"/>
    <x v="4"/>
    <x v="277"/>
    <x v="279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x v="0"/>
    <x v="338"/>
    <x v="338"/>
    <x v="1"/>
    <x v="163"/>
    <x v="0"/>
    <x v="4"/>
    <x v="278"/>
    <x v="280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x v="0"/>
    <x v="339"/>
    <x v="339"/>
    <x v="1"/>
    <x v="30"/>
    <x v="0"/>
    <x v="4"/>
    <x v="279"/>
    <x v="281"/>
    <x v="0"/>
    <x v="4"/>
  </r>
  <r>
    <n v="340"/>
    <x v="340"/>
    <s v="Feature-length documentary about five Somali Muslim students pursuing dreams of education in America"/>
    <x v="19"/>
    <x v="277"/>
    <x v="0"/>
    <x v="0"/>
    <x v="0"/>
    <x v="340"/>
    <x v="340"/>
    <x v="1"/>
    <x v="164"/>
    <x v="0"/>
    <x v="4"/>
    <x v="280"/>
    <x v="282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x v="0"/>
    <x v="341"/>
    <x v="341"/>
    <x v="1"/>
    <x v="165"/>
    <x v="0"/>
    <x v="4"/>
    <x v="281"/>
    <x v="283"/>
    <x v="0"/>
    <x v="4"/>
  </r>
  <r>
    <n v="342"/>
    <x v="342"/>
    <s v="BREAKING A MONSTER needs your help to play in THEATERS!"/>
    <x v="56"/>
    <x v="279"/>
    <x v="0"/>
    <x v="0"/>
    <x v="0"/>
    <x v="342"/>
    <x v="342"/>
    <x v="1"/>
    <x v="166"/>
    <x v="0"/>
    <x v="4"/>
    <x v="282"/>
    <x v="284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x v="0"/>
    <x v="343"/>
    <x v="343"/>
    <x v="1"/>
    <x v="167"/>
    <x v="0"/>
    <x v="4"/>
    <x v="283"/>
    <x v="285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x v="0"/>
    <x v="344"/>
    <x v="344"/>
    <x v="1"/>
    <x v="168"/>
    <x v="0"/>
    <x v="4"/>
    <x v="284"/>
    <x v="286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x v="0"/>
    <x v="345"/>
    <x v="345"/>
    <x v="1"/>
    <x v="122"/>
    <x v="0"/>
    <x v="4"/>
    <x v="285"/>
    <x v="287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x v="0"/>
    <x v="346"/>
    <x v="346"/>
    <x v="1"/>
    <x v="101"/>
    <x v="0"/>
    <x v="4"/>
    <x v="286"/>
    <x v="288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x v="0"/>
    <x v="347"/>
    <x v="347"/>
    <x v="1"/>
    <x v="169"/>
    <x v="0"/>
    <x v="4"/>
    <x v="287"/>
    <x v="289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x v="0"/>
    <x v="348"/>
    <x v="348"/>
    <x v="1"/>
    <x v="46"/>
    <x v="0"/>
    <x v="4"/>
    <x v="288"/>
    <x v="290"/>
    <x v="0"/>
    <x v="4"/>
  </r>
  <r>
    <n v="349"/>
    <x v="349"/>
    <s v="After 52 years of war, FARC guerrilla soldiers rejoin Colombian society to forge new lives of peace."/>
    <x v="108"/>
    <x v="286"/>
    <x v="0"/>
    <x v="0"/>
    <x v="0"/>
    <x v="349"/>
    <x v="349"/>
    <x v="1"/>
    <x v="157"/>
    <x v="0"/>
    <x v="4"/>
    <x v="289"/>
    <x v="291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x v="0"/>
    <x v="350"/>
    <x v="350"/>
    <x v="1"/>
    <x v="170"/>
    <x v="0"/>
    <x v="4"/>
    <x v="290"/>
    <x v="292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x v="3"/>
    <x v="351"/>
    <x v="351"/>
    <x v="1"/>
    <x v="171"/>
    <x v="0"/>
    <x v="4"/>
    <x v="291"/>
    <x v="293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x v="0"/>
    <x v="352"/>
    <x v="352"/>
    <x v="1"/>
    <x v="172"/>
    <x v="0"/>
    <x v="4"/>
    <x v="292"/>
    <x v="294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x v="0"/>
    <x v="353"/>
    <x v="353"/>
    <x v="1"/>
    <x v="173"/>
    <x v="0"/>
    <x v="4"/>
    <x v="293"/>
    <x v="295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x v="0"/>
    <x v="354"/>
    <x v="354"/>
    <x v="1"/>
    <x v="60"/>
    <x v="0"/>
    <x v="4"/>
    <x v="294"/>
    <x v="296"/>
    <x v="0"/>
    <x v="4"/>
  </r>
  <r>
    <n v="355"/>
    <x v="355"/>
    <s v="A documentary film about the late REZA ABDOH and his performance company DAR A LUZ."/>
    <x v="19"/>
    <x v="292"/>
    <x v="0"/>
    <x v="0"/>
    <x v="0"/>
    <x v="355"/>
    <x v="355"/>
    <x v="1"/>
    <x v="111"/>
    <x v="0"/>
    <x v="4"/>
    <x v="295"/>
    <x v="297"/>
    <x v="0"/>
    <x v="4"/>
  </r>
  <r>
    <n v="356"/>
    <x v="356"/>
    <s v="A documentary about halibut conservation and how it impacts communities of Southeast Alaska."/>
    <x v="51"/>
    <x v="293"/>
    <x v="0"/>
    <x v="0"/>
    <x v="0"/>
    <x v="356"/>
    <x v="356"/>
    <x v="1"/>
    <x v="174"/>
    <x v="0"/>
    <x v="4"/>
    <x v="296"/>
    <x v="298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x v="0"/>
    <x v="357"/>
    <x v="357"/>
    <x v="1"/>
    <x v="175"/>
    <x v="0"/>
    <x v="4"/>
    <x v="297"/>
    <x v="299"/>
    <x v="0"/>
    <x v="4"/>
  </r>
  <r>
    <n v="358"/>
    <x v="358"/>
    <s v="Screenwriter. Novelist. Playwright. The inside story of famed writer William Goldman. As only he can tell it."/>
    <x v="63"/>
    <x v="295"/>
    <x v="0"/>
    <x v="0"/>
    <x v="0"/>
    <x v="358"/>
    <x v="358"/>
    <x v="1"/>
    <x v="176"/>
    <x v="0"/>
    <x v="4"/>
    <x v="298"/>
    <x v="300"/>
    <x v="0"/>
    <x v="4"/>
  </r>
  <r>
    <n v="359"/>
    <x v="359"/>
    <s v="Circus burlesque innovators, Trixie and Monkey seek to balance love and life while pursuing new creative heights."/>
    <x v="111"/>
    <x v="296"/>
    <x v="0"/>
    <x v="0"/>
    <x v="0"/>
    <x v="359"/>
    <x v="359"/>
    <x v="1"/>
    <x v="177"/>
    <x v="0"/>
    <x v="4"/>
    <x v="299"/>
    <x v="301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x v="0"/>
    <x v="360"/>
    <x v="360"/>
    <x v="0"/>
    <x v="45"/>
    <x v="0"/>
    <x v="4"/>
    <x v="300"/>
    <x v="302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x v="0"/>
    <x v="361"/>
    <x v="361"/>
    <x v="0"/>
    <x v="178"/>
    <x v="0"/>
    <x v="4"/>
    <x v="301"/>
    <x v="303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x v="0"/>
    <x v="362"/>
    <x v="362"/>
    <x v="0"/>
    <x v="48"/>
    <x v="0"/>
    <x v="4"/>
    <x v="302"/>
    <x v="304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x v="0"/>
    <x v="363"/>
    <x v="363"/>
    <x v="0"/>
    <x v="55"/>
    <x v="0"/>
    <x v="4"/>
    <x v="303"/>
    <x v="305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x v="0"/>
    <x v="364"/>
    <x v="364"/>
    <x v="0"/>
    <x v="116"/>
    <x v="0"/>
    <x v="4"/>
    <x v="304"/>
    <x v="306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x v="1"/>
    <x v="365"/>
    <x v="365"/>
    <x v="0"/>
    <x v="71"/>
    <x v="0"/>
    <x v="4"/>
    <x v="305"/>
    <x v="307"/>
    <x v="0"/>
    <x v="4"/>
  </r>
  <r>
    <n v="366"/>
    <x v="366"/>
    <s v="One Bushman familyâ€™s struggle to survive genocide, dispossession and post-apartheid freedom in South Africa."/>
    <x v="114"/>
    <x v="302"/>
    <x v="0"/>
    <x v="0"/>
    <x v="0"/>
    <x v="366"/>
    <x v="366"/>
    <x v="0"/>
    <x v="179"/>
    <x v="0"/>
    <x v="4"/>
    <x v="306"/>
    <x v="308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x v="0"/>
    <x v="367"/>
    <x v="367"/>
    <x v="0"/>
    <x v="46"/>
    <x v="0"/>
    <x v="4"/>
    <x v="307"/>
    <x v="309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x v="0"/>
    <x v="368"/>
    <x v="368"/>
    <x v="0"/>
    <x v="180"/>
    <x v="0"/>
    <x v="4"/>
    <x v="308"/>
    <x v="310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x v="0"/>
    <x v="369"/>
    <x v="369"/>
    <x v="0"/>
    <x v="157"/>
    <x v="0"/>
    <x v="4"/>
    <x v="309"/>
    <x v="311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x v="0"/>
    <x v="370"/>
    <x v="370"/>
    <x v="0"/>
    <x v="68"/>
    <x v="0"/>
    <x v="4"/>
    <x v="310"/>
    <x v="312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x v="0"/>
    <x v="371"/>
    <x v="371"/>
    <x v="0"/>
    <x v="181"/>
    <x v="0"/>
    <x v="4"/>
    <x v="311"/>
    <x v="313"/>
    <x v="0"/>
    <x v="4"/>
  </r>
  <r>
    <n v="372"/>
    <x v="372"/>
    <s v="A short documentary exploring the uses of 'Natural Horsemanship' across Europe"/>
    <x v="43"/>
    <x v="308"/>
    <x v="0"/>
    <x v="1"/>
    <x v="1"/>
    <x v="372"/>
    <x v="372"/>
    <x v="0"/>
    <x v="82"/>
    <x v="0"/>
    <x v="4"/>
    <x v="312"/>
    <x v="314"/>
    <x v="0"/>
    <x v="4"/>
  </r>
  <r>
    <n v="373"/>
    <x v="373"/>
    <s v="A feature documentary about UPA Pictures, the little studio that changed the course of animation around the world"/>
    <x v="51"/>
    <x v="309"/>
    <x v="0"/>
    <x v="0"/>
    <x v="0"/>
    <x v="373"/>
    <x v="373"/>
    <x v="0"/>
    <x v="30"/>
    <x v="0"/>
    <x v="4"/>
    <x v="313"/>
    <x v="315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x v="0"/>
    <x v="374"/>
    <x v="374"/>
    <x v="0"/>
    <x v="49"/>
    <x v="0"/>
    <x v="4"/>
    <x v="314"/>
    <x v="316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x v="0"/>
    <x v="375"/>
    <x v="375"/>
    <x v="0"/>
    <x v="25"/>
    <x v="0"/>
    <x v="4"/>
    <x v="43"/>
    <x v="317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x v="1"/>
    <x v="376"/>
    <x v="376"/>
    <x v="0"/>
    <x v="53"/>
    <x v="0"/>
    <x v="4"/>
    <x v="315"/>
    <x v="318"/>
    <x v="0"/>
    <x v="4"/>
  </r>
  <r>
    <n v="377"/>
    <x v="377"/>
    <s v="Dangerous. Sexy. All-American Girl. You know the look. Now meet the women who are making retro style modern."/>
    <x v="14"/>
    <x v="312"/>
    <x v="0"/>
    <x v="0"/>
    <x v="0"/>
    <x v="377"/>
    <x v="377"/>
    <x v="0"/>
    <x v="182"/>
    <x v="0"/>
    <x v="4"/>
    <x v="316"/>
    <x v="319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x v="5"/>
    <x v="378"/>
    <x v="378"/>
    <x v="0"/>
    <x v="183"/>
    <x v="0"/>
    <x v="4"/>
    <x v="317"/>
    <x v="320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x v="0"/>
    <x v="379"/>
    <x v="379"/>
    <x v="0"/>
    <x v="184"/>
    <x v="0"/>
    <x v="4"/>
    <x v="318"/>
    <x v="321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x v="0"/>
    <x v="380"/>
    <x v="380"/>
    <x v="0"/>
    <x v="72"/>
    <x v="0"/>
    <x v="4"/>
    <x v="319"/>
    <x v="322"/>
    <x v="0"/>
    <x v="4"/>
  </r>
  <r>
    <n v="381"/>
    <x v="381"/>
    <s v="Set in the ancient waters of the Puget Sound, Clearwater is a universal story about the need to adapt to change."/>
    <x v="31"/>
    <x v="316"/>
    <x v="0"/>
    <x v="0"/>
    <x v="0"/>
    <x v="381"/>
    <x v="381"/>
    <x v="0"/>
    <x v="140"/>
    <x v="0"/>
    <x v="4"/>
    <x v="320"/>
    <x v="323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x v="0"/>
    <x v="382"/>
    <x v="382"/>
    <x v="0"/>
    <x v="19"/>
    <x v="0"/>
    <x v="4"/>
    <x v="321"/>
    <x v="324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x v="0"/>
    <x v="383"/>
    <x v="383"/>
    <x v="0"/>
    <x v="53"/>
    <x v="0"/>
    <x v="4"/>
    <x v="322"/>
    <x v="325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x v="0"/>
    <x v="384"/>
    <x v="384"/>
    <x v="0"/>
    <x v="185"/>
    <x v="0"/>
    <x v="4"/>
    <x v="323"/>
    <x v="326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x v="0"/>
    <x v="385"/>
    <x v="385"/>
    <x v="0"/>
    <x v="186"/>
    <x v="0"/>
    <x v="4"/>
    <x v="324"/>
    <x v="327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x v="0"/>
    <x v="386"/>
    <x v="386"/>
    <x v="0"/>
    <x v="62"/>
    <x v="0"/>
    <x v="4"/>
    <x v="325"/>
    <x v="328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x v="0"/>
    <x v="387"/>
    <x v="387"/>
    <x v="0"/>
    <x v="187"/>
    <x v="0"/>
    <x v="4"/>
    <x v="326"/>
    <x v="329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x v="0"/>
    <x v="388"/>
    <x v="388"/>
    <x v="0"/>
    <x v="26"/>
    <x v="0"/>
    <x v="4"/>
    <x v="327"/>
    <x v="330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x v="0"/>
    <x v="389"/>
    <x v="389"/>
    <x v="0"/>
    <x v="188"/>
    <x v="0"/>
    <x v="4"/>
    <x v="328"/>
    <x v="331"/>
    <x v="0"/>
    <x v="4"/>
  </r>
  <r>
    <n v="390"/>
    <x v="390"/>
    <s v="Join UCF as they dive into the creative and community outreach for the families in St. Vincent and the Grenadines."/>
    <x v="28"/>
    <x v="325"/>
    <x v="0"/>
    <x v="0"/>
    <x v="0"/>
    <x v="390"/>
    <x v="390"/>
    <x v="0"/>
    <x v="25"/>
    <x v="0"/>
    <x v="4"/>
    <x v="31"/>
    <x v="84"/>
    <x v="0"/>
    <x v="4"/>
  </r>
  <r>
    <n v="391"/>
    <x v="391"/>
    <s v="Too many women feel confused about their orgasm and shame about their desire. This movie aims to change that."/>
    <x v="22"/>
    <x v="326"/>
    <x v="0"/>
    <x v="0"/>
    <x v="0"/>
    <x v="391"/>
    <x v="391"/>
    <x v="0"/>
    <x v="189"/>
    <x v="0"/>
    <x v="4"/>
    <x v="329"/>
    <x v="332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x v="0"/>
    <x v="392"/>
    <x v="392"/>
    <x v="0"/>
    <x v="190"/>
    <x v="0"/>
    <x v="4"/>
    <x v="330"/>
    <x v="333"/>
    <x v="0"/>
    <x v="4"/>
  </r>
  <r>
    <n v="393"/>
    <x v="393"/>
    <s v="This is a story thatâ€™s never been told, about tackling climate change one penguin at a timeâ€¦"/>
    <x v="63"/>
    <x v="328"/>
    <x v="0"/>
    <x v="0"/>
    <x v="0"/>
    <x v="393"/>
    <x v="393"/>
    <x v="0"/>
    <x v="191"/>
    <x v="0"/>
    <x v="4"/>
    <x v="331"/>
    <x v="334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x v="3"/>
    <x v="394"/>
    <x v="394"/>
    <x v="0"/>
    <x v="133"/>
    <x v="0"/>
    <x v="4"/>
    <x v="332"/>
    <x v="335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x v="0"/>
    <x v="395"/>
    <x v="395"/>
    <x v="0"/>
    <x v="192"/>
    <x v="0"/>
    <x v="4"/>
    <x v="333"/>
    <x v="336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x v="0"/>
    <x v="396"/>
    <x v="396"/>
    <x v="0"/>
    <x v="193"/>
    <x v="0"/>
    <x v="4"/>
    <x v="313"/>
    <x v="337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x v="0"/>
    <x v="397"/>
    <x v="397"/>
    <x v="0"/>
    <x v="194"/>
    <x v="0"/>
    <x v="4"/>
    <x v="334"/>
    <x v="338"/>
    <x v="0"/>
    <x v="4"/>
  </r>
  <r>
    <n v="398"/>
    <x v="398"/>
    <s v="My film tells the stories of Jewish Child Holocaust Survivors and how they rebuilt their lives. STRETCH GOALS ADDED!"/>
    <x v="51"/>
    <x v="333"/>
    <x v="0"/>
    <x v="0"/>
    <x v="0"/>
    <x v="398"/>
    <x v="398"/>
    <x v="0"/>
    <x v="85"/>
    <x v="0"/>
    <x v="4"/>
    <x v="335"/>
    <x v="339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x v="1"/>
    <x v="399"/>
    <x v="399"/>
    <x v="0"/>
    <x v="195"/>
    <x v="0"/>
    <x v="4"/>
    <x v="336"/>
    <x v="340"/>
    <x v="0"/>
    <x v="4"/>
  </r>
  <r>
    <n v="400"/>
    <x v="400"/>
    <s v="A documentary film on a sustainable, grassroots effort to fight malnutrition in Indonesia.  And it's organic!"/>
    <x v="3"/>
    <x v="335"/>
    <x v="0"/>
    <x v="0"/>
    <x v="0"/>
    <x v="400"/>
    <x v="400"/>
    <x v="0"/>
    <x v="95"/>
    <x v="0"/>
    <x v="4"/>
    <x v="337"/>
    <x v="341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x v="0"/>
    <x v="401"/>
    <x v="401"/>
    <x v="0"/>
    <x v="196"/>
    <x v="0"/>
    <x v="4"/>
    <x v="338"/>
    <x v="342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x v="0"/>
    <x v="402"/>
    <x v="402"/>
    <x v="0"/>
    <x v="68"/>
    <x v="0"/>
    <x v="4"/>
    <x v="339"/>
    <x v="343"/>
    <x v="0"/>
    <x v="4"/>
  </r>
  <r>
    <n v="403"/>
    <x v="403"/>
    <s v="A documentary adventure about bananas - and people. Your round-trip ticket into the heart of banana-cultures!!"/>
    <x v="10"/>
    <x v="338"/>
    <x v="0"/>
    <x v="0"/>
    <x v="0"/>
    <x v="403"/>
    <x v="403"/>
    <x v="0"/>
    <x v="16"/>
    <x v="0"/>
    <x v="4"/>
    <x v="340"/>
    <x v="344"/>
    <x v="0"/>
    <x v="4"/>
  </r>
  <r>
    <n v="404"/>
    <x v="404"/>
    <s v="A feature length documentary, exploring the many lives memorialized by the iconic AIDS Memorial Quilt."/>
    <x v="19"/>
    <x v="339"/>
    <x v="0"/>
    <x v="0"/>
    <x v="0"/>
    <x v="404"/>
    <x v="404"/>
    <x v="0"/>
    <x v="197"/>
    <x v="0"/>
    <x v="4"/>
    <x v="341"/>
    <x v="345"/>
    <x v="0"/>
    <x v="4"/>
  </r>
  <r>
    <n v="405"/>
    <x v="405"/>
    <s v="Come, join our movie movement.  A new documentary about the healing power of food."/>
    <x v="121"/>
    <x v="340"/>
    <x v="0"/>
    <x v="0"/>
    <x v="0"/>
    <x v="405"/>
    <x v="405"/>
    <x v="0"/>
    <x v="165"/>
    <x v="0"/>
    <x v="4"/>
    <x v="342"/>
    <x v="346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x v="0"/>
    <x v="406"/>
    <x v="406"/>
    <x v="0"/>
    <x v="2"/>
    <x v="0"/>
    <x v="4"/>
    <x v="343"/>
    <x v="347"/>
    <x v="0"/>
    <x v="4"/>
  </r>
  <r>
    <n v="407"/>
    <x v="407"/>
    <s v="The story of the 1886 Haymarket Riot explored through the history of the Haymarket Police Memorial Statue."/>
    <x v="13"/>
    <x v="342"/>
    <x v="0"/>
    <x v="0"/>
    <x v="0"/>
    <x v="407"/>
    <x v="407"/>
    <x v="0"/>
    <x v="19"/>
    <x v="0"/>
    <x v="4"/>
    <x v="344"/>
    <x v="348"/>
    <x v="0"/>
    <x v="4"/>
  </r>
  <r>
    <n v="408"/>
    <x v="408"/>
    <s v="A documentary exploring the phenomenon of custom and branded yarmulkes in Jewish-American communities."/>
    <x v="12"/>
    <x v="343"/>
    <x v="0"/>
    <x v="0"/>
    <x v="0"/>
    <x v="408"/>
    <x v="408"/>
    <x v="0"/>
    <x v="44"/>
    <x v="0"/>
    <x v="4"/>
    <x v="345"/>
    <x v="349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x v="1"/>
    <x v="409"/>
    <x v="409"/>
    <x v="0"/>
    <x v="41"/>
    <x v="0"/>
    <x v="4"/>
    <x v="346"/>
    <x v="350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x v="5"/>
    <x v="410"/>
    <x v="410"/>
    <x v="0"/>
    <x v="63"/>
    <x v="0"/>
    <x v="4"/>
    <x v="347"/>
    <x v="351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x v="0"/>
    <x v="411"/>
    <x v="411"/>
    <x v="0"/>
    <x v="198"/>
    <x v="0"/>
    <x v="4"/>
    <x v="348"/>
    <x v="352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x v="0"/>
    <x v="412"/>
    <x v="412"/>
    <x v="0"/>
    <x v="165"/>
    <x v="0"/>
    <x v="4"/>
    <x v="349"/>
    <x v="353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x v="0"/>
    <x v="413"/>
    <x v="413"/>
    <x v="0"/>
    <x v="199"/>
    <x v="0"/>
    <x v="4"/>
    <x v="350"/>
    <x v="354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x v="0"/>
    <x v="414"/>
    <x v="414"/>
    <x v="0"/>
    <x v="200"/>
    <x v="0"/>
    <x v="4"/>
    <x v="351"/>
    <x v="355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x v="5"/>
    <x v="415"/>
    <x v="415"/>
    <x v="0"/>
    <x v="64"/>
    <x v="0"/>
    <x v="4"/>
    <x v="352"/>
    <x v="356"/>
    <x v="0"/>
    <x v="4"/>
  </r>
  <r>
    <n v="416"/>
    <x v="416"/>
    <s v="35,000 pounds of food to a city. Highlighting the &quot;Convoy New Britain&quot; event from birth to beyond."/>
    <x v="28"/>
    <x v="351"/>
    <x v="0"/>
    <x v="0"/>
    <x v="0"/>
    <x v="416"/>
    <x v="416"/>
    <x v="0"/>
    <x v="20"/>
    <x v="0"/>
    <x v="4"/>
    <x v="353"/>
    <x v="357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x v="0"/>
    <x v="417"/>
    <x v="417"/>
    <x v="0"/>
    <x v="47"/>
    <x v="0"/>
    <x v="4"/>
    <x v="354"/>
    <x v="358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x v="0"/>
    <x v="418"/>
    <x v="418"/>
    <x v="0"/>
    <x v="201"/>
    <x v="0"/>
    <x v="4"/>
    <x v="355"/>
    <x v="359"/>
    <x v="0"/>
    <x v="4"/>
  </r>
  <r>
    <n v="419"/>
    <x v="419"/>
    <s v="Beyond Local is a personal journey through an art-centric and musically talented community that fosters creativity."/>
    <x v="6"/>
    <x v="354"/>
    <x v="0"/>
    <x v="0"/>
    <x v="0"/>
    <x v="419"/>
    <x v="419"/>
    <x v="0"/>
    <x v="196"/>
    <x v="0"/>
    <x v="4"/>
    <x v="356"/>
    <x v="360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x v="0"/>
    <x v="420"/>
    <x v="420"/>
    <x v="0"/>
    <x v="83"/>
    <x v="1"/>
    <x v="5"/>
    <x v="357"/>
    <x v="361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x v="0"/>
    <x v="421"/>
    <x v="421"/>
    <x v="0"/>
    <x v="79"/>
    <x v="1"/>
    <x v="5"/>
    <x v="358"/>
    <x v="362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x v="0"/>
    <x v="422"/>
    <x v="422"/>
    <x v="0"/>
    <x v="8"/>
    <x v="1"/>
    <x v="5"/>
    <x v="359"/>
    <x v="363"/>
    <x v="0"/>
    <x v="5"/>
  </r>
  <r>
    <n v="423"/>
    <x v="423"/>
    <s v="from the makers of COPS: Skyrim comes the Dark Brotherhood. a dramatic series created with Skyrim machinima."/>
    <x v="22"/>
    <x v="358"/>
    <x v="2"/>
    <x v="0"/>
    <x v="0"/>
    <x v="423"/>
    <x v="423"/>
    <x v="0"/>
    <x v="62"/>
    <x v="1"/>
    <x v="5"/>
    <x v="360"/>
    <x v="364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x v="0"/>
    <x v="424"/>
    <x v="424"/>
    <x v="0"/>
    <x v="81"/>
    <x v="1"/>
    <x v="5"/>
    <x v="361"/>
    <x v="365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x v="0"/>
    <x v="425"/>
    <x v="425"/>
    <x v="0"/>
    <x v="84"/>
    <x v="1"/>
    <x v="5"/>
    <x v="362"/>
    <x v="366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x v="0"/>
    <x v="426"/>
    <x v="426"/>
    <x v="0"/>
    <x v="22"/>
    <x v="1"/>
    <x v="5"/>
    <x v="363"/>
    <x v="367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x v="0"/>
    <x v="427"/>
    <x v="427"/>
    <x v="0"/>
    <x v="78"/>
    <x v="1"/>
    <x v="5"/>
    <x v="109"/>
    <x v="121"/>
    <x v="0"/>
    <x v="5"/>
  </r>
  <r>
    <n v="428"/>
    <x v="428"/>
    <s v="Fresh, fun, entertaining Bible stories on YouTube, stop-motion style."/>
    <x v="14"/>
    <x v="362"/>
    <x v="2"/>
    <x v="0"/>
    <x v="0"/>
    <x v="428"/>
    <x v="428"/>
    <x v="0"/>
    <x v="62"/>
    <x v="1"/>
    <x v="5"/>
    <x v="364"/>
    <x v="368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x v="0"/>
    <x v="429"/>
    <x v="429"/>
    <x v="0"/>
    <x v="78"/>
    <x v="1"/>
    <x v="5"/>
    <x v="109"/>
    <x v="121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x v="0"/>
    <x v="430"/>
    <x v="430"/>
    <x v="0"/>
    <x v="81"/>
    <x v="1"/>
    <x v="5"/>
    <x v="365"/>
    <x v="369"/>
    <x v="0"/>
    <x v="5"/>
  </r>
  <r>
    <n v="431"/>
    <x v="431"/>
    <s v="A short stop motion animated film of a man on his way home when strange goings on start to happen on his journey."/>
    <x v="9"/>
    <x v="364"/>
    <x v="2"/>
    <x v="1"/>
    <x v="1"/>
    <x v="431"/>
    <x v="431"/>
    <x v="0"/>
    <x v="22"/>
    <x v="1"/>
    <x v="5"/>
    <x v="366"/>
    <x v="370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x v="0"/>
    <x v="432"/>
    <x v="432"/>
    <x v="0"/>
    <x v="22"/>
    <x v="1"/>
    <x v="5"/>
    <x v="367"/>
    <x v="371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x v="0"/>
    <x v="433"/>
    <x v="433"/>
    <x v="0"/>
    <x v="78"/>
    <x v="1"/>
    <x v="5"/>
    <x v="109"/>
    <x v="121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x v="0"/>
    <x v="434"/>
    <x v="434"/>
    <x v="0"/>
    <x v="84"/>
    <x v="1"/>
    <x v="5"/>
    <x v="152"/>
    <x v="372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x v="0"/>
    <x v="435"/>
    <x v="435"/>
    <x v="0"/>
    <x v="83"/>
    <x v="1"/>
    <x v="5"/>
    <x v="368"/>
    <x v="120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x v="0"/>
    <x v="436"/>
    <x v="436"/>
    <x v="0"/>
    <x v="78"/>
    <x v="1"/>
    <x v="5"/>
    <x v="109"/>
    <x v="121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x v="5"/>
    <x v="437"/>
    <x v="437"/>
    <x v="0"/>
    <x v="78"/>
    <x v="1"/>
    <x v="5"/>
    <x v="109"/>
    <x v="121"/>
    <x v="0"/>
    <x v="5"/>
  </r>
  <r>
    <n v="438"/>
    <x v="438"/>
    <s v="As Smyton pushes himself to become respected, he unlocks secrets about himself and the world around him."/>
    <x v="22"/>
    <x v="367"/>
    <x v="2"/>
    <x v="0"/>
    <x v="0"/>
    <x v="438"/>
    <x v="438"/>
    <x v="0"/>
    <x v="202"/>
    <x v="1"/>
    <x v="5"/>
    <x v="369"/>
    <x v="373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x v="0"/>
    <x v="439"/>
    <x v="439"/>
    <x v="0"/>
    <x v="78"/>
    <x v="1"/>
    <x v="5"/>
    <x v="109"/>
    <x v="121"/>
    <x v="0"/>
    <x v="5"/>
  </r>
  <r>
    <n v="440"/>
    <x v="440"/>
    <s v="A stop-motion animation made by a one girl team, with a camera, creativity, and a lot of determination."/>
    <x v="10"/>
    <x v="139"/>
    <x v="2"/>
    <x v="0"/>
    <x v="0"/>
    <x v="440"/>
    <x v="440"/>
    <x v="0"/>
    <x v="29"/>
    <x v="1"/>
    <x v="5"/>
    <x v="370"/>
    <x v="144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x v="1"/>
    <x v="441"/>
    <x v="441"/>
    <x v="0"/>
    <x v="78"/>
    <x v="1"/>
    <x v="5"/>
    <x v="109"/>
    <x v="121"/>
    <x v="0"/>
    <x v="5"/>
  </r>
  <r>
    <n v="442"/>
    <x v="442"/>
    <s v="Doomsday is here"/>
    <x v="73"/>
    <x v="368"/>
    <x v="2"/>
    <x v="0"/>
    <x v="0"/>
    <x v="442"/>
    <x v="442"/>
    <x v="0"/>
    <x v="57"/>
    <x v="1"/>
    <x v="5"/>
    <x v="371"/>
    <x v="374"/>
    <x v="0"/>
    <x v="5"/>
  </r>
  <r>
    <n v="443"/>
    <x v="443"/>
    <s v="We love cartoons!! We want to make more but it costs money to so. Be apart of your daily dose of WTF!?! Pledge now!!"/>
    <x v="3"/>
    <x v="115"/>
    <x v="2"/>
    <x v="5"/>
    <x v="5"/>
    <x v="443"/>
    <x v="443"/>
    <x v="0"/>
    <x v="84"/>
    <x v="1"/>
    <x v="5"/>
    <x v="370"/>
    <x v="144"/>
    <x v="0"/>
    <x v="5"/>
  </r>
  <r>
    <n v="444"/>
    <x v="444"/>
    <s v="An upcoming animated web sitcom series centered around dealing with life, love, and relationships."/>
    <x v="28"/>
    <x v="155"/>
    <x v="2"/>
    <x v="0"/>
    <x v="0"/>
    <x v="444"/>
    <x v="444"/>
    <x v="0"/>
    <x v="29"/>
    <x v="1"/>
    <x v="5"/>
    <x v="152"/>
    <x v="73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x v="0"/>
    <x v="445"/>
    <x v="445"/>
    <x v="0"/>
    <x v="84"/>
    <x v="1"/>
    <x v="5"/>
    <x v="372"/>
    <x v="120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x v="0"/>
    <x v="446"/>
    <x v="446"/>
    <x v="0"/>
    <x v="38"/>
    <x v="1"/>
    <x v="5"/>
    <x v="373"/>
    <x v="375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x v="1"/>
    <x v="447"/>
    <x v="447"/>
    <x v="0"/>
    <x v="29"/>
    <x v="1"/>
    <x v="5"/>
    <x v="374"/>
    <x v="144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x v="0"/>
    <x v="448"/>
    <x v="448"/>
    <x v="0"/>
    <x v="80"/>
    <x v="1"/>
    <x v="5"/>
    <x v="375"/>
    <x v="376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x v="1"/>
    <x v="449"/>
    <x v="449"/>
    <x v="0"/>
    <x v="81"/>
    <x v="1"/>
    <x v="5"/>
    <x v="376"/>
    <x v="377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x v="0"/>
    <x v="450"/>
    <x v="450"/>
    <x v="0"/>
    <x v="63"/>
    <x v="1"/>
    <x v="5"/>
    <x v="377"/>
    <x v="378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x v="0"/>
    <x v="451"/>
    <x v="451"/>
    <x v="0"/>
    <x v="78"/>
    <x v="1"/>
    <x v="5"/>
    <x v="109"/>
    <x v="121"/>
    <x v="0"/>
    <x v="5"/>
  </r>
  <r>
    <n v="452"/>
    <x v="452"/>
    <s v="A man must find his way out of the depths of the shadows by using the aid of a little girl."/>
    <x v="47"/>
    <x v="374"/>
    <x v="2"/>
    <x v="0"/>
    <x v="0"/>
    <x v="452"/>
    <x v="452"/>
    <x v="0"/>
    <x v="8"/>
    <x v="1"/>
    <x v="5"/>
    <x v="378"/>
    <x v="379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x v="0"/>
    <x v="453"/>
    <x v="453"/>
    <x v="0"/>
    <x v="84"/>
    <x v="1"/>
    <x v="5"/>
    <x v="379"/>
    <x v="31"/>
    <x v="0"/>
    <x v="5"/>
  </r>
  <r>
    <n v="454"/>
    <x v="454"/>
    <s v="Itâ€™s an Action/Adventure Anime for The Yuusha Brave series, G1 Transformer, and the Fast and the Furious Fans!"/>
    <x v="3"/>
    <x v="376"/>
    <x v="2"/>
    <x v="0"/>
    <x v="0"/>
    <x v="454"/>
    <x v="454"/>
    <x v="0"/>
    <x v="81"/>
    <x v="1"/>
    <x v="5"/>
    <x v="380"/>
    <x v="380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x v="0"/>
    <x v="455"/>
    <x v="455"/>
    <x v="0"/>
    <x v="84"/>
    <x v="1"/>
    <x v="5"/>
    <x v="381"/>
    <x v="381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x v="0"/>
    <x v="456"/>
    <x v="456"/>
    <x v="0"/>
    <x v="83"/>
    <x v="1"/>
    <x v="5"/>
    <x v="382"/>
    <x v="382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x v="5"/>
    <x v="457"/>
    <x v="457"/>
    <x v="0"/>
    <x v="78"/>
    <x v="1"/>
    <x v="5"/>
    <x v="109"/>
    <x v="121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x v="1"/>
    <x v="458"/>
    <x v="458"/>
    <x v="0"/>
    <x v="72"/>
    <x v="1"/>
    <x v="5"/>
    <x v="383"/>
    <x v="383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x v="0"/>
    <x v="459"/>
    <x v="459"/>
    <x v="0"/>
    <x v="29"/>
    <x v="1"/>
    <x v="5"/>
    <x v="384"/>
    <x v="384"/>
    <x v="0"/>
    <x v="5"/>
  </r>
  <r>
    <n v="460"/>
    <x v="460"/>
    <s v="An animated web series about biological evolution gone haywire."/>
    <x v="0"/>
    <x v="379"/>
    <x v="2"/>
    <x v="0"/>
    <x v="0"/>
    <x v="460"/>
    <x v="460"/>
    <x v="0"/>
    <x v="84"/>
    <x v="1"/>
    <x v="5"/>
    <x v="385"/>
    <x v="385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x v="1"/>
    <x v="461"/>
    <x v="461"/>
    <x v="0"/>
    <x v="78"/>
    <x v="1"/>
    <x v="5"/>
    <x v="109"/>
    <x v="121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x v="0"/>
    <x v="462"/>
    <x v="462"/>
    <x v="0"/>
    <x v="78"/>
    <x v="1"/>
    <x v="5"/>
    <x v="109"/>
    <x v="121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x v="0"/>
    <x v="463"/>
    <x v="463"/>
    <x v="0"/>
    <x v="202"/>
    <x v="1"/>
    <x v="5"/>
    <x v="386"/>
    <x v="386"/>
    <x v="0"/>
    <x v="5"/>
  </r>
  <r>
    <n v="464"/>
    <x v="464"/>
    <s v="We are three students that want to make a short PokÃ©mon movie as a school project!"/>
    <x v="132"/>
    <x v="116"/>
    <x v="2"/>
    <x v="12"/>
    <x v="3"/>
    <x v="464"/>
    <x v="464"/>
    <x v="0"/>
    <x v="29"/>
    <x v="1"/>
    <x v="5"/>
    <x v="387"/>
    <x v="120"/>
    <x v="0"/>
    <x v="5"/>
  </r>
  <r>
    <n v="465"/>
    <x v="465"/>
    <s v="&quot;Amp&quot; is a short film about a robot with needs."/>
    <x v="133"/>
    <x v="381"/>
    <x v="2"/>
    <x v="0"/>
    <x v="0"/>
    <x v="465"/>
    <x v="465"/>
    <x v="0"/>
    <x v="22"/>
    <x v="1"/>
    <x v="5"/>
    <x v="388"/>
    <x v="387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x v="0"/>
    <x v="466"/>
    <x v="466"/>
    <x v="0"/>
    <x v="81"/>
    <x v="1"/>
    <x v="5"/>
    <x v="389"/>
    <x v="388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x v="0"/>
    <x v="467"/>
    <x v="467"/>
    <x v="0"/>
    <x v="70"/>
    <x v="1"/>
    <x v="5"/>
    <x v="390"/>
    <x v="389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x v="0"/>
    <x v="468"/>
    <x v="468"/>
    <x v="0"/>
    <x v="78"/>
    <x v="1"/>
    <x v="5"/>
    <x v="109"/>
    <x v="121"/>
    <x v="0"/>
    <x v="5"/>
  </r>
  <r>
    <n v="469"/>
    <x v="469"/>
    <s v="Create a personalised animation film using your child's name and photo."/>
    <x v="12"/>
    <x v="117"/>
    <x v="2"/>
    <x v="1"/>
    <x v="1"/>
    <x v="469"/>
    <x v="469"/>
    <x v="0"/>
    <x v="78"/>
    <x v="1"/>
    <x v="5"/>
    <x v="109"/>
    <x v="121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x v="0"/>
    <x v="470"/>
    <x v="470"/>
    <x v="0"/>
    <x v="84"/>
    <x v="1"/>
    <x v="5"/>
    <x v="391"/>
    <x v="157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x v="0"/>
    <x v="471"/>
    <x v="471"/>
    <x v="0"/>
    <x v="203"/>
    <x v="1"/>
    <x v="5"/>
    <x v="392"/>
    <x v="390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x v="0"/>
    <x v="472"/>
    <x v="472"/>
    <x v="0"/>
    <x v="81"/>
    <x v="1"/>
    <x v="5"/>
    <x v="393"/>
    <x v="391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x v="0"/>
    <x v="473"/>
    <x v="473"/>
    <x v="0"/>
    <x v="25"/>
    <x v="1"/>
    <x v="5"/>
    <x v="394"/>
    <x v="392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x v="0"/>
    <x v="474"/>
    <x v="474"/>
    <x v="0"/>
    <x v="29"/>
    <x v="1"/>
    <x v="5"/>
    <x v="395"/>
    <x v="120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x v="0"/>
    <x v="475"/>
    <x v="475"/>
    <x v="0"/>
    <x v="78"/>
    <x v="1"/>
    <x v="5"/>
    <x v="109"/>
    <x v="121"/>
    <x v="0"/>
    <x v="5"/>
  </r>
  <r>
    <n v="476"/>
    <x v="476"/>
    <s v="Animated Music Videos that teach kids how to read."/>
    <x v="135"/>
    <x v="387"/>
    <x v="2"/>
    <x v="0"/>
    <x v="0"/>
    <x v="476"/>
    <x v="476"/>
    <x v="0"/>
    <x v="204"/>
    <x v="1"/>
    <x v="5"/>
    <x v="396"/>
    <x v="393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x v="0"/>
    <x v="477"/>
    <x v="477"/>
    <x v="0"/>
    <x v="78"/>
    <x v="1"/>
    <x v="5"/>
    <x v="109"/>
    <x v="121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x v="0"/>
    <x v="478"/>
    <x v="478"/>
    <x v="0"/>
    <x v="78"/>
    <x v="1"/>
    <x v="5"/>
    <x v="109"/>
    <x v="121"/>
    <x v="0"/>
    <x v="5"/>
  </r>
  <r>
    <n v="479"/>
    <x v="479"/>
    <s v="ANIMATING the most INFAMOUS Math Courses in America and TRANSLATING them for the mathematical underdog!"/>
    <x v="36"/>
    <x v="388"/>
    <x v="2"/>
    <x v="0"/>
    <x v="0"/>
    <x v="479"/>
    <x v="479"/>
    <x v="0"/>
    <x v="165"/>
    <x v="1"/>
    <x v="5"/>
    <x v="397"/>
    <x v="394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x v="0"/>
    <x v="480"/>
    <x v="480"/>
    <x v="0"/>
    <x v="205"/>
    <x v="1"/>
    <x v="5"/>
    <x v="398"/>
    <x v="395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x v="0"/>
    <x v="481"/>
    <x v="481"/>
    <x v="0"/>
    <x v="64"/>
    <x v="1"/>
    <x v="5"/>
    <x v="399"/>
    <x v="396"/>
    <x v="0"/>
    <x v="5"/>
  </r>
  <r>
    <n v="482"/>
    <x v="482"/>
    <s v="Help me quit my day job and also create animated Stand-up routines from local up and coming comedians."/>
    <x v="3"/>
    <x v="115"/>
    <x v="2"/>
    <x v="0"/>
    <x v="0"/>
    <x v="482"/>
    <x v="482"/>
    <x v="0"/>
    <x v="29"/>
    <x v="1"/>
    <x v="5"/>
    <x v="370"/>
    <x v="119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x v="1"/>
    <x v="483"/>
    <x v="483"/>
    <x v="0"/>
    <x v="206"/>
    <x v="1"/>
    <x v="5"/>
    <x v="400"/>
    <x v="397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x v="1"/>
    <x v="484"/>
    <x v="484"/>
    <x v="0"/>
    <x v="202"/>
    <x v="1"/>
    <x v="5"/>
    <x v="401"/>
    <x v="398"/>
    <x v="0"/>
    <x v="5"/>
  </r>
  <r>
    <n v="485"/>
    <x v="485"/>
    <s v="Last few days to make this toon a reality! 5 funny toons for YOU! See the pilot episode here!"/>
    <x v="136"/>
    <x v="393"/>
    <x v="2"/>
    <x v="1"/>
    <x v="1"/>
    <x v="485"/>
    <x v="485"/>
    <x v="0"/>
    <x v="207"/>
    <x v="1"/>
    <x v="5"/>
    <x v="402"/>
    <x v="399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x v="2"/>
    <x v="486"/>
    <x v="486"/>
    <x v="0"/>
    <x v="29"/>
    <x v="1"/>
    <x v="5"/>
    <x v="403"/>
    <x v="73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x v="5"/>
    <x v="487"/>
    <x v="487"/>
    <x v="0"/>
    <x v="78"/>
    <x v="1"/>
    <x v="5"/>
    <x v="109"/>
    <x v="121"/>
    <x v="0"/>
    <x v="5"/>
  </r>
  <r>
    <n v="488"/>
    <x v="488"/>
    <s v="When humans left the earth, the animals took over the city. What could go wrong? Well...everything!"/>
    <x v="14"/>
    <x v="117"/>
    <x v="2"/>
    <x v="0"/>
    <x v="0"/>
    <x v="488"/>
    <x v="488"/>
    <x v="0"/>
    <x v="78"/>
    <x v="1"/>
    <x v="5"/>
    <x v="109"/>
    <x v="121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x v="0"/>
    <x v="489"/>
    <x v="489"/>
    <x v="0"/>
    <x v="83"/>
    <x v="1"/>
    <x v="5"/>
    <x v="404"/>
    <x v="400"/>
    <x v="0"/>
    <x v="5"/>
  </r>
  <r>
    <n v="490"/>
    <x v="490"/>
    <s v="Cancelled"/>
    <x v="28"/>
    <x v="117"/>
    <x v="2"/>
    <x v="0"/>
    <x v="0"/>
    <x v="490"/>
    <x v="490"/>
    <x v="0"/>
    <x v="78"/>
    <x v="1"/>
    <x v="5"/>
    <x v="109"/>
    <x v="121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x v="0"/>
    <x v="491"/>
    <x v="491"/>
    <x v="0"/>
    <x v="78"/>
    <x v="1"/>
    <x v="5"/>
    <x v="109"/>
    <x v="121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x v="9"/>
    <x v="492"/>
    <x v="492"/>
    <x v="0"/>
    <x v="78"/>
    <x v="1"/>
    <x v="5"/>
    <x v="109"/>
    <x v="121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x v="1"/>
    <x v="493"/>
    <x v="493"/>
    <x v="0"/>
    <x v="78"/>
    <x v="1"/>
    <x v="5"/>
    <x v="109"/>
    <x v="121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x v="0"/>
    <x v="494"/>
    <x v="494"/>
    <x v="0"/>
    <x v="83"/>
    <x v="1"/>
    <x v="5"/>
    <x v="405"/>
    <x v="401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x v="0"/>
    <x v="495"/>
    <x v="495"/>
    <x v="0"/>
    <x v="78"/>
    <x v="1"/>
    <x v="5"/>
    <x v="109"/>
    <x v="121"/>
    <x v="0"/>
    <x v="5"/>
  </r>
  <r>
    <n v="496"/>
    <x v="496"/>
    <s v="The movie is about the adventures of Ethan, Danna, The mysterious inventor and more."/>
    <x v="127"/>
    <x v="116"/>
    <x v="2"/>
    <x v="0"/>
    <x v="0"/>
    <x v="496"/>
    <x v="496"/>
    <x v="0"/>
    <x v="29"/>
    <x v="1"/>
    <x v="5"/>
    <x v="406"/>
    <x v="120"/>
    <x v="0"/>
    <x v="5"/>
  </r>
  <r>
    <n v="497"/>
    <x v="497"/>
    <s v="live-action/animated series pilot."/>
    <x v="140"/>
    <x v="134"/>
    <x v="2"/>
    <x v="0"/>
    <x v="0"/>
    <x v="497"/>
    <x v="497"/>
    <x v="0"/>
    <x v="83"/>
    <x v="1"/>
    <x v="5"/>
    <x v="407"/>
    <x v="119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x v="0"/>
    <x v="498"/>
    <x v="498"/>
    <x v="0"/>
    <x v="19"/>
    <x v="1"/>
    <x v="5"/>
    <x v="408"/>
    <x v="402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x v="0"/>
    <x v="499"/>
    <x v="499"/>
    <x v="0"/>
    <x v="55"/>
    <x v="1"/>
    <x v="5"/>
    <x v="409"/>
    <x v="403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x v="0"/>
    <x v="500"/>
    <x v="500"/>
    <x v="0"/>
    <x v="80"/>
    <x v="1"/>
    <x v="5"/>
    <x v="410"/>
    <x v="404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x v="0"/>
    <x v="501"/>
    <x v="501"/>
    <x v="0"/>
    <x v="78"/>
    <x v="1"/>
    <x v="5"/>
    <x v="109"/>
    <x v="121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x v="0"/>
    <x v="502"/>
    <x v="502"/>
    <x v="0"/>
    <x v="80"/>
    <x v="1"/>
    <x v="5"/>
    <x v="411"/>
    <x v="405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x v="1"/>
    <x v="503"/>
    <x v="503"/>
    <x v="0"/>
    <x v="82"/>
    <x v="1"/>
    <x v="5"/>
    <x v="412"/>
    <x v="406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x v="0"/>
    <x v="504"/>
    <x v="504"/>
    <x v="0"/>
    <x v="81"/>
    <x v="1"/>
    <x v="5"/>
    <x v="413"/>
    <x v="407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x v="0"/>
    <x v="505"/>
    <x v="505"/>
    <x v="0"/>
    <x v="25"/>
    <x v="1"/>
    <x v="5"/>
    <x v="414"/>
    <x v="408"/>
    <x v="0"/>
    <x v="5"/>
  </r>
  <r>
    <n v="506"/>
    <x v="506"/>
    <s v="A feature-length 3D animation that depicts what happened when the Son of the Morning rebelled against God."/>
    <x v="61"/>
    <x v="156"/>
    <x v="2"/>
    <x v="0"/>
    <x v="0"/>
    <x v="506"/>
    <x v="506"/>
    <x v="0"/>
    <x v="29"/>
    <x v="1"/>
    <x v="5"/>
    <x v="415"/>
    <x v="409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x v="0"/>
    <x v="507"/>
    <x v="507"/>
    <x v="0"/>
    <x v="73"/>
    <x v="1"/>
    <x v="5"/>
    <x v="416"/>
    <x v="410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x v="0"/>
    <x v="508"/>
    <x v="508"/>
    <x v="0"/>
    <x v="83"/>
    <x v="1"/>
    <x v="5"/>
    <x v="417"/>
    <x v="44"/>
    <x v="0"/>
    <x v="5"/>
  </r>
  <r>
    <n v="509"/>
    <x v="509"/>
    <s v="A hilarious comedy podcast being turned into an animated series  about an indian servant and his boss."/>
    <x v="10"/>
    <x v="115"/>
    <x v="2"/>
    <x v="1"/>
    <x v="1"/>
    <x v="509"/>
    <x v="509"/>
    <x v="0"/>
    <x v="29"/>
    <x v="1"/>
    <x v="5"/>
    <x v="418"/>
    <x v="119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x v="0"/>
    <x v="510"/>
    <x v="510"/>
    <x v="0"/>
    <x v="78"/>
    <x v="1"/>
    <x v="5"/>
    <x v="109"/>
    <x v="121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x v="0"/>
    <x v="511"/>
    <x v="511"/>
    <x v="0"/>
    <x v="81"/>
    <x v="1"/>
    <x v="5"/>
    <x v="419"/>
    <x v="180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x v="0"/>
    <x v="512"/>
    <x v="512"/>
    <x v="0"/>
    <x v="84"/>
    <x v="1"/>
    <x v="5"/>
    <x v="420"/>
    <x v="148"/>
    <x v="0"/>
    <x v="5"/>
  </r>
  <r>
    <n v="513"/>
    <x v="513"/>
    <s v="A sci-fi fantasy 2.5D anime styled series about some guys trying to save the world, probably..."/>
    <x v="63"/>
    <x v="404"/>
    <x v="2"/>
    <x v="0"/>
    <x v="0"/>
    <x v="513"/>
    <x v="513"/>
    <x v="0"/>
    <x v="32"/>
    <x v="1"/>
    <x v="5"/>
    <x v="421"/>
    <x v="411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x v="5"/>
    <x v="514"/>
    <x v="514"/>
    <x v="0"/>
    <x v="83"/>
    <x v="1"/>
    <x v="5"/>
    <x v="422"/>
    <x v="412"/>
    <x v="0"/>
    <x v="5"/>
  </r>
  <r>
    <n v="515"/>
    <x v="515"/>
    <s v="A Tale of Faith is an animated short film based on the heartwarming tale by Rebbe Nachman of Breslov."/>
    <x v="143"/>
    <x v="405"/>
    <x v="2"/>
    <x v="0"/>
    <x v="0"/>
    <x v="515"/>
    <x v="515"/>
    <x v="0"/>
    <x v="69"/>
    <x v="1"/>
    <x v="5"/>
    <x v="423"/>
    <x v="413"/>
    <x v="0"/>
    <x v="5"/>
  </r>
  <r>
    <n v="516"/>
    <x v="516"/>
    <s v="A big brother style comedy animation series starring famous seafarers"/>
    <x v="10"/>
    <x v="117"/>
    <x v="2"/>
    <x v="1"/>
    <x v="1"/>
    <x v="516"/>
    <x v="516"/>
    <x v="0"/>
    <x v="78"/>
    <x v="1"/>
    <x v="5"/>
    <x v="109"/>
    <x v="121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x v="0"/>
    <x v="517"/>
    <x v="517"/>
    <x v="0"/>
    <x v="83"/>
    <x v="1"/>
    <x v="5"/>
    <x v="424"/>
    <x v="414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x v="0"/>
    <x v="518"/>
    <x v="518"/>
    <x v="0"/>
    <x v="78"/>
    <x v="1"/>
    <x v="5"/>
    <x v="109"/>
    <x v="121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x v="0"/>
    <x v="519"/>
    <x v="519"/>
    <x v="0"/>
    <x v="16"/>
    <x v="1"/>
    <x v="5"/>
    <x v="425"/>
    <x v="415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x v="1"/>
    <x v="520"/>
    <x v="520"/>
    <x v="0"/>
    <x v="69"/>
    <x v="0"/>
    <x v="6"/>
    <x v="426"/>
    <x v="416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x v="0"/>
    <x v="521"/>
    <x v="521"/>
    <x v="0"/>
    <x v="66"/>
    <x v="0"/>
    <x v="6"/>
    <x v="427"/>
    <x v="417"/>
    <x v="1"/>
    <x v="6"/>
  </r>
  <r>
    <n v="522"/>
    <x v="522"/>
    <s v="*** TO MAKE DONATIONS IN THE FUTURE                                   GO TO OUR WEBSITE: www.compassplayers.com ***"/>
    <x v="9"/>
    <x v="409"/>
    <x v="0"/>
    <x v="0"/>
    <x v="0"/>
    <x v="522"/>
    <x v="522"/>
    <x v="0"/>
    <x v="162"/>
    <x v="0"/>
    <x v="6"/>
    <x v="89"/>
    <x v="418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x v="0"/>
    <x v="523"/>
    <x v="523"/>
    <x v="0"/>
    <x v="87"/>
    <x v="0"/>
    <x v="6"/>
    <x v="428"/>
    <x v="419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x v="1"/>
    <x v="524"/>
    <x v="524"/>
    <x v="0"/>
    <x v="208"/>
    <x v="0"/>
    <x v="6"/>
    <x v="429"/>
    <x v="420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x v="0"/>
    <x v="525"/>
    <x v="525"/>
    <x v="0"/>
    <x v="8"/>
    <x v="0"/>
    <x v="6"/>
    <x v="31"/>
    <x v="421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x v="1"/>
    <x v="526"/>
    <x v="526"/>
    <x v="0"/>
    <x v="23"/>
    <x v="0"/>
    <x v="6"/>
    <x v="430"/>
    <x v="422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x v="0"/>
    <x v="527"/>
    <x v="527"/>
    <x v="0"/>
    <x v="150"/>
    <x v="0"/>
    <x v="6"/>
    <x v="431"/>
    <x v="423"/>
    <x v="1"/>
    <x v="6"/>
  </r>
  <r>
    <n v="528"/>
    <x v="528"/>
    <s v="A Festival Backed Production of a Full-Length Play."/>
    <x v="146"/>
    <x v="414"/>
    <x v="0"/>
    <x v="0"/>
    <x v="0"/>
    <x v="528"/>
    <x v="528"/>
    <x v="0"/>
    <x v="209"/>
    <x v="0"/>
    <x v="6"/>
    <x v="432"/>
    <x v="424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x v="5"/>
    <x v="529"/>
    <x v="529"/>
    <x v="0"/>
    <x v="59"/>
    <x v="0"/>
    <x v="6"/>
    <x v="433"/>
    <x v="425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x v="0"/>
    <x v="530"/>
    <x v="530"/>
    <x v="0"/>
    <x v="60"/>
    <x v="0"/>
    <x v="6"/>
    <x v="434"/>
    <x v="426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x v="0"/>
    <x v="531"/>
    <x v="531"/>
    <x v="0"/>
    <x v="162"/>
    <x v="0"/>
    <x v="6"/>
    <x v="31"/>
    <x v="427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x v="0"/>
    <x v="532"/>
    <x v="532"/>
    <x v="0"/>
    <x v="210"/>
    <x v="0"/>
    <x v="6"/>
    <x v="435"/>
    <x v="428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x v="1"/>
    <x v="533"/>
    <x v="533"/>
    <x v="0"/>
    <x v="57"/>
    <x v="0"/>
    <x v="6"/>
    <x v="20"/>
    <x v="429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x v="8"/>
    <x v="534"/>
    <x v="534"/>
    <x v="0"/>
    <x v="53"/>
    <x v="0"/>
    <x v="6"/>
    <x v="436"/>
    <x v="430"/>
    <x v="1"/>
    <x v="6"/>
  </r>
  <r>
    <n v="535"/>
    <x v="535"/>
    <s v="Weâ€™re producing a Northern Brexit sci-fi play for VAULT festival 2017 and we need your help!"/>
    <x v="13"/>
    <x v="420"/>
    <x v="0"/>
    <x v="1"/>
    <x v="1"/>
    <x v="535"/>
    <x v="535"/>
    <x v="0"/>
    <x v="211"/>
    <x v="0"/>
    <x v="6"/>
    <x v="78"/>
    <x v="431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x v="1"/>
    <x v="536"/>
    <x v="536"/>
    <x v="0"/>
    <x v="70"/>
    <x v="0"/>
    <x v="6"/>
    <x v="437"/>
    <x v="432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x v="0"/>
    <x v="537"/>
    <x v="537"/>
    <x v="0"/>
    <x v="211"/>
    <x v="0"/>
    <x v="6"/>
    <x v="11"/>
    <x v="433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x v="0"/>
    <x v="538"/>
    <x v="538"/>
    <x v="0"/>
    <x v="65"/>
    <x v="0"/>
    <x v="6"/>
    <x v="438"/>
    <x v="434"/>
    <x v="1"/>
    <x v="6"/>
  </r>
  <r>
    <n v="539"/>
    <x v="539"/>
    <s v="A brand new show that unites puppetry, live music and storytelling to bring a forgotten English legend back to life!"/>
    <x v="2"/>
    <x v="424"/>
    <x v="0"/>
    <x v="1"/>
    <x v="1"/>
    <x v="539"/>
    <x v="539"/>
    <x v="0"/>
    <x v="9"/>
    <x v="0"/>
    <x v="6"/>
    <x v="439"/>
    <x v="435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x v="0"/>
    <x v="540"/>
    <x v="540"/>
    <x v="0"/>
    <x v="29"/>
    <x v="1"/>
    <x v="7"/>
    <x v="440"/>
    <x v="120"/>
    <x v="2"/>
    <x v="7"/>
  </r>
  <r>
    <n v="541"/>
    <x v="541"/>
    <s v="A website dedicated to local Kink Communities; to find others with matching interests and bring them together."/>
    <x v="37"/>
    <x v="379"/>
    <x v="2"/>
    <x v="0"/>
    <x v="0"/>
    <x v="541"/>
    <x v="541"/>
    <x v="0"/>
    <x v="29"/>
    <x v="1"/>
    <x v="7"/>
    <x v="441"/>
    <x v="384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x v="0"/>
    <x v="542"/>
    <x v="542"/>
    <x v="0"/>
    <x v="29"/>
    <x v="1"/>
    <x v="7"/>
    <x v="442"/>
    <x v="120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x v="2"/>
    <x v="543"/>
    <x v="543"/>
    <x v="0"/>
    <x v="84"/>
    <x v="1"/>
    <x v="7"/>
    <x v="443"/>
    <x v="436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x v="0"/>
    <x v="544"/>
    <x v="544"/>
    <x v="0"/>
    <x v="84"/>
    <x v="1"/>
    <x v="7"/>
    <x v="444"/>
    <x v="366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x v="3"/>
    <x v="545"/>
    <x v="545"/>
    <x v="0"/>
    <x v="69"/>
    <x v="1"/>
    <x v="7"/>
    <x v="445"/>
    <x v="437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x v="0"/>
    <x v="546"/>
    <x v="546"/>
    <x v="0"/>
    <x v="84"/>
    <x v="1"/>
    <x v="7"/>
    <x v="446"/>
    <x v="438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x v="1"/>
    <x v="547"/>
    <x v="547"/>
    <x v="0"/>
    <x v="78"/>
    <x v="1"/>
    <x v="7"/>
    <x v="109"/>
    <x v="121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x v="1"/>
    <x v="548"/>
    <x v="548"/>
    <x v="0"/>
    <x v="29"/>
    <x v="1"/>
    <x v="7"/>
    <x v="447"/>
    <x v="377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x v="1"/>
    <x v="549"/>
    <x v="549"/>
    <x v="0"/>
    <x v="22"/>
    <x v="1"/>
    <x v="7"/>
    <x v="448"/>
    <x v="439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x v="5"/>
    <x v="550"/>
    <x v="550"/>
    <x v="0"/>
    <x v="80"/>
    <x v="1"/>
    <x v="7"/>
    <x v="449"/>
    <x v="440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x v="0"/>
    <x v="551"/>
    <x v="551"/>
    <x v="0"/>
    <x v="33"/>
    <x v="1"/>
    <x v="7"/>
    <x v="450"/>
    <x v="441"/>
    <x v="2"/>
    <x v="7"/>
  </r>
  <r>
    <n v="552"/>
    <x v="552"/>
    <s v="Axoral is a 3d interactive social media interface, with the potential to be so much more, but we need your help!"/>
    <x v="101"/>
    <x v="117"/>
    <x v="2"/>
    <x v="5"/>
    <x v="5"/>
    <x v="552"/>
    <x v="552"/>
    <x v="0"/>
    <x v="78"/>
    <x v="1"/>
    <x v="7"/>
    <x v="109"/>
    <x v="121"/>
    <x v="2"/>
    <x v="7"/>
  </r>
  <r>
    <n v="553"/>
    <x v="553"/>
    <s v="Groundbreaking New Classifieds Website Grows Into Largest Nationwide Coverage By Turning Users Into Entrepreneurs"/>
    <x v="31"/>
    <x v="430"/>
    <x v="2"/>
    <x v="0"/>
    <x v="0"/>
    <x v="553"/>
    <x v="553"/>
    <x v="0"/>
    <x v="79"/>
    <x v="1"/>
    <x v="7"/>
    <x v="451"/>
    <x v="442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x v="0"/>
    <x v="554"/>
    <x v="554"/>
    <x v="0"/>
    <x v="19"/>
    <x v="1"/>
    <x v="7"/>
    <x v="452"/>
    <x v="443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x v="1"/>
    <x v="555"/>
    <x v="555"/>
    <x v="0"/>
    <x v="78"/>
    <x v="1"/>
    <x v="7"/>
    <x v="109"/>
    <x v="121"/>
    <x v="2"/>
    <x v="7"/>
  </r>
  <r>
    <n v="556"/>
    <x v="556"/>
    <s v="An educational platform for learning Unified English Braille Code"/>
    <x v="6"/>
    <x v="148"/>
    <x v="2"/>
    <x v="0"/>
    <x v="0"/>
    <x v="556"/>
    <x v="556"/>
    <x v="0"/>
    <x v="29"/>
    <x v="1"/>
    <x v="7"/>
    <x v="453"/>
    <x v="444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x v="3"/>
    <x v="557"/>
    <x v="557"/>
    <x v="0"/>
    <x v="9"/>
    <x v="1"/>
    <x v="7"/>
    <x v="454"/>
    <x v="445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x v="0"/>
    <x v="558"/>
    <x v="558"/>
    <x v="0"/>
    <x v="78"/>
    <x v="1"/>
    <x v="7"/>
    <x v="109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x v="0"/>
    <x v="559"/>
    <x v="559"/>
    <x v="0"/>
    <x v="29"/>
    <x v="1"/>
    <x v="7"/>
    <x v="455"/>
    <x v="73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x v="5"/>
    <x v="560"/>
    <x v="560"/>
    <x v="0"/>
    <x v="83"/>
    <x v="1"/>
    <x v="7"/>
    <x v="362"/>
    <x v="143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x v="0"/>
    <x v="561"/>
    <x v="561"/>
    <x v="0"/>
    <x v="84"/>
    <x v="1"/>
    <x v="7"/>
    <x v="456"/>
    <x v="446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x v="3"/>
    <x v="562"/>
    <x v="562"/>
    <x v="0"/>
    <x v="78"/>
    <x v="1"/>
    <x v="7"/>
    <x v="109"/>
    <x v="121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x v="2"/>
    <x v="563"/>
    <x v="563"/>
    <x v="0"/>
    <x v="84"/>
    <x v="1"/>
    <x v="7"/>
    <x v="457"/>
    <x v="447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x v="3"/>
    <x v="564"/>
    <x v="564"/>
    <x v="0"/>
    <x v="29"/>
    <x v="1"/>
    <x v="7"/>
    <x v="458"/>
    <x v="120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x v="1"/>
    <x v="565"/>
    <x v="565"/>
    <x v="0"/>
    <x v="78"/>
    <x v="1"/>
    <x v="7"/>
    <x v="109"/>
    <x v="121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x v="0"/>
    <x v="566"/>
    <x v="566"/>
    <x v="0"/>
    <x v="29"/>
    <x v="1"/>
    <x v="7"/>
    <x v="459"/>
    <x v="120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x v="0"/>
    <x v="567"/>
    <x v="567"/>
    <x v="0"/>
    <x v="78"/>
    <x v="1"/>
    <x v="7"/>
    <x v="109"/>
    <x v="121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x v="4"/>
    <x v="568"/>
    <x v="568"/>
    <x v="0"/>
    <x v="81"/>
    <x v="1"/>
    <x v="7"/>
    <x v="460"/>
    <x v="448"/>
    <x v="2"/>
    <x v="7"/>
  </r>
  <r>
    <n v="569"/>
    <x v="569"/>
    <s v="Mioti is an indie game marketplace that doubles as a community for developers to join networks and discuss projects."/>
    <x v="30"/>
    <x v="170"/>
    <x v="2"/>
    <x v="5"/>
    <x v="5"/>
    <x v="569"/>
    <x v="569"/>
    <x v="0"/>
    <x v="29"/>
    <x v="1"/>
    <x v="7"/>
    <x v="417"/>
    <x v="135"/>
    <x v="2"/>
    <x v="7"/>
  </r>
  <r>
    <n v="570"/>
    <x v="570"/>
    <s v="Humans have AM/FM/Satellite radio, kids have radio Disney, pets have DogCatRadio."/>
    <x v="94"/>
    <x v="436"/>
    <x v="2"/>
    <x v="0"/>
    <x v="0"/>
    <x v="570"/>
    <x v="570"/>
    <x v="0"/>
    <x v="29"/>
    <x v="1"/>
    <x v="7"/>
    <x v="461"/>
    <x v="449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x v="0"/>
    <x v="571"/>
    <x v="571"/>
    <x v="0"/>
    <x v="84"/>
    <x v="1"/>
    <x v="7"/>
    <x v="462"/>
    <x v="450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x v="0"/>
    <x v="572"/>
    <x v="572"/>
    <x v="0"/>
    <x v="78"/>
    <x v="1"/>
    <x v="7"/>
    <x v="109"/>
    <x v="121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x v="0"/>
    <x v="573"/>
    <x v="573"/>
    <x v="0"/>
    <x v="82"/>
    <x v="1"/>
    <x v="7"/>
    <x v="463"/>
    <x v="451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x v="1"/>
    <x v="574"/>
    <x v="574"/>
    <x v="0"/>
    <x v="80"/>
    <x v="1"/>
    <x v="7"/>
    <x v="464"/>
    <x v="135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x v="3"/>
    <x v="575"/>
    <x v="575"/>
    <x v="0"/>
    <x v="80"/>
    <x v="1"/>
    <x v="7"/>
    <x v="465"/>
    <x v="452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x v="0"/>
    <x v="576"/>
    <x v="576"/>
    <x v="0"/>
    <x v="29"/>
    <x v="1"/>
    <x v="7"/>
    <x v="466"/>
    <x v="120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x v="0"/>
    <x v="577"/>
    <x v="577"/>
    <x v="0"/>
    <x v="29"/>
    <x v="1"/>
    <x v="7"/>
    <x v="418"/>
    <x v="119"/>
    <x v="2"/>
    <x v="7"/>
  </r>
  <r>
    <n v="578"/>
    <x v="578"/>
    <s v="weBuy trade built on technology and Crowd Sourced Power"/>
    <x v="152"/>
    <x v="441"/>
    <x v="2"/>
    <x v="1"/>
    <x v="1"/>
    <x v="578"/>
    <x v="578"/>
    <x v="0"/>
    <x v="63"/>
    <x v="1"/>
    <x v="7"/>
    <x v="467"/>
    <x v="453"/>
    <x v="2"/>
    <x v="7"/>
  </r>
  <r>
    <n v="579"/>
    <x v="579"/>
    <s v="Learn classic and public key cryptography with a full proof-of-concept system in JavaScript."/>
    <x v="14"/>
    <x v="442"/>
    <x v="2"/>
    <x v="0"/>
    <x v="0"/>
    <x v="579"/>
    <x v="579"/>
    <x v="0"/>
    <x v="81"/>
    <x v="1"/>
    <x v="7"/>
    <x v="468"/>
    <x v="436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x v="0"/>
    <x v="580"/>
    <x v="580"/>
    <x v="0"/>
    <x v="29"/>
    <x v="1"/>
    <x v="7"/>
    <x v="108"/>
    <x v="120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x v="0"/>
    <x v="581"/>
    <x v="581"/>
    <x v="0"/>
    <x v="78"/>
    <x v="1"/>
    <x v="7"/>
    <x v="109"/>
    <x v="121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x v="0"/>
    <x v="582"/>
    <x v="582"/>
    <x v="0"/>
    <x v="78"/>
    <x v="1"/>
    <x v="7"/>
    <x v="109"/>
    <x v="121"/>
    <x v="2"/>
    <x v="7"/>
  </r>
  <r>
    <n v="583"/>
    <x v="583"/>
    <s v="HackersArchive.com will help rid the web of viruses and scams found everywhere else you look!"/>
    <x v="7"/>
    <x v="116"/>
    <x v="2"/>
    <x v="0"/>
    <x v="0"/>
    <x v="583"/>
    <x v="583"/>
    <x v="0"/>
    <x v="29"/>
    <x v="1"/>
    <x v="7"/>
    <x v="469"/>
    <x v="120"/>
    <x v="2"/>
    <x v="7"/>
  </r>
  <r>
    <n v="584"/>
    <x v="584"/>
    <s v="Script Call takes your presentation from the wall to your audience; from your device to theirs."/>
    <x v="28"/>
    <x v="115"/>
    <x v="2"/>
    <x v="0"/>
    <x v="0"/>
    <x v="584"/>
    <x v="584"/>
    <x v="0"/>
    <x v="84"/>
    <x v="1"/>
    <x v="7"/>
    <x v="460"/>
    <x v="144"/>
    <x v="2"/>
    <x v="7"/>
  </r>
  <r>
    <n v="585"/>
    <x v="585"/>
    <s v="SAVE UP TO 40% WHEN YOU SPEND!_x000a__x000a_PRE-ORDER YOUR LINK CARD TODAY"/>
    <x v="7"/>
    <x v="117"/>
    <x v="2"/>
    <x v="1"/>
    <x v="1"/>
    <x v="585"/>
    <x v="585"/>
    <x v="0"/>
    <x v="78"/>
    <x v="1"/>
    <x v="7"/>
    <x v="109"/>
    <x v="121"/>
    <x v="2"/>
    <x v="7"/>
  </r>
  <r>
    <n v="586"/>
    <x v="586"/>
    <s v="Employ College is a movement for companies to hire college graduates from their respected institutions."/>
    <x v="3"/>
    <x v="443"/>
    <x v="2"/>
    <x v="0"/>
    <x v="0"/>
    <x v="586"/>
    <x v="586"/>
    <x v="0"/>
    <x v="80"/>
    <x v="1"/>
    <x v="7"/>
    <x v="470"/>
    <x v="454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x v="5"/>
    <x v="587"/>
    <x v="587"/>
    <x v="0"/>
    <x v="63"/>
    <x v="1"/>
    <x v="7"/>
    <x v="471"/>
    <x v="455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x v="3"/>
    <x v="588"/>
    <x v="588"/>
    <x v="0"/>
    <x v="84"/>
    <x v="1"/>
    <x v="7"/>
    <x v="472"/>
    <x v="456"/>
    <x v="2"/>
    <x v="7"/>
  </r>
  <r>
    <n v="589"/>
    <x v="589"/>
    <s v="Services closer than you think..."/>
    <x v="51"/>
    <x v="116"/>
    <x v="2"/>
    <x v="0"/>
    <x v="0"/>
    <x v="589"/>
    <x v="589"/>
    <x v="0"/>
    <x v="29"/>
    <x v="1"/>
    <x v="7"/>
    <x v="473"/>
    <x v="120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x v="1"/>
    <x v="590"/>
    <x v="590"/>
    <x v="0"/>
    <x v="82"/>
    <x v="1"/>
    <x v="7"/>
    <x v="474"/>
    <x v="457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x v="0"/>
    <x v="591"/>
    <x v="591"/>
    <x v="0"/>
    <x v="84"/>
    <x v="1"/>
    <x v="7"/>
    <x v="475"/>
    <x v="458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x v="0"/>
    <x v="592"/>
    <x v="592"/>
    <x v="0"/>
    <x v="29"/>
    <x v="1"/>
    <x v="7"/>
    <x v="422"/>
    <x v="409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x v="1"/>
    <x v="593"/>
    <x v="593"/>
    <x v="0"/>
    <x v="63"/>
    <x v="1"/>
    <x v="7"/>
    <x v="476"/>
    <x v="459"/>
    <x v="2"/>
    <x v="7"/>
  </r>
  <r>
    <n v="594"/>
    <x v="594"/>
    <s v="Creating a fitness site that will change the fitness game forever!"/>
    <x v="31"/>
    <x v="375"/>
    <x v="2"/>
    <x v="0"/>
    <x v="0"/>
    <x v="594"/>
    <x v="594"/>
    <x v="0"/>
    <x v="84"/>
    <x v="1"/>
    <x v="7"/>
    <x v="477"/>
    <x v="31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x v="0"/>
    <x v="595"/>
    <x v="595"/>
    <x v="0"/>
    <x v="22"/>
    <x v="1"/>
    <x v="7"/>
    <x v="478"/>
    <x v="460"/>
    <x v="2"/>
    <x v="7"/>
  </r>
  <r>
    <n v="596"/>
    <x v="596"/>
    <s v="We present digitaibook,com site which can become a free electronic library with your help,"/>
    <x v="22"/>
    <x v="360"/>
    <x v="2"/>
    <x v="0"/>
    <x v="0"/>
    <x v="596"/>
    <x v="596"/>
    <x v="0"/>
    <x v="84"/>
    <x v="1"/>
    <x v="7"/>
    <x v="479"/>
    <x v="366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x v="0"/>
    <x v="597"/>
    <x v="597"/>
    <x v="0"/>
    <x v="84"/>
    <x v="1"/>
    <x v="7"/>
    <x v="480"/>
    <x v="119"/>
    <x v="2"/>
    <x v="7"/>
  </r>
  <r>
    <n v="598"/>
    <x v="598"/>
    <s v="This is a project to create a crowd-funding site for Urantia Book readers worldwide."/>
    <x v="30"/>
    <x v="447"/>
    <x v="2"/>
    <x v="0"/>
    <x v="0"/>
    <x v="598"/>
    <x v="598"/>
    <x v="0"/>
    <x v="63"/>
    <x v="1"/>
    <x v="7"/>
    <x v="481"/>
    <x v="461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x v="0"/>
    <x v="599"/>
    <x v="599"/>
    <x v="0"/>
    <x v="84"/>
    <x v="1"/>
    <x v="7"/>
    <x v="482"/>
    <x v="462"/>
    <x v="2"/>
    <x v="7"/>
  </r>
  <r>
    <n v="600"/>
    <x v="600"/>
    <s v="Science Technology Engineering and Math + youth = a brighter tomorrow."/>
    <x v="10"/>
    <x v="173"/>
    <x v="1"/>
    <x v="0"/>
    <x v="0"/>
    <x v="600"/>
    <x v="600"/>
    <x v="0"/>
    <x v="29"/>
    <x v="1"/>
    <x v="7"/>
    <x v="172"/>
    <x v="101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x v="5"/>
    <x v="601"/>
    <x v="601"/>
    <x v="0"/>
    <x v="79"/>
    <x v="1"/>
    <x v="7"/>
    <x v="483"/>
    <x v="463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x v="0"/>
    <x v="602"/>
    <x v="602"/>
    <x v="0"/>
    <x v="78"/>
    <x v="1"/>
    <x v="7"/>
    <x v="109"/>
    <x v="121"/>
    <x v="2"/>
    <x v="7"/>
  </r>
  <r>
    <n v="603"/>
    <x v="603"/>
    <s v="The admin for Randompics has announced they will be shutting down. I want to run, and improve, this great site!"/>
    <x v="36"/>
    <x v="448"/>
    <x v="1"/>
    <x v="0"/>
    <x v="0"/>
    <x v="603"/>
    <x v="603"/>
    <x v="0"/>
    <x v="62"/>
    <x v="1"/>
    <x v="7"/>
    <x v="484"/>
    <x v="464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x v="0"/>
    <x v="604"/>
    <x v="604"/>
    <x v="0"/>
    <x v="78"/>
    <x v="1"/>
    <x v="7"/>
    <x v="109"/>
    <x v="121"/>
    <x v="2"/>
    <x v="7"/>
  </r>
  <r>
    <n v="605"/>
    <x v="605"/>
    <s v="An iPad support care package for your parents / seniors."/>
    <x v="10"/>
    <x v="449"/>
    <x v="1"/>
    <x v="0"/>
    <x v="0"/>
    <x v="605"/>
    <x v="605"/>
    <x v="0"/>
    <x v="22"/>
    <x v="1"/>
    <x v="7"/>
    <x v="485"/>
    <x v="465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x v="3"/>
    <x v="606"/>
    <x v="606"/>
    <x v="0"/>
    <x v="29"/>
    <x v="1"/>
    <x v="7"/>
    <x v="418"/>
    <x v="119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x v="0"/>
    <x v="607"/>
    <x v="607"/>
    <x v="0"/>
    <x v="78"/>
    <x v="1"/>
    <x v="7"/>
    <x v="109"/>
    <x v="121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x v="0"/>
    <x v="608"/>
    <x v="608"/>
    <x v="0"/>
    <x v="81"/>
    <x v="1"/>
    <x v="7"/>
    <x v="486"/>
    <x v="466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x v="1"/>
    <x v="609"/>
    <x v="609"/>
    <x v="0"/>
    <x v="29"/>
    <x v="1"/>
    <x v="7"/>
    <x v="487"/>
    <x v="144"/>
    <x v="2"/>
    <x v="7"/>
  </r>
  <r>
    <n v="610"/>
    <x v="610"/>
    <s v="We are creating a Christian social network to empower, educate, and connect Christians all over the world."/>
    <x v="154"/>
    <x v="117"/>
    <x v="1"/>
    <x v="0"/>
    <x v="0"/>
    <x v="610"/>
    <x v="610"/>
    <x v="0"/>
    <x v="78"/>
    <x v="1"/>
    <x v="7"/>
    <x v="109"/>
    <x v="121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x v="3"/>
    <x v="611"/>
    <x v="611"/>
    <x v="0"/>
    <x v="78"/>
    <x v="1"/>
    <x v="7"/>
    <x v="109"/>
    <x v="121"/>
    <x v="2"/>
    <x v="7"/>
  </r>
  <r>
    <n v="612"/>
    <x v="612"/>
    <s v="A Fast and Reliable new Web platform to stream videos from Internet"/>
    <x v="3"/>
    <x v="117"/>
    <x v="1"/>
    <x v="13"/>
    <x v="3"/>
    <x v="612"/>
    <x v="612"/>
    <x v="0"/>
    <x v="78"/>
    <x v="1"/>
    <x v="7"/>
    <x v="109"/>
    <x v="121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x v="0"/>
    <x v="613"/>
    <x v="613"/>
    <x v="0"/>
    <x v="212"/>
    <x v="1"/>
    <x v="7"/>
    <x v="488"/>
    <x v="467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x v="0"/>
    <x v="614"/>
    <x v="614"/>
    <x v="0"/>
    <x v="78"/>
    <x v="1"/>
    <x v="7"/>
    <x v="109"/>
    <x v="121"/>
    <x v="2"/>
    <x v="7"/>
  </r>
  <r>
    <n v="615"/>
    <x v="615"/>
    <s v="The aim of PixlDir is to deliver the most simple, and fast experience when it comes to uploading images to the web."/>
    <x v="155"/>
    <x v="117"/>
    <x v="1"/>
    <x v="4"/>
    <x v="4"/>
    <x v="615"/>
    <x v="615"/>
    <x v="0"/>
    <x v="78"/>
    <x v="1"/>
    <x v="7"/>
    <x v="109"/>
    <x v="121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x v="3"/>
    <x v="616"/>
    <x v="616"/>
    <x v="0"/>
    <x v="78"/>
    <x v="1"/>
    <x v="7"/>
    <x v="109"/>
    <x v="121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x v="1"/>
    <x v="617"/>
    <x v="617"/>
    <x v="0"/>
    <x v="83"/>
    <x v="1"/>
    <x v="7"/>
    <x v="419"/>
    <x v="135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x v="0"/>
    <x v="618"/>
    <x v="618"/>
    <x v="0"/>
    <x v="78"/>
    <x v="1"/>
    <x v="7"/>
    <x v="109"/>
    <x v="121"/>
    <x v="2"/>
    <x v="7"/>
  </r>
  <r>
    <n v="619"/>
    <x v="619"/>
    <s v="Big Data Sets for researchers interested in improving the quality of life."/>
    <x v="156"/>
    <x v="116"/>
    <x v="1"/>
    <x v="0"/>
    <x v="0"/>
    <x v="619"/>
    <x v="619"/>
    <x v="0"/>
    <x v="29"/>
    <x v="1"/>
    <x v="7"/>
    <x v="489"/>
    <x v="120"/>
    <x v="2"/>
    <x v="7"/>
  </r>
  <r>
    <n v="620"/>
    <x v="620"/>
    <s v="iShopGreen.ca is an online marketplace that connects consumers and suppliers with green products &amp; services"/>
    <x v="11"/>
    <x v="452"/>
    <x v="1"/>
    <x v="5"/>
    <x v="5"/>
    <x v="620"/>
    <x v="620"/>
    <x v="0"/>
    <x v="29"/>
    <x v="1"/>
    <x v="7"/>
    <x v="460"/>
    <x v="468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x v="0"/>
    <x v="621"/>
    <x v="621"/>
    <x v="0"/>
    <x v="83"/>
    <x v="1"/>
    <x v="7"/>
    <x v="490"/>
    <x v="469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x v="0"/>
    <x v="622"/>
    <x v="622"/>
    <x v="0"/>
    <x v="82"/>
    <x v="1"/>
    <x v="7"/>
    <x v="491"/>
    <x v="470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x v="2"/>
    <x v="623"/>
    <x v="623"/>
    <x v="0"/>
    <x v="78"/>
    <x v="1"/>
    <x v="7"/>
    <x v="109"/>
    <x v="121"/>
    <x v="2"/>
    <x v="7"/>
  </r>
  <r>
    <n v="624"/>
    <x v="624"/>
    <s v="I am designing a fun, high tech dating website, with over 25 cool features. It is innovate as well as user friendly."/>
    <x v="10"/>
    <x v="117"/>
    <x v="1"/>
    <x v="0"/>
    <x v="0"/>
    <x v="624"/>
    <x v="624"/>
    <x v="0"/>
    <x v="78"/>
    <x v="1"/>
    <x v="7"/>
    <x v="109"/>
    <x v="121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x v="5"/>
    <x v="625"/>
    <x v="625"/>
    <x v="0"/>
    <x v="78"/>
    <x v="1"/>
    <x v="7"/>
    <x v="109"/>
    <x v="121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x v="0"/>
    <x v="626"/>
    <x v="626"/>
    <x v="0"/>
    <x v="70"/>
    <x v="1"/>
    <x v="7"/>
    <x v="492"/>
    <x v="471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x v="9"/>
    <x v="627"/>
    <x v="627"/>
    <x v="0"/>
    <x v="29"/>
    <x v="1"/>
    <x v="7"/>
    <x v="459"/>
    <x v="472"/>
    <x v="2"/>
    <x v="7"/>
  </r>
  <r>
    <n v="628"/>
    <x v="628"/>
    <s v="Funding of website design &amp; materials for education about firearms, firearm safety &amp; firearm related apparel"/>
    <x v="10"/>
    <x v="117"/>
    <x v="1"/>
    <x v="0"/>
    <x v="0"/>
    <x v="628"/>
    <x v="628"/>
    <x v="0"/>
    <x v="78"/>
    <x v="1"/>
    <x v="7"/>
    <x v="109"/>
    <x v="121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x v="2"/>
    <x v="629"/>
    <x v="629"/>
    <x v="0"/>
    <x v="83"/>
    <x v="1"/>
    <x v="7"/>
    <x v="493"/>
    <x v="473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x v="0"/>
    <x v="630"/>
    <x v="630"/>
    <x v="0"/>
    <x v="29"/>
    <x v="1"/>
    <x v="7"/>
    <x v="494"/>
    <x v="119"/>
    <x v="2"/>
    <x v="7"/>
  </r>
  <r>
    <n v="631"/>
    <x v="631"/>
    <s v="A Powerful Multimedia-Rich Software that aims at making online publishing very simple."/>
    <x v="63"/>
    <x v="458"/>
    <x v="1"/>
    <x v="5"/>
    <x v="5"/>
    <x v="631"/>
    <x v="631"/>
    <x v="0"/>
    <x v="82"/>
    <x v="1"/>
    <x v="7"/>
    <x v="495"/>
    <x v="474"/>
    <x v="2"/>
    <x v="7"/>
  </r>
  <r>
    <n v="632"/>
    <x v="632"/>
    <s v="Our goal is to create a system, students can find universities that best match their interests."/>
    <x v="22"/>
    <x v="117"/>
    <x v="1"/>
    <x v="9"/>
    <x v="3"/>
    <x v="632"/>
    <x v="632"/>
    <x v="0"/>
    <x v="78"/>
    <x v="1"/>
    <x v="7"/>
    <x v="109"/>
    <x v="121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x v="0"/>
    <x v="633"/>
    <x v="633"/>
    <x v="0"/>
    <x v="20"/>
    <x v="1"/>
    <x v="7"/>
    <x v="496"/>
    <x v="475"/>
    <x v="2"/>
    <x v="7"/>
  </r>
  <r>
    <n v="634"/>
    <x v="634"/>
    <s v="We help companies to explain what they do in simple, grandma-would-understand terms."/>
    <x v="10"/>
    <x v="116"/>
    <x v="1"/>
    <x v="0"/>
    <x v="0"/>
    <x v="634"/>
    <x v="634"/>
    <x v="0"/>
    <x v="29"/>
    <x v="1"/>
    <x v="7"/>
    <x v="459"/>
    <x v="120"/>
    <x v="2"/>
    <x v="7"/>
  </r>
  <r>
    <n v="635"/>
    <x v="635"/>
    <s v="Network used for building technology development teams."/>
    <x v="31"/>
    <x v="369"/>
    <x v="1"/>
    <x v="0"/>
    <x v="0"/>
    <x v="635"/>
    <x v="635"/>
    <x v="0"/>
    <x v="29"/>
    <x v="1"/>
    <x v="7"/>
    <x v="168"/>
    <x v="453"/>
    <x v="2"/>
    <x v="7"/>
  </r>
  <r>
    <n v="636"/>
    <x v="636"/>
    <s v="With no central location for keto knowledge, keto advice will be a community run knowledge base."/>
    <x v="13"/>
    <x v="460"/>
    <x v="1"/>
    <x v="1"/>
    <x v="1"/>
    <x v="636"/>
    <x v="636"/>
    <x v="0"/>
    <x v="29"/>
    <x v="1"/>
    <x v="7"/>
    <x v="418"/>
    <x v="143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x v="1"/>
    <x v="637"/>
    <x v="637"/>
    <x v="0"/>
    <x v="78"/>
    <x v="1"/>
    <x v="7"/>
    <x v="109"/>
    <x v="121"/>
    <x v="2"/>
    <x v="7"/>
  </r>
  <r>
    <n v="638"/>
    <x v="638"/>
    <s v="O0"/>
    <x v="61"/>
    <x v="461"/>
    <x v="1"/>
    <x v="12"/>
    <x v="3"/>
    <x v="638"/>
    <x v="638"/>
    <x v="0"/>
    <x v="79"/>
    <x v="1"/>
    <x v="7"/>
    <x v="497"/>
    <x v="366"/>
    <x v="2"/>
    <x v="7"/>
  </r>
  <r>
    <n v="639"/>
    <x v="639"/>
    <s v="Development of a Safe and Educational Social Media site for kids."/>
    <x v="80"/>
    <x v="116"/>
    <x v="1"/>
    <x v="0"/>
    <x v="0"/>
    <x v="639"/>
    <x v="639"/>
    <x v="0"/>
    <x v="29"/>
    <x v="1"/>
    <x v="7"/>
    <x v="498"/>
    <x v="120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x v="3"/>
    <x v="640"/>
    <x v="640"/>
    <x v="0"/>
    <x v="84"/>
    <x v="0"/>
    <x v="8"/>
    <x v="499"/>
    <x v="476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x v="0"/>
    <x v="641"/>
    <x v="641"/>
    <x v="0"/>
    <x v="213"/>
    <x v="0"/>
    <x v="8"/>
    <x v="500"/>
    <x v="477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x v="3"/>
    <x v="642"/>
    <x v="642"/>
    <x v="0"/>
    <x v="214"/>
    <x v="0"/>
    <x v="8"/>
    <x v="501"/>
    <x v="478"/>
    <x v="2"/>
    <x v="8"/>
  </r>
  <r>
    <n v="643"/>
    <x v="643"/>
    <s v="Stylish new phone carrier allows instant access to your smart phone while freeing up your hands."/>
    <x v="31"/>
    <x v="465"/>
    <x v="0"/>
    <x v="0"/>
    <x v="0"/>
    <x v="643"/>
    <x v="643"/>
    <x v="0"/>
    <x v="215"/>
    <x v="0"/>
    <x v="8"/>
    <x v="502"/>
    <x v="479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x v="0"/>
    <x v="644"/>
    <x v="644"/>
    <x v="0"/>
    <x v="216"/>
    <x v="0"/>
    <x v="8"/>
    <x v="503"/>
    <x v="480"/>
    <x v="2"/>
    <x v="8"/>
  </r>
  <r>
    <n v="645"/>
    <x v="645"/>
    <s v="Ever wanted to own something made out of carbon fiber? Now you can!"/>
    <x v="13"/>
    <x v="467"/>
    <x v="0"/>
    <x v="0"/>
    <x v="0"/>
    <x v="645"/>
    <x v="645"/>
    <x v="0"/>
    <x v="186"/>
    <x v="0"/>
    <x v="8"/>
    <x v="504"/>
    <x v="481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x v="0"/>
    <x v="646"/>
    <x v="646"/>
    <x v="0"/>
    <x v="74"/>
    <x v="0"/>
    <x v="8"/>
    <x v="505"/>
    <x v="482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x v="5"/>
    <x v="647"/>
    <x v="647"/>
    <x v="0"/>
    <x v="57"/>
    <x v="0"/>
    <x v="8"/>
    <x v="506"/>
    <x v="483"/>
    <x v="2"/>
    <x v="8"/>
  </r>
  <r>
    <n v="648"/>
    <x v="648"/>
    <s v="Get ready for the next product that you canâ€™t live without"/>
    <x v="19"/>
    <x v="470"/>
    <x v="0"/>
    <x v="0"/>
    <x v="0"/>
    <x v="648"/>
    <x v="648"/>
    <x v="0"/>
    <x v="74"/>
    <x v="0"/>
    <x v="8"/>
    <x v="507"/>
    <x v="484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x v="0"/>
    <x v="649"/>
    <x v="649"/>
    <x v="0"/>
    <x v="141"/>
    <x v="0"/>
    <x v="8"/>
    <x v="508"/>
    <x v="485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x v="0"/>
    <x v="650"/>
    <x v="650"/>
    <x v="0"/>
    <x v="53"/>
    <x v="0"/>
    <x v="8"/>
    <x v="509"/>
    <x v="486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x v="0"/>
    <x v="651"/>
    <x v="651"/>
    <x v="0"/>
    <x v="217"/>
    <x v="0"/>
    <x v="8"/>
    <x v="510"/>
    <x v="487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x v="0"/>
    <x v="652"/>
    <x v="652"/>
    <x v="0"/>
    <x v="33"/>
    <x v="0"/>
    <x v="8"/>
    <x v="511"/>
    <x v="488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x v="0"/>
    <x v="653"/>
    <x v="653"/>
    <x v="0"/>
    <x v="218"/>
    <x v="0"/>
    <x v="8"/>
    <x v="512"/>
    <x v="489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x v="0"/>
    <x v="654"/>
    <x v="654"/>
    <x v="0"/>
    <x v="219"/>
    <x v="0"/>
    <x v="8"/>
    <x v="513"/>
    <x v="490"/>
    <x v="2"/>
    <x v="8"/>
  </r>
  <r>
    <n v="655"/>
    <x v="655"/>
    <s v="Meet Spark: The friendly companion that helps you stay awake during the day. Re-released with new features!"/>
    <x v="6"/>
    <x v="477"/>
    <x v="0"/>
    <x v="0"/>
    <x v="0"/>
    <x v="655"/>
    <x v="655"/>
    <x v="0"/>
    <x v="220"/>
    <x v="0"/>
    <x v="8"/>
    <x v="514"/>
    <x v="491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x v="0"/>
    <x v="656"/>
    <x v="656"/>
    <x v="0"/>
    <x v="45"/>
    <x v="0"/>
    <x v="8"/>
    <x v="515"/>
    <x v="492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x v="0"/>
    <x v="657"/>
    <x v="657"/>
    <x v="0"/>
    <x v="221"/>
    <x v="0"/>
    <x v="8"/>
    <x v="516"/>
    <x v="493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x v="0"/>
    <x v="658"/>
    <x v="658"/>
    <x v="0"/>
    <x v="222"/>
    <x v="0"/>
    <x v="8"/>
    <x v="517"/>
    <x v="494"/>
    <x v="2"/>
    <x v="8"/>
  </r>
  <r>
    <n v="659"/>
    <x v="659"/>
    <s v="Sync up your lifestyle"/>
    <x v="9"/>
    <x v="481"/>
    <x v="0"/>
    <x v="0"/>
    <x v="0"/>
    <x v="659"/>
    <x v="659"/>
    <x v="0"/>
    <x v="64"/>
    <x v="0"/>
    <x v="8"/>
    <x v="518"/>
    <x v="495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x v="0"/>
    <x v="660"/>
    <x v="660"/>
    <x v="0"/>
    <x v="59"/>
    <x v="1"/>
    <x v="8"/>
    <x v="519"/>
    <x v="496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x v="0"/>
    <x v="661"/>
    <x v="661"/>
    <x v="0"/>
    <x v="82"/>
    <x v="1"/>
    <x v="8"/>
    <x v="520"/>
    <x v="497"/>
    <x v="2"/>
    <x v="8"/>
  </r>
  <r>
    <n v="662"/>
    <x v="662"/>
    <s v="A stylish, durable safety light band on your wrist or ankle holds a watch or another modular accessory."/>
    <x v="130"/>
    <x v="484"/>
    <x v="2"/>
    <x v="0"/>
    <x v="0"/>
    <x v="662"/>
    <x v="662"/>
    <x v="0"/>
    <x v="80"/>
    <x v="1"/>
    <x v="8"/>
    <x v="177"/>
    <x v="498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x v="7"/>
    <x v="663"/>
    <x v="663"/>
    <x v="0"/>
    <x v="63"/>
    <x v="1"/>
    <x v="8"/>
    <x v="521"/>
    <x v="101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x v="0"/>
    <x v="664"/>
    <x v="664"/>
    <x v="0"/>
    <x v="60"/>
    <x v="1"/>
    <x v="8"/>
    <x v="522"/>
    <x v="499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x v="0"/>
    <x v="665"/>
    <x v="665"/>
    <x v="0"/>
    <x v="8"/>
    <x v="1"/>
    <x v="8"/>
    <x v="523"/>
    <x v="500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x v="0"/>
    <x v="666"/>
    <x v="666"/>
    <x v="0"/>
    <x v="80"/>
    <x v="1"/>
    <x v="8"/>
    <x v="524"/>
    <x v="453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x v="3"/>
    <x v="667"/>
    <x v="667"/>
    <x v="0"/>
    <x v="33"/>
    <x v="1"/>
    <x v="8"/>
    <x v="525"/>
    <x v="501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x v="0"/>
    <x v="668"/>
    <x v="668"/>
    <x v="0"/>
    <x v="20"/>
    <x v="1"/>
    <x v="8"/>
    <x v="526"/>
    <x v="502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x v="9"/>
    <x v="669"/>
    <x v="669"/>
    <x v="0"/>
    <x v="33"/>
    <x v="1"/>
    <x v="8"/>
    <x v="527"/>
    <x v="503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x v="3"/>
    <x v="670"/>
    <x v="670"/>
    <x v="0"/>
    <x v="223"/>
    <x v="1"/>
    <x v="8"/>
    <x v="528"/>
    <x v="504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x v="0"/>
    <x v="671"/>
    <x v="671"/>
    <x v="0"/>
    <x v="41"/>
    <x v="1"/>
    <x v="8"/>
    <x v="529"/>
    <x v="505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x v="0"/>
    <x v="672"/>
    <x v="672"/>
    <x v="0"/>
    <x v="224"/>
    <x v="1"/>
    <x v="8"/>
    <x v="530"/>
    <x v="506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x v="0"/>
    <x v="673"/>
    <x v="673"/>
    <x v="0"/>
    <x v="83"/>
    <x v="1"/>
    <x v="8"/>
    <x v="531"/>
    <x v="414"/>
    <x v="2"/>
    <x v="8"/>
  </r>
  <r>
    <n v="674"/>
    <x v="674"/>
    <s v="Listen to sounds by feeling an array of vibrational patterns against your body."/>
    <x v="63"/>
    <x v="493"/>
    <x v="2"/>
    <x v="0"/>
    <x v="0"/>
    <x v="674"/>
    <x v="674"/>
    <x v="0"/>
    <x v="84"/>
    <x v="1"/>
    <x v="8"/>
    <x v="479"/>
    <x v="507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x v="0"/>
    <x v="675"/>
    <x v="675"/>
    <x v="0"/>
    <x v="55"/>
    <x v="1"/>
    <x v="8"/>
    <x v="532"/>
    <x v="508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x v="5"/>
    <x v="676"/>
    <x v="676"/>
    <x v="0"/>
    <x v="54"/>
    <x v="1"/>
    <x v="8"/>
    <x v="533"/>
    <x v="509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x v="3"/>
    <x v="677"/>
    <x v="677"/>
    <x v="0"/>
    <x v="93"/>
    <x v="1"/>
    <x v="8"/>
    <x v="534"/>
    <x v="510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x v="0"/>
    <x v="678"/>
    <x v="678"/>
    <x v="0"/>
    <x v="57"/>
    <x v="1"/>
    <x v="8"/>
    <x v="535"/>
    <x v="511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x v="0"/>
    <x v="679"/>
    <x v="679"/>
    <x v="0"/>
    <x v="225"/>
    <x v="1"/>
    <x v="8"/>
    <x v="536"/>
    <x v="512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x v="0"/>
    <x v="680"/>
    <x v="680"/>
    <x v="0"/>
    <x v="135"/>
    <x v="1"/>
    <x v="8"/>
    <x v="537"/>
    <x v="513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x v="0"/>
    <x v="681"/>
    <x v="681"/>
    <x v="0"/>
    <x v="29"/>
    <x v="1"/>
    <x v="8"/>
    <x v="167"/>
    <x v="120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x v="0"/>
    <x v="682"/>
    <x v="682"/>
    <x v="0"/>
    <x v="80"/>
    <x v="1"/>
    <x v="8"/>
    <x v="538"/>
    <x v="514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x v="0"/>
    <x v="683"/>
    <x v="683"/>
    <x v="0"/>
    <x v="83"/>
    <x v="1"/>
    <x v="8"/>
    <x v="539"/>
    <x v="515"/>
    <x v="2"/>
    <x v="8"/>
  </r>
  <r>
    <n v="684"/>
    <x v="684"/>
    <s v="Arcus gives your fingers super powers."/>
    <x v="163"/>
    <x v="502"/>
    <x v="2"/>
    <x v="0"/>
    <x v="0"/>
    <x v="684"/>
    <x v="684"/>
    <x v="0"/>
    <x v="125"/>
    <x v="1"/>
    <x v="8"/>
    <x v="540"/>
    <x v="516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x v="0"/>
    <x v="685"/>
    <x v="685"/>
    <x v="0"/>
    <x v="73"/>
    <x v="1"/>
    <x v="8"/>
    <x v="541"/>
    <x v="517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x v="3"/>
    <x v="686"/>
    <x v="686"/>
    <x v="0"/>
    <x v="78"/>
    <x v="1"/>
    <x v="8"/>
    <x v="109"/>
    <x v="121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x v="10"/>
    <x v="687"/>
    <x v="687"/>
    <x v="0"/>
    <x v="79"/>
    <x v="1"/>
    <x v="8"/>
    <x v="542"/>
    <x v="518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x v="0"/>
    <x v="688"/>
    <x v="688"/>
    <x v="0"/>
    <x v="17"/>
    <x v="1"/>
    <x v="8"/>
    <x v="543"/>
    <x v="519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x v="0"/>
    <x v="689"/>
    <x v="689"/>
    <x v="0"/>
    <x v="226"/>
    <x v="1"/>
    <x v="8"/>
    <x v="544"/>
    <x v="520"/>
    <x v="2"/>
    <x v="8"/>
  </r>
  <r>
    <n v="690"/>
    <x v="690"/>
    <s v="A radiation shield for your fitness tracker, smartwatch or other wearable smart device"/>
    <x v="22"/>
    <x v="507"/>
    <x v="2"/>
    <x v="0"/>
    <x v="0"/>
    <x v="690"/>
    <x v="690"/>
    <x v="0"/>
    <x v="69"/>
    <x v="1"/>
    <x v="8"/>
    <x v="545"/>
    <x v="521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x v="0"/>
    <x v="691"/>
    <x v="691"/>
    <x v="0"/>
    <x v="73"/>
    <x v="1"/>
    <x v="8"/>
    <x v="546"/>
    <x v="438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x v="1"/>
    <x v="692"/>
    <x v="692"/>
    <x v="0"/>
    <x v="227"/>
    <x v="1"/>
    <x v="8"/>
    <x v="547"/>
    <x v="522"/>
    <x v="2"/>
    <x v="8"/>
  </r>
  <r>
    <n v="693"/>
    <x v="693"/>
    <s v="Prana is the first wearable combining breath and posture tracking to make your sitting time count."/>
    <x v="57"/>
    <x v="509"/>
    <x v="2"/>
    <x v="0"/>
    <x v="0"/>
    <x v="693"/>
    <x v="693"/>
    <x v="0"/>
    <x v="228"/>
    <x v="1"/>
    <x v="8"/>
    <x v="548"/>
    <x v="523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x v="0"/>
    <x v="694"/>
    <x v="694"/>
    <x v="0"/>
    <x v="63"/>
    <x v="1"/>
    <x v="8"/>
    <x v="549"/>
    <x v="524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x v="0"/>
    <x v="695"/>
    <x v="695"/>
    <x v="0"/>
    <x v="63"/>
    <x v="1"/>
    <x v="8"/>
    <x v="550"/>
    <x v="525"/>
    <x v="2"/>
    <x v="8"/>
  </r>
  <r>
    <n v="696"/>
    <x v="696"/>
    <s v="Show your fidelity by wearing the Trustee rings! Show where you are (at)!"/>
    <x v="164"/>
    <x v="116"/>
    <x v="2"/>
    <x v="9"/>
    <x v="3"/>
    <x v="696"/>
    <x v="696"/>
    <x v="0"/>
    <x v="29"/>
    <x v="1"/>
    <x v="8"/>
    <x v="551"/>
    <x v="120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x v="3"/>
    <x v="697"/>
    <x v="697"/>
    <x v="0"/>
    <x v="229"/>
    <x v="1"/>
    <x v="8"/>
    <x v="552"/>
    <x v="526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x v="0"/>
    <x v="698"/>
    <x v="698"/>
    <x v="0"/>
    <x v="60"/>
    <x v="1"/>
    <x v="8"/>
    <x v="553"/>
    <x v="527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x v="0"/>
    <x v="699"/>
    <x v="699"/>
    <x v="0"/>
    <x v="230"/>
    <x v="1"/>
    <x v="8"/>
    <x v="554"/>
    <x v="528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x v="3"/>
    <x v="700"/>
    <x v="700"/>
    <x v="0"/>
    <x v="162"/>
    <x v="1"/>
    <x v="8"/>
    <x v="555"/>
    <x v="31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x v="1"/>
    <x v="701"/>
    <x v="701"/>
    <x v="0"/>
    <x v="64"/>
    <x v="1"/>
    <x v="8"/>
    <x v="556"/>
    <x v="529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x v="0"/>
    <x v="702"/>
    <x v="702"/>
    <x v="0"/>
    <x v="77"/>
    <x v="1"/>
    <x v="8"/>
    <x v="557"/>
    <x v="530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x v="0"/>
    <x v="703"/>
    <x v="703"/>
    <x v="0"/>
    <x v="63"/>
    <x v="1"/>
    <x v="8"/>
    <x v="558"/>
    <x v="531"/>
    <x v="2"/>
    <x v="8"/>
  </r>
  <r>
    <n v="704"/>
    <x v="704"/>
    <s v="Turn you helmet into the safest helmet and don't worry about a thing,you will always have the right fit!!"/>
    <x v="56"/>
    <x v="517"/>
    <x v="2"/>
    <x v="5"/>
    <x v="5"/>
    <x v="704"/>
    <x v="704"/>
    <x v="0"/>
    <x v="80"/>
    <x v="1"/>
    <x v="8"/>
    <x v="559"/>
    <x v="532"/>
    <x v="2"/>
    <x v="8"/>
  </r>
  <r>
    <n v="705"/>
    <x v="705"/>
    <s v="The closest thing ever to the Holy Grail of wearables technology"/>
    <x v="57"/>
    <x v="518"/>
    <x v="2"/>
    <x v="9"/>
    <x v="3"/>
    <x v="705"/>
    <x v="705"/>
    <x v="0"/>
    <x v="81"/>
    <x v="1"/>
    <x v="8"/>
    <x v="560"/>
    <x v="533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x v="3"/>
    <x v="706"/>
    <x v="706"/>
    <x v="0"/>
    <x v="78"/>
    <x v="1"/>
    <x v="8"/>
    <x v="109"/>
    <x v="121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x v="1"/>
    <x v="707"/>
    <x v="707"/>
    <x v="0"/>
    <x v="231"/>
    <x v="1"/>
    <x v="8"/>
    <x v="561"/>
    <x v="534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x v="1"/>
    <x v="708"/>
    <x v="708"/>
    <x v="0"/>
    <x v="232"/>
    <x v="1"/>
    <x v="8"/>
    <x v="562"/>
    <x v="535"/>
    <x v="2"/>
    <x v="8"/>
  </r>
  <r>
    <n v="709"/>
    <x v="709"/>
    <s v="A &quot;handheld&quot; light, which eases the way you illuminate objects and/or paths."/>
    <x v="36"/>
    <x v="377"/>
    <x v="2"/>
    <x v="0"/>
    <x v="0"/>
    <x v="709"/>
    <x v="709"/>
    <x v="0"/>
    <x v="84"/>
    <x v="1"/>
    <x v="8"/>
    <x v="563"/>
    <x v="458"/>
    <x v="2"/>
    <x v="8"/>
  </r>
  <r>
    <n v="710"/>
    <x v="710"/>
    <s v="Shirts, so technologically advanced, they connect mentally to their audience upon sight."/>
    <x v="38"/>
    <x v="117"/>
    <x v="2"/>
    <x v="5"/>
    <x v="5"/>
    <x v="710"/>
    <x v="710"/>
    <x v="0"/>
    <x v="78"/>
    <x v="1"/>
    <x v="8"/>
    <x v="109"/>
    <x v="121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x v="3"/>
    <x v="711"/>
    <x v="711"/>
    <x v="0"/>
    <x v="233"/>
    <x v="1"/>
    <x v="8"/>
    <x v="564"/>
    <x v="536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x v="0"/>
    <x v="712"/>
    <x v="712"/>
    <x v="0"/>
    <x v="80"/>
    <x v="1"/>
    <x v="8"/>
    <x v="565"/>
    <x v="537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x v="3"/>
    <x v="713"/>
    <x v="713"/>
    <x v="0"/>
    <x v="29"/>
    <x v="1"/>
    <x v="8"/>
    <x v="566"/>
    <x v="538"/>
    <x v="2"/>
    <x v="8"/>
  </r>
  <r>
    <n v="714"/>
    <x v="714"/>
    <s v="The Prep Packs Survival Belt allows you to carry all of the essentials for outdoor survival inside your belt buckle"/>
    <x v="36"/>
    <x v="524"/>
    <x v="2"/>
    <x v="0"/>
    <x v="0"/>
    <x v="714"/>
    <x v="714"/>
    <x v="0"/>
    <x v="33"/>
    <x v="1"/>
    <x v="8"/>
    <x v="567"/>
    <x v="539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x v="0"/>
    <x v="715"/>
    <x v="715"/>
    <x v="0"/>
    <x v="8"/>
    <x v="1"/>
    <x v="8"/>
    <x v="568"/>
    <x v="540"/>
    <x v="2"/>
    <x v="8"/>
  </r>
  <r>
    <n v="716"/>
    <x v="716"/>
    <s v="Translate sight into touch with a wrist-mounted wearable. A revolution for visually impaired people everywhere."/>
    <x v="39"/>
    <x v="526"/>
    <x v="2"/>
    <x v="0"/>
    <x v="0"/>
    <x v="716"/>
    <x v="716"/>
    <x v="0"/>
    <x v="38"/>
    <x v="1"/>
    <x v="8"/>
    <x v="569"/>
    <x v="541"/>
    <x v="2"/>
    <x v="8"/>
  </r>
  <r>
    <n v="717"/>
    <x v="717"/>
    <s v="Cool air flowing under clothing keeps you cool."/>
    <x v="57"/>
    <x v="527"/>
    <x v="2"/>
    <x v="0"/>
    <x v="0"/>
    <x v="717"/>
    <x v="717"/>
    <x v="0"/>
    <x v="80"/>
    <x v="1"/>
    <x v="8"/>
    <x v="570"/>
    <x v="542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x v="0"/>
    <x v="718"/>
    <x v="718"/>
    <x v="0"/>
    <x v="80"/>
    <x v="1"/>
    <x v="8"/>
    <x v="571"/>
    <x v="381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x v="0"/>
    <x v="719"/>
    <x v="719"/>
    <x v="0"/>
    <x v="73"/>
    <x v="1"/>
    <x v="8"/>
    <x v="572"/>
    <x v="543"/>
    <x v="2"/>
    <x v="8"/>
  </r>
  <r>
    <n v="720"/>
    <x v="720"/>
    <s v="Without Utterance, a crushingly intimate literary memoir told from the inside of losing language, self, and world."/>
    <x v="168"/>
    <x v="529"/>
    <x v="0"/>
    <x v="0"/>
    <x v="0"/>
    <x v="720"/>
    <x v="720"/>
    <x v="0"/>
    <x v="14"/>
    <x v="0"/>
    <x v="9"/>
    <x v="573"/>
    <x v="544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x v="0"/>
    <x v="721"/>
    <x v="721"/>
    <x v="0"/>
    <x v="46"/>
    <x v="0"/>
    <x v="9"/>
    <x v="574"/>
    <x v="545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x v="0"/>
    <x v="722"/>
    <x v="722"/>
    <x v="0"/>
    <x v="234"/>
    <x v="0"/>
    <x v="9"/>
    <x v="575"/>
    <x v="546"/>
    <x v="3"/>
    <x v="9"/>
  </r>
  <r>
    <n v="723"/>
    <x v="723"/>
    <s v="The Definitive (and Slightly Ridiculous) Guide to Enjoying the 2015 Pro Football Season"/>
    <x v="10"/>
    <x v="532"/>
    <x v="0"/>
    <x v="0"/>
    <x v="0"/>
    <x v="723"/>
    <x v="723"/>
    <x v="0"/>
    <x v="61"/>
    <x v="0"/>
    <x v="9"/>
    <x v="576"/>
    <x v="547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x v="0"/>
    <x v="724"/>
    <x v="724"/>
    <x v="0"/>
    <x v="235"/>
    <x v="0"/>
    <x v="9"/>
    <x v="577"/>
    <x v="548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x v="0"/>
    <x v="725"/>
    <x v="725"/>
    <x v="0"/>
    <x v="205"/>
    <x v="0"/>
    <x v="9"/>
    <x v="28"/>
    <x v="549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x v="0"/>
    <x v="726"/>
    <x v="726"/>
    <x v="0"/>
    <x v="2"/>
    <x v="0"/>
    <x v="9"/>
    <x v="578"/>
    <x v="550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x v="0"/>
    <x v="727"/>
    <x v="727"/>
    <x v="0"/>
    <x v="184"/>
    <x v="0"/>
    <x v="9"/>
    <x v="579"/>
    <x v="551"/>
    <x v="3"/>
    <x v="9"/>
  </r>
  <r>
    <n v="728"/>
    <x v="728"/>
    <s v="A big idea non-fiction book by an impatient three-time author and insomniac willing to bet on himself."/>
    <x v="51"/>
    <x v="537"/>
    <x v="0"/>
    <x v="0"/>
    <x v="0"/>
    <x v="728"/>
    <x v="728"/>
    <x v="0"/>
    <x v="208"/>
    <x v="0"/>
    <x v="9"/>
    <x v="580"/>
    <x v="552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x v="0"/>
    <x v="729"/>
    <x v="729"/>
    <x v="0"/>
    <x v="148"/>
    <x v="0"/>
    <x v="9"/>
    <x v="314"/>
    <x v="553"/>
    <x v="3"/>
    <x v="9"/>
  </r>
  <r>
    <n v="730"/>
    <x v="730"/>
    <s v="A Massive but Cheerful Online Digital Archive of Surfing"/>
    <x v="22"/>
    <x v="539"/>
    <x v="0"/>
    <x v="0"/>
    <x v="0"/>
    <x v="730"/>
    <x v="730"/>
    <x v="0"/>
    <x v="236"/>
    <x v="0"/>
    <x v="9"/>
    <x v="581"/>
    <x v="554"/>
    <x v="3"/>
    <x v="9"/>
  </r>
  <r>
    <n v="731"/>
    <x v="731"/>
    <s v="Be part of the excitement by supporting our first season offering unique perspectives of Portland from the water."/>
    <x v="10"/>
    <x v="540"/>
    <x v="0"/>
    <x v="0"/>
    <x v="0"/>
    <x v="731"/>
    <x v="731"/>
    <x v="0"/>
    <x v="26"/>
    <x v="0"/>
    <x v="9"/>
    <x v="582"/>
    <x v="555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x v="1"/>
    <x v="732"/>
    <x v="732"/>
    <x v="0"/>
    <x v="62"/>
    <x v="0"/>
    <x v="9"/>
    <x v="583"/>
    <x v="556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x v="1"/>
    <x v="733"/>
    <x v="733"/>
    <x v="0"/>
    <x v="39"/>
    <x v="0"/>
    <x v="9"/>
    <x v="584"/>
    <x v="557"/>
    <x v="3"/>
    <x v="9"/>
  </r>
  <r>
    <n v="734"/>
    <x v="734"/>
    <s v="Sideswiped is my story of growing in and trusting God through the mess and mysteries of life."/>
    <x v="0"/>
    <x v="543"/>
    <x v="0"/>
    <x v="5"/>
    <x v="5"/>
    <x v="734"/>
    <x v="734"/>
    <x v="0"/>
    <x v="7"/>
    <x v="0"/>
    <x v="9"/>
    <x v="585"/>
    <x v="558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x v="0"/>
    <x v="735"/>
    <x v="735"/>
    <x v="0"/>
    <x v="194"/>
    <x v="0"/>
    <x v="9"/>
    <x v="586"/>
    <x v="559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x v="0"/>
    <x v="736"/>
    <x v="736"/>
    <x v="0"/>
    <x v="52"/>
    <x v="0"/>
    <x v="9"/>
    <x v="587"/>
    <x v="560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x v="0"/>
    <x v="737"/>
    <x v="737"/>
    <x v="0"/>
    <x v="52"/>
    <x v="0"/>
    <x v="9"/>
    <x v="588"/>
    <x v="98"/>
    <x v="3"/>
    <x v="9"/>
  </r>
  <r>
    <n v="738"/>
    <x v="738"/>
    <s v="The true story of a child's struggle with hunger, poverty, and war in El Salvador."/>
    <x v="15"/>
    <x v="547"/>
    <x v="0"/>
    <x v="0"/>
    <x v="0"/>
    <x v="738"/>
    <x v="738"/>
    <x v="0"/>
    <x v="14"/>
    <x v="0"/>
    <x v="9"/>
    <x v="589"/>
    <x v="561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x v="0"/>
    <x v="739"/>
    <x v="739"/>
    <x v="0"/>
    <x v="237"/>
    <x v="0"/>
    <x v="9"/>
    <x v="590"/>
    <x v="562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x v="0"/>
    <x v="740"/>
    <x v="740"/>
    <x v="0"/>
    <x v="10"/>
    <x v="0"/>
    <x v="9"/>
    <x v="202"/>
    <x v="563"/>
    <x v="3"/>
    <x v="9"/>
  </r>
  <r>
    <n v="741"/>
    <x v="741"/>
    <s v="A revolutionary digital mapping project of the Vilna Ghetto"/>
    <x v="93"/>
    <x v="550"/>
    <x v="0"/>
    <x v="0"/>
    <x v="0"/>
    <x v="741"/>
    <x v="741"/>
    <x v="0"/>
    <x v="225"/>
    <x v="0"/>
    <x v="9"/>
    <x v="591"/>
    <x v="564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x v="0"/>
    <x v="742"/>
    <x v="742"/>
    <x v="0"/>
    <x v="23"/>
    <x v="0"/>
    <x v="9"/>
    <x v="592"/>
    <x v="565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x v="0"/>
    <x v="743"/>
    <x v="743"/>
    <x v="0"/>
    <x v="41"/>
    <x v="0"/>
    <x v="9"/>
    <x v="593"/>
    <x v="566"/>
    <x v="3"/>
    <x v="9"/>
  </r>
  <r>
    <n v="744"/>
    <x v="744"/>
    <s v="Join others to help create a world that is possible -- in your workplace, community and society!"/>
    <x v="10"/>
    <x v="553"/>
    <x v="0"/>
    <x v="0"/>
    <x v="0"/>
    <x v="744"/>
    <x v="744"/>
    <x v="0"/>
    <x v="95"/>
    <x v="0"/>
    <x v="9"/>
    <x v="594"/>
    <x v="567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x v="0"/>
    <x v="745"/>
    <x v="745"/>
    <x v="0"/>
    <x v="142"/>
    <x v="0"/>
    <x v="9"/>
    <x v="595"/>
    <x v="568"/>
    <x v="3"/>
    <x v="9"/>
  </r>
  <r>
    <n v="746"/>
    <x v="746"/>
    <s v="This is a book of letters. Letters to our body parts."/>
    <x v="174"/>
    <x v="555"/>
    <x v="0"/>
    <x v="0"/>
    <x v="0"/>
    <x v="746"/>
    <x v="746"/>
    <x v="0"/>
    <x v="174"/>
    <x v="0"/>
    <x v="9"/>
    <x v="596"/>
    <x v="569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x v="3"/>
    <x v="747"/>
    <x v="747"/>
    <x v="0"/>
    <x v="165"/>
    <x v="0"/>
    <x v="9"/>
    <x v="597"/>
    <x v="570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x v="0"/>
    <x v="748"/>
    <x v="748"/>
    <x v="0"/>
    <x v="34"/>
    <x v="0"/>
    <x v="9"/>
    <x v="598"/>
    <x v="571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x v="0"/>
    <x v="749"/>
    <x v="749"/>
    <x v="0"/>
    <x v="238"/>
    <x v="0"/>
    <x v="9"/>
    <x v="599"/>
    <x v="572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x v="0"/>
    <x v="750"/>
    <x v="750"/>
    <x v="0"/>
    <x v="211"/>
    <x v="0"/>
    <x v="9"/>
    <x v="600"/>
    <x v="573"/>
    <x v="3"/>
    <x v="9"/>
  </r>
  <r>
    <n v="751"/>
    <x v="751"/>
    <s v="A young cancer survivor embarks on a cross country railroad adventure while writing her memoir through letters."/>
    <x v="9"/>
    <x v="560"/>
    <x v="0"/>
    <x v="0"/>
    <x v="0"/>
    <x v="751"/>
    <x v="751"/>
    <x v="0"/>
    <x v="95"/>
    <x v="0"/>
    <x v="9"/>
    <x v="23"/>
    <x v="574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x v="2"/>
    <x v="752"/>
    <x v="752"/>
    <x v="0"/>
    <x v="217"/>
    <x v="0"/>
    <x v="9"/>
    <x v="601"/>
    <x v="575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x v="0"/>
    <x v="753"/>
    <x v="753"/>
    <x v="0"/>
    <x v="55"/>
    <x v="0"/>
    <x v="9"/>
    <x v="602"/>
    <x v="576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x v="0"/>
    <x v="754"/>
    <x v="754"/>
    <x v="0"/>
    <x v="72"/>
    <x v="0"/>
    <x v="9"/>
    <x v="603"/>
    <x v="577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x v="0"/>
    <x v="755"/>
    <x v="755"/>
    <x v="0"/>
    <x v="32"/>
    <x v="0"/>
    <x v="9"/>
    <x v="604"/>
    <x v="578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x v="0"/>
    <x v="756"/>
    <x v="756"/>
    <x v="0"/>
    <x v="19"/>
    <x v="0"/>
    <x v="9"/>
    <x v="605"/>
    <x v="579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x v="0"/>
    <x v="757"/>
    <x v="757"/>
    <x v="0"/>
    <x v="59"/>
    <x v="0"/>
    <x v="9"/>
    <x v="606"/>
    <x v="580"/>
    <x v="3"/>
    <x v="9"/>
  </r>
  <r>
    <n v="758"/>
    <x v="758"/>
    <s v="I am publishing my book, Waiting on Humanity and need some finishing funds to do so."/>
    <x v="30"/>
    <x v="567"/>
    <x v="0"/>
    <x v="0"/>
    <x v="0"/>
    <x v="758"/>
    <x v="758"/>
    <x v="0"/>
    <x v="10"/>
    <x v="0"/>
    <x v="9"/>
    <x v="607"/>
    <x v="581"/>
    <x v="3"/>
    <x v="9"/>
  </r>
  <r>
    <n v="759"/>
    <x v="759"/>
    <s v="Help me search for the lost ruins of the UK. A unique guide to  lesser known and somewhat known ruins of Britain."/>
    <x v="10"/>
    <x v="568"/>
    <x v="0"/>
    <x v="1"/>
    <x v="1"/>
    <x v="759"/>
    <x v="759"/>
    <x v="0"/>
    <x v="221"/>
    <x v="0"/>
    <x v="9"/>
    <x v="608"/>
    <x v="582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x v="0"/>
    <x v="760"/>
    <x v="760"/>
    <x v="0"/>
    <x v="78"/>
    <x v="1"/>
    <x v="10"/>
    <x v="109"/>
    <x v="121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x v="0"/>
    <x v="761"/>
    <x v="761"/>
    <x v="0"/>
    <x v="79"/>
    <x v="1"/>
    <x v="10"/>
    <x v="609"/>
    <x v="583"/>
    <x v="3"/>
    <x v="10"/>
  </r>
  <r>
    <n v="762"/>
    <x v="762"/>
    <s v="An original-well-done eBook. Mainly about fiction, action, adventure, and mystery. A story that you've never read!"/>
    <x v="8"/>
    <x v="117"/>
    <x v="2"/>
    <x v="14"/>
    <x v="10"/>
    <x v="762"/>
    <x v="762"/>
    <x v="0"/>
    <x v="78"/>
    <x v="1"/>
    <x v="10"/>
    <x v="109"/>
    <x v="121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x v="1"/>
    <x v="763"/>
    <x v="763"/>
    <x v="0"/>
    <x v="29"/>
    <x v="1"/>
    <x v="10"/>
    <x v="610"/>
    <x v="144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x v="0"/>
    <x v="764"/>
    <x v="764"/>
    <x v="0"/>
    <x v="78"/>
    <x v="1"/>
    <x v="10"/>
    <x v="109"/>
    <x v="121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x v="0"/>
    <x v="765"/>
    <x v="765"/>
    <x v="0"/>
    <x v="34"/>
    <x v="1"/>
    <x v="10"/>
    <x v="611"/>
    <x v="584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x v="5"/>
    <x v="766"/>
    <x v="766"/>
    <x v="0"/>
    <x v="78"/>
    <x v="1"/>
    <x v="10"/>
    <x v="109"/>
    <x v="121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x v="0"/>
    <x v="767"/>
    <x v="767"/>
    <x v="0"/>
    <x v="83"/>
    <x v="1"/>
    <x v="10"/>
    <x v="612"/>
    <x v="585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x v="0"/>
    <x v="768"/>
    <x v="768"/>
    <x v="0"/>
    <x v="78"/>
    <x v="1"/>
    <x v="10"/>
    <x v="109"/>
    <x v="121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x v="0"/>
    <x v="769"/>
    <x v="769"/>
    <x v="0"/>
    <x v="47"/>
    <x v="1"/>
    <x v="10"/>
    <x v="613"/>
    <x v="586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x v="0"/>
    <x v="770"/>
    <x v="770"/>
    <x v="0"/>
    <x v="78"/>
    <x v="1"/>
    <x v="10"/>
    <x v="109"/>
    <x v="121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x v="0"/>
    <x v="771"/>
    <x v="771"/>
    <x v="0"/>
    <x v="29"/>
    <x v="1"/>
    <x v="10"/>
    <x v="614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x v="0"/>
    <x v="772"/>
    <x v="772"/>
    <x v="0"/>
    <x v="29"/>
    <x v="1"/>
    <x v="10"/>
    <x v="422"/>
    <x v="73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x v="1"/>
    <x v="773"/>
    <x v="773"/>
    <x v="0"/>
    <x v="84"/>
    <x v="1"/>
    <x v="10"/>
    <x v="615"/>
    <x v="587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x v="0"/>
    <x v="774"/>
    <x v="774"/>
    <x v="0"/>
    <x v="82"/>
    <x v="1"/>
    <x v="10"/>
    <x v="616"/>
    <x v="498"/>
    <x v="3"/>
    <x v="10"/>
  </r>
  <r>
    <n v="775"/>
    <x v="775"/>
    <s v="Scorned is the first in a series that I have been working on for two years and it's time to get it published."/>
    <x v="3"/>
    <x v="575"/>
    <x v="2"/>
    <x v="0"/>
    <x v="0"/>
    <x v="775"/>
    <x v="775"/>
    <x v="0"/>
    <x v="81"/>
    <x v="1"/>
    <x v="10"/>
    <x v="617"/>
    <x v="447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x v="0"/>
    <x v="776"/>
    <x v="776"/>
    <x v="0"/>
    <x v="7"/>
    <x v="1"/>
    <x v="10"/>
    <x v="618"/>
    <x v="588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x v="0"/>
    <x v="777"/>
    <x v="777"/>
    <x v="0"/>
    <x v="83"/>
    <x v="1"/>
    <x v="10"/>
    <x v="449"/>
    <x v="589"/>
    <x v="3"/>
    <x v="10"/>
  </r>
  <r>
    <n v="778"/>
    <x v="778"/>
    <s v="Laughter, tears and good times in the warm glow of Summer s Love. The perfect recipe for the winter blahs."/>
    <x v="2"/>
    <x v="369"/>
    <x v="2"/>
    <x v="0"/>
    <x v="0"/>
    <x v="778"/>
    <x v="778"/>
    <x v="0"/>
    <x v="29"/>
    <x v="1"/>
    <x v="10"/>
    <x v="177"/>
    <x v="453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x v="0"/>
    <x v="779"/>
    <x v="779"/>
    <x v="0"/>
    <x v="79"/>
    <x v="1"/>
    <x v="10"/>
    <x v="129"/>
    <x v="590"/>
    <x v="3"/>
    <x v="10"/>
  </r>
  <r>
    <n v="780"/>
    <x v="780"/>
    <s v="We are finishing up recording our new record and we would like help with its physical CD release."/>
    <x v="28"/>
    <x v="578"/>
    <x v="0"/>
    <x v="0"/>
    <x v="0"/>
    <x v="780"/>
    <x v="780"/>
    <x v="0"/>
    <x v="74"/>
    <x v="0"/>
    <x v="11"/>
    <x v="87"/>
    <x v="591"/>
    <x v="4"/>
    <x v="11"/>
  </r>
  <r>
    <n v="781"/>
    <x v="781"/>
    <s v="&quot;WE ARE ON A MISSION TO TOUR THE UNITED STATES NON-STOP. TO DO SO WE NEED TO PURCHASE A NEW VAN.&quot;"/>
    <x v="134"/>
    <x v="579"/>
    <x v="0"/>
    <x v="0"/>
    <x v="0"/>
    <x v="781"/>
    <x v="781"/>
    <x v="0"/>
    <x v="20"/>
    <x v="0"/>
    <x v="11"/>
    <x v="619"/>
    <x v="592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x v="0"/>
    <x v="782"/>
    <x v="782"/>
    <x v="0"/>
    <x v="25"/>
    <x v="0"/>
    <x v="11"/>
    <x v="31"/>
    <x v="73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x v="0"/>
    <x v="783"/>
    <x v="783"/>
    <x v="0"/>
    <x v="2"/>
    <x v="0"/>
    <x v="11"/>
    <x v="620"/>
    <x v="593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x v="0"/>
    <x v="784"/>
    <x v="784"/>
    <x v="0"/>
    <x v="73"/>
    <x v="0"/>
    <x v="11"/>
    <x v="78"/>
    <x v="594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x v="0"/>
    <x v="785"/>
    <x v="785"/>
    <x v="0"/>
    <x v="60"/>
    <x v="0"/>
    <x v="11"/>
    <x v="621"/>
    <x v="595"/>
    <x v="4"/>
    <x v="11"/>
  </r>
  <r>
    <n v="786"/>
    <x v="786"/>
    <s v="In June, Columbus rock veterans, Watershed, will release and tour behind a new album, BRICK AND MORTAR."/>
    <x v="10"/>
    <x v="583"/>
    <x v="0"/>
    <x v="0"/>
    <x v="0"/>
    <x v="786"/>
    <x v="786"/>
    <x v="0"/>
    <x v="34"/>
    <x v="0"/>
    <x v="11"/>
    <x v="622"/>
    <x v="596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x v="0"/>
    <x v="787"/>
    <x v="787"/>
    <x v="0"/>
    <x v="57"/>
    <x v="0"/>
    <x v="11"/>
    <x v="623"/>
    <x v="597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x v="0"/>
    <x v="788"/>
    <x v="788"/>
    <x v="0"/>
    <x v="69"/>
    <x v="0"/>
    <x v="11"/>
    <x v="624"/>
    <x v="598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x v="0"/>
    <x v="789"/>
    <x v="789"/>
    <x v="0"/>
    <x v="25"/>
    <x v="0"/>
    <x v="11"/>
    <x v="625"/>
    <x v="599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x v="0"/>
    <x v="790"/>
    <x v="790"/>
    <x v="0"/>
    <x v="239"/>
    <x v="0"/>
    <x v="11"/>
    <x v="626"/>
    <x v="600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x v="0"/>
    <x v="791"/>
    <x v="791"/>
    <x v="0"/>
    <x v="130"/>
    <x v="0"/>
    <x v="11"/>
    <x v="627"/>
    <x v="601"/>
    <x v="4"/>
    <x v="11"/>
  </r>
  <r>
    <n v="792"/>
    <x v="792"/>
    <s v="Rock n' Roll about the intersection of lies and belief: the Believable Lie."/>
    <x v="30"/>
    <x v="589"/>
    <x v="0"/>
    <x v="0"/>
    <x v="0"/>
    <x v="792"/>
    <x v="792"/>
    <x v="0"/>
    <x v="65"/>
    <x v="0"/>
    <x v="11"/>
    <x v="628"/>
    <x v="602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x v="0"/>
    <x v="793"/>
    <x v="793"/>
    <x v="0"/>
    <x v="58"/>
    <x v="0"/>
    <x v="11"/>
    <x v="629"/>
    <x v="603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x v="0"/>
    <x v="794"/>
    <x v="794"/>
    <x v="0"/>
    <x v="28"/>
    <x v="0"/>
    <x v="11"/>
    <x v="630"/>
    <x v="604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x v="0"/>
    <x v="795"/>
    <x v="795"/>
    <x v="0"/>
    <x v="192"/>
    <x v="0"/>
    <x v="11"/>
    <x v="631"/>
    <x v="605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x v="0"/>
    <x v="796"/>
    <x v="796"/>
    <x v="0"/>
    <x v="240"/>
    <x v="0"/>
    <x v="11"/>
    <x v="40"/>
    <x v="606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x v="0"/>
    <x v="797"/>
    <x v="797"/>
    <x v="0"/>
    <x v="26"/>
    <x v="0"/>
    <x v="11"/>
    <x v="632"/>
    <x v="607"/>
    <x v="4"/>
    <x v="11"/>
  </r>
  <r>
    <n v="798"/>
    <x v="798"/>
    <s v="We have some great new songs and want to record a special edition 4 song EP as our next Eric Stuart Band release"/>
    <x v="8"/>
    <x v="595"/>
    <x v="0"/>
    <x v="0"/>
    <x v="0"/>
    <x v="798"/>
    <x v="798"/>
    <x v="0"/>
    <x v="45"/>
    <x v="0"/>
    <x v="11"/>
    <x v="633"/>
    <x v="608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x v="0"/>
    <x v="799"/>
    <x v="799"/>
    <x v="0"/>
    <x v="33"/>
    <x v="0"/>
    <x v="11"/>
    <x v="634"/>
    <x v="609"/>
    <x v="4"/>
    <x v="11"/>
  </r>
  <r>
    <n v="800"/>
    <x v="800"/>
    <s v="Scotland's premier classic rock and metal festival, 3 days, 3-4 stages, family friendly,  for people of all ages"/>
    <x v="15"/>
    <x v="597"/>
    <x v="0"/>
    <x v="1"/>
    <x v="1"/>
    <x v="800"/>
    <x v="800"/>
    <x v="0"/>
    <x v="66"/>
    <x v="0"/>
    <x v="11"/>
    <x v="635"/>
    <x v="610"/>
    <x v="4"/>
    <x v="11"/>
  </r>
  <r>
    <n v="801"/>
    <x v="801"/>
    <s v="ALL WE WANT TO DO IS DRIVE AROUND AMERICA AND PLAY A BUNCH OF SHOWS, BUT WE DON'T HAVE ANY MONEY..."/>
    <x v="13"/>
    <x v="598"/>
    <x v="0"/>
    <x v="0"/>
    <x v="0"/>
    <x v="801"/>
    <x v="801"/>
    <x v="0"/>
    <x v="13"/>
    <x v="0"/>
    <x v="11"/>
    <x v="636"/>
    <x v="611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x v="0"/>
    <x v="802"/>
    <x v="802"/>
    <x v="0"/>
    <x v="11"/>
    <x v="0"/>
    <x v="11"/>
    <x v="303"/>
    <x v="612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x v="0"/>
    <x v="803"/>
    <x v="803"/>
    <x v="0"/>
    <x v="44"/>
    <x v="0"/>
    <x v="11"/>
    <x v="637"/>
    <x v="613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x v="0"/>
    <x v="804"/>
    <x v="804"/>
    <x v="0"/>
    <x v="59"/>
    <x v="0"/>
    <x v="11"/>
    <x v="31"/>
    <x v="614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x v="0"/>
    <x v="805"/>
    <x v="805"/>
    <x v="0"/>
    <x v="241"/>
    <x v="0"/>
    <x v="11"/>
    <x v="2"/>
    <x v="615"/>
    <x v="4"/>
    <x v="11"/>
  </r>
  <r>
    <n v="806"/>
    <x v="806"/>
    <s v="Help Golden Animals finish their NEW Album!"/>
    <x v="6"/>
    <x v="603"/>
    <x v="0"/>
    <x v="0"/>
    <x v="0"/>
    <x v="806"/>
    <x v="806"/>
    <x v="0"/>
    <x v="26"/>
    <x v="0"/>
    <x v="11"/>
    <x v="638"/>
    <x v="616"/>
    <x v="4"/>
    <x v="11"/>
  </r>
  <r>
    <n v="807"/>
    <x v="807"/>
    <s v="Join the Sic Vita family and lend a hand as we create a new album!"/>
    <x v="23"/>
    <x v="604"/>
    <x v="0"/>
    <x v="0"/>
    <x v="0"/>
    <x v="807"/>
    <x v="807"/>
    <x v="0"/>
    <x v="7"/>
    <x v="0"/>
    <x v="11"/>
    <x v="639"/>
    <x v="617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x v="5"/>
    <x v="808"/>
    <x v="808"/>
    <x v="0"/>
    <x v="68"/>
    <x v="0"/>
    <x v="11"/>
    <x v="31"/>
    <x v="618"/>
    <x v="4"/>
    <x v="11"/>
  </r>
  <r>
    <n v="809"/>
    <x v="809"/>
    <s v="Acknowledged songwriter looking to record album of new songs to secure a Publishing Contract"/>
    <x v="23"/>
    <x v="606"/>
    <x v="0"/>
    <x v="0"/>
    <x v="0"/>
    <x v="809"/>
    <x v="809"/>
    <x v="0"/>
    <x v="47"/>
    <x v="0"/>
    <x v="11"/>
    <x v="640"/>
    <x v="619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x v="0"/>
    <x v="810"/>
    <x v="810"/>
    <x v="0"/>
    <x v="74"/>
    <x v="0"/>
    <x v="11"/>
    <x v="2"/>
    <x v="615"/>
    <x v="4"/>
    <x v="11"/>
  </r>
  <r>
    <n v="811"/>
    <x v="811"/>
    <s v="We need your financial support to cover the tour costs!  (Sound, lights, travel, stage design)"/>
    <x v="28"/>
    <x v="578"/>
    <x v="0"/>
    <x v="0"/>
    <x v="0"/>
    <x v="811"/>
    <x v="811"/>
    <x v="0"/>
    <x v="8"/>
    <x v="0"/>
    <x v="11"/>
    <x v="87"/>
    <x v="64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x v="0"/>
    <x v="812"/>
    <x v="812"/>
    <x v="0"/>
    <x v="51"/>
    <x v="0"/>
    <x v="11"/>
    <x v="641"/>
    <x v="620"/>
    <x v="4"/>
    <x v="11"/>
  </r>
  <r>
    <n v="813"/>
    <x v="813"/>
    <s v="A pre order campaign to fund the pressing of our second full length vinyl LP"/>
    <x v="15"/>
    <x v="609"/>
    <x v="0"/>
    <x v="0"/>
    <x v="0"/>
    <x v="813"/>
    <x v="813"/>
    <x v="0"/>
    <x v="93"/>
    <x v="0"/>
    <x v="11"/>
    <x v="642"/>
    <x v="621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x v="0"/>
    <x v="814"/>
    <x v="814"/>
    <x v="0"/>
    <x v="33"/>
    <x v="0"/>
    <x v="11"/>
    <x v="643"/>
    <x v="622"/>
    <x v="4"/>
    <x v="11"/>
  </r>
  <r>
    <n v="815"/>
    <x v="815"/>
    <s v="Be a part of helping The Early Reset finish their new 7 song EP."/>
    <x v="23"/>
    <x v="611"/>
    <x v="0"/>
    <x v="0"/>
    <x v="0"/>
    <x v="815"/>
    <x v="815"/>
    <x v="0"/>
    <x v="68"/>
    <x v="0"/>
    <x v="11"/>
    <x v="644"/>
    <x v="623"/>
    <x v="4"/>
    <x v="11"/>
  </r>
  <r>
    <n v="816"/>
    <x v="816"/>
    <s v="Friends and Family have an album for you. They need your help to release it to the world."/>
    <x v="39"/>
    <x v="612"/>
    <x v="0"/>
    <x v="0"/>
    <x v="0"/>
    <x v="816"/>
    <x v="816"/>
    <x v="0"/>
    <x v="242"/>
    <x v="0"/>
    <x v="11"/>
    <x v="645"/>
    <x v="624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x v="0"/>
    <x v="817"/>
    <x v="817"/>
    <x v="0"/>
    <x v="23"/>
    <x v="0"/>
    <x v="11"/>
    <x v="646"/>
    <x v="625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x v="0"/>
    <x v="818"/>
    <x v="818"/>
    <x v="0"/>
    <x v="10"/>
    <x v="0"/>
    <x v="11"/>
    <x v="647"/>
    <x v="626"/>
    <x v="4"/>
    <x v="11"/>
  </r>
  <r>
    <n v="819"/>
    <x v="819"/>
    <s v="We are touring the Southeast in support of our new EP"/>
    <x v="44"/>
    <x v="140"/>
    <x v="0"/>
    <x v="0"/>
    <x v="0"/>
    <x v="819"/>
    <x v="819"/>
    <x v="0"/>
    <x v="25"/>
    <x v="0"/>
    <x v="11"/>
    <x v="648"/>
    <x v="627"/>
    <x v="4"/>
    <x v="11"/>
  </r>
  <r>
    <n v="820"/>
    <x v="820"/>
    <s v="Wyatt Lowe &amp; the Ottomatics will be hitting the road this June on a North and Southwest Summer 2014 tour!"/>
    <x v="13"/>
    <x v="615"/>
    <x v="0"/>
    <x v="0"/>
    <x v="0"/>
    <x v="820"/>
    <x v="820"/>
    <x v="0"/>
    <x v="44"/>
    <x v="0"/>
    <x v="11"/>
    <x v="649"/>
    <x v="628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x v="0"/>
    <x v="821"/>
    <x v="821"/>
    <x v="0"/>
    <x v="76"/>
    <x v="0"/>
    <x v="11"/>
    <x v="31"/>
    <x v="629"/>
    <x v="4"/>
    <x v="11"/>
  </r>
  <r>
    <n v="822"/>
    <x v="822"/>
    <s v="Soul Easy recording our first full length CD.  Inspired by lots of friends and lots of good times."/>
    <x v="9"/>
    <x v="617"/>
    <x v="0"/>
    <x v="0"/>
    <x v="0"/>
    <x v="822"/>
    <x v="822"/>
    <x v="0"/>
    <x v="50"/>
    <x v="0"/>
    <x v="11"/>
    <x v="650"/>
    <x v="630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x v="0"/>
    <x v="823"/>
    <x v="823"/>
    <x v="0"/>
    <x v="51"/>
    <x v="0"/>
    <x v="11"/>
    <x v="651"/>
    <x v="631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x v="0"/>
    <x v="824"/>
    <x v="824"/>
    <x v="0"/>
    <x v="241"/>
    <x v="0"/>
    <x v="11"/>
    <x v="652"/>
    <x v="632"/>
    <x v="4"/>
    <x v="11"/>
  </r>
  <r>
    <n v="825"/>
    <x v="825"/>
    <s v="Kickstarting Kill Freeman independently. Help fund the New Record, Video and Live Shows."/>
    <x v="78"/>
    <x v="620"/>
    <x v="0"/>
    <x v="0"/>
    <x v="0"/>
    <x v="825"/>
    <x v="825"/>
    <x v="0"/>
    <x v="221"/>
    <x v="0"/>
    <x v="11"/>
    <x v="653"/>
    <x v="633"/>
    <x v="4"/>
    <x v="11"/>
  </r>
  <r>
    <n v="826"/>
    <x v="826"/>
    <s v="Protect The Dream is preparing to record their debut album 8 years in the making. Lets make it happen Kickstarter!"/>
    <x v="62"/>
    <x v="621"/>
    <x v="0"/>
    <x v="0"/>
    <x v="0"/>
    <x v="826"/>
    <x v="826"/>
    <x v="0"/>
    <x v="72"/>
    <x v="0"/>
    <x v="11"/>
    <x v="654"/>
    <x v="634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x v="0"/>
    <x v="827"/>
    <x v="827"/>
    <x v="0"/>
    <x v="202"/>
    <x v="0"/>
    <x v="11"/>
    <x v="101"/>
    <x v="635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x v="0"/>
    <x v="828"/>
    <x v="828"/>
    <x v="0"/>
    <x v="44"/>
    <x v="0"/>
    <x v="11"/>
    <x v="644"/>
    <x v="636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x v="1"/>
    <x v="829"/>
    <x v="829"/>
    <x v="0"/>
    <x v="38"/>
    <x v="0"/>
    <x v="11"/>
    <x v="87"/>
    <x v="151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x v="0"/>
    <x v="830"/>
    <x v="830"/>
    <x v="0"/>
    <x v="58"/>
    <x v="0"/>
    <x v="11"/>
    <x v="655"/>
    <x v="637"/>
    <x v="4"/>
    <x v="11"/>
  </r>
  <r>
    <n v="831"/>
    <x v="831"/>
    <s v="7Horse is a new band with a self-funded album and a show they want to rock in your town!"/>
    <x v="15"/>
    <x v="98"/>
    <x v="0"/>
    <x v="0"/>
    <x v="0"/>
    <x v="831"/>
    <x v="831"/>
    <x v="0"/>
    <x v="9"/>
    <x v="0"/>
    <x v="11"/>
    <x v="656"/>
    <x v="638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x v="0"/>
    <x v="832"/>
    <x v="832"/>
    <x v="0"/>
    <x v="243"/>
    <x v="0"/>
    <x v="11"/>
    <x v="657"/>
    <x v="639"/>
    <x v="4"/>
    <x v="11"/>
  </r>
  <r>
    <n v="833"/>
    <x v="833"/>
    <s v="This is an American rock album."/>
    <x v="12"/>
    <x v="627"/>
    <x v="0"/>
    <x v="0"/>
    <x v="0"/>
    <x v="833"/>
    <x v="833"/>
    <x v="0"/>
    <x v="14"/>
    <x v="0"/>
    <x v="11"/>
    <x v="658"/>
    <x v="640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x v="0"/>
    <x v="834"/>
    <x v="834"/>
    <x v="0"/>
    <x v="11"/>
    <x v="0"/>
    <x v="11"/>
    <x v="659"/>
    <x v="641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x v="0"/>
    <x v="835"/>
    <x v="835"/>
    <x v="0"/>
    <x v="244"/>
    <x v="0"/>
    <x v="11"/>
    <x v="660"/>
    <x v="642"/>
    <x v="4"/>
    <x v="11"/>
  </r>
  <r>
    <n v="836"/>
    <x v="836"/>
    <s v="An album you can bring home to mom."/>
    <x v="10"/>
    <x v="630"/>
    <x v="0"/>
    <x v="0"/>
    <x v="0"/>
    <x v="836"/>
    <x v="836"/>
    <x v="0"/>
    <x v="67"/>
    <x v="0"/>
    <x v="11"/>
    <x v="661"/>
    <x v="643"/>
    <x v="4"/>
    <x v="11"/>
  </r>
  <r>
    <n v="837"/>
    <x v="837"/>
    <s v="Take 147 is currently in the process of recording the debut album called, &quot;Nothin' to Lose&quot;."/>
    <x v="30"/>
    <x v="631"/>
    <x v="0"/>
    <x v="0"/>
    <x v="0"/>
    <x v="837"/>
    <x v="837"/>
    <x v="0"/>
    <x v="95"/>
    <x v="0"/>
    <x v="11"/>
    <x v="662"/>
    <x v="644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x v="0"/>
    <x v="838"/>
    <x v="838"/>
    <x v="0"/>
    <x v="42"/>
    <x v="0"/>
    <x v="11"/>
    <x v="663"/>
    <x v="645"/>
    <x v="4"/>
    <x v="11"/>
  </r>
  <r>
    <n v="839"/>
    <x v="839"/>
    <s v="The Waffle Stompers need your support to keep doing what we love--go on tour, make music and music videos."/>
    <x v="10"/>
    <x v="633"/>
    <x v="0"/>
    <x v="0"/>
    <x v="0"/>
    <x v="839"/>
    <x v="839"/>
    <x v="0"/>
    <x v="93"/>
    <x v="0"/>
    <x v="11"/>
    <x v="664"/>
    <x v="646"/>
    <x v="4"/>
    <x v="11"/>
  </r>
  <r>
    <n v="840"/>
    <x v="840"/>
    <s v="Carl King / Sir Millard Mulch / Dr. Zoltan Ã˜belisk is making a new 45-minute instrumental sci-fi album!"/>
    <x v="3"/>
    <x v="634"/>
    <x v="0"/>
    <x v="0"/>
    <x v="0"/>
    <x v="840"/>
    <x v="840"/>
    <x v="0"/>
    <x v="245"/>
    <x v="0"/>
    <x v="12"/>
    <x v="665"/>
    <x v="647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x v="0"/>
    <x v="841"/>
    <x v="841"/>
    <x v="1"/>
    <x v="225"/>
    <x v="0"/>
    <x v="12"/>
    <x v="666"/>
    <x v="648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x v="5"/>
    <x v="842"/>
    <x v="842"/>
    <x v="1"/>
    <x v="70"/>
    <x v="0"/>
    <x v="12"/>
    <x v="667"/>
    <x v="649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x v="0"/>
    <x v="843"/>
    <x v="843"/>
    <x v="0"/>
    <x v="246"/>
    <x v="0"/>
    <x v="12"/>
    <x v="668"/>
    <x v="650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x v="0"/>
    <x v="844"/>
    <x v="844"/>
    <x v="1"/>
    <x v="180"/>
    <x v="0"/>
    <x v="12"/>
    <x v="669"/>
    <x v="651"/>
    <x v="4"/>
    <x v="12"/>
  </r>
  <r>
    <n v="845"/>
    <x v="845"/>
    <s v="Help Legend of Zelda tribute band Master Sword complete their latest heavy metal album: Shadow and Steel!"/>
    <x v="10"/>
    <x v="639"/>
    <x v="0"/>
    <x v="0"/>
    <x v="0"/>
    <x v="845"/>
    <x v="845"/>
    <x v="0"/>
    <x v="247"/>
    <x v="0"/>
    <x v="12"/>
    <x v="670"/>
    <x v="652"/>
    <x v="4"/>
    <x v="12"/>
  </r>
  <r>
    <n v="846"/>
    <x v="846"/>
    <s v="Pre-order and help me fund new merchandise so we can make the album release something amazing."/>
    <x v="184"/>
    <x v="640"/>
    <x v="0"/>
    <x v="1"/>
    <x v="1"/>
    <x v="846"/>
    <x v="846"/>
    <x v="0"/>
    <x v="5"/>
    <x v="0"/>
    <x v="12"/>
    <x v="671"/>
    <x v="653"/>
    <x v="4"/>
    <x v="12"/>
  </r>
  <r>
    <n v="847"/>
    <x v="847"/>
    <s v="MUSIC WITH MEANING!  MUSIC THAT MATTERS!!!"/>
    <x v="185"/>
    <x v="115"/>
    <x v="0"/>
    <x v="0"/>
    <x v="0"/>
    <x v="847"/>
    <x v="847"/>
    <x v="0"/>
    <x v="29"/>
    <x v="0"/>
    <x v="12"/>
    <x v="31"/>
    <x v="119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x v="0"/>
    <x v="848"/>
    <x v="848"/>
    <x v="0"/>
    <x v="38"/>
    <x v="0"/>
    <x v="12"/>
    <x v="31"/>
    <x v="654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x v="0"/>
    <x v="849"/>
    <x v="849"/>
    <x v="0"/>
    <x v="248"/>
    <x v="0"/>
    <x v="12"/>
    <x v="672"/>
    <x v="655"/>
    <x v="4"/>
    <x v="12"/>
  </r>
  <r>
    <n v="850"/>
    <x v="850"/>
    <s v="Help Chicago-based instrumental group Sioum complete the production of their 2nd full-length album."/>
    <x v="23"/>
    <x v="642"/>
    <x v="0"/>
    <x v="0"/>
    <x v="0"/>
    <x v="850"/>
    <x v="850"/>
    <x v="0"/>
    <x v="182"/>
    <x v="0"/>
    <x v="12"/>
    <x v="673"/>
    <x v="656"/>
    <x v="4"/>
    <x v="12"/>
  </r>
  <r>
    <n v="851"/>
    <x v="851"/>
    <s v="Salut, nous c'est M.F.Crew, on a besoin de vous pour produire notre premier album &quot;First Ride&quot; ! :)"/>
    <x v="13"/>
    <x v="643"/>
    <x v="0"/>
    <x v="6"/>
    <x v="3"/>
    <x v="851"/>
    <x v="851"/>
    <x v="0"/>
    <x v="16"/>
    <x v="0"/>
    <x v="12"/>
    <x v="674"/>
    <x v="657"/>
    <x v="4"/>
    <x v="12"/>
  </r>
  <r>
    <n v="852"/>
    <x v="852"/>
    <s v="Limited edition 2x12&quot; vinyl pressing of our latest album &quot;Who Do You Think We Are?&quot;"/>
    <x v="8"/>
    <x v="644"/>
    <x v="0"/>
    <x v="0"/>
    <x v="0"/>
    <x v="852"/>
    <x v="852"/>
    <x v="0"/>
    <x v="95"/>
    <x v="0"/>
    <x v="12"/>
    <x v="675"/>
    <x v="658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x v="0"/>
    <x v="853"/>
    <x v="853"/>
    <x v="0"/>
    <x v="73"/>
    <x v="0"/>
    <x v="12"/>
    <x v="31"/>
    <x v="180"/>
    <x v="4"/>
    <x v="12"/>
  </r>
  <r>
    <n v="854"/>
    <x v="854"/>
    <s v="Writing and Recording Sophomore record, and funding Tour to support Spring 2017 album release."/>
    <x v="186"/>
    <x v="645"/>
    <x v="0"/>
    <x v="0"/>
    <x v="0"/>
    <x v="854"/>
    <x v="854"/>
    <x v="0"/>
    <x v="249"/>
    <x v="0"/>
    <x v="12"/>
    <x v="676"/>
    <x v="659"/>
    <x v="4"/>
    <x v="12"/>
  </r>
  <r>
    <n v="855"/>
    <x v="855"/>
    <s v="AtteroTerra's &quot;Pray for Apocalypse&quot; is fully completed, and only being held up by funding."/>
    <x v="187"/>
    <x v="646"/>
    <x v="0"/>
    <x v="0"/>
    <x v="0"/>
    <x v="855"/>
    <x v="855"/>
    <x v="0"/>
    <x v="5"/>
    <x v="0"/>
    <x v="12"/>
    <x v="677"/>
    <x v="660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x v="3"/>
    <x v="856"/>
    <x v="856"/>
    <x v="0"/>
    <x v="33"/>
    <x v="0"/>
    <x v="12"/>
    <x v="678"/>
    <x v="661"/>
    <x v="4"/>
    <x v="12"/>
  </r>
  <r>
    <n v="857"/>
    <x v="857"/>
    <s v="Modern Post-Hardcore/Electro music (Hardstyle, EDM, Trap, Dubstep, Dembow, House)."/>
    <x v="38"/>
    <x v="647"/>
    <x v="0"/>
    <x v="3"/>
    <x v="3"/>
    <x v="857"/>
    <x v="857"/>
    <x v="0"/>
    <x v="54"/>
    <x v="0"/>
    <x v="12"/>
    <x v="31"/>
    <x v="73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x v="1"/>
    <x v="858"/>
    <x v="858"/>
    <x v="0"/>
    <x v="88"/>
    <x v="0"/>
    <x v="12"/>
    <x v="679"/>
    <x v="662"/>
    <x v="4"/>
    <x v="12"/>
  </r>
  <r>
    <n v="859"/>
    <x v="859"/>
    <s v="We are heading to the studio to create our second album and we want you to be right there with us!"/>
    <x v="23"/>
    <x v="649"/>
    <x v="0"/>
    <x v="0"/>
    <x v="0"/>
    <x v="859"/>
    <x v="859"/>
    <x v="0"/>
    <x v="15"/>
    <x v="0"/>
    <x v="12"/>
    <x v="680"/>
    <x v="663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x v="0"/>
    <x v="860"/>
    <x v="860"/>
    <x v="0"/>
    <x v="53"/>
    <x v="1"/>
    <x v="13"/>
    <x v="681"/>
    <x v="664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x v="0"/>
    <x v="861"/>
    <x v="861"/>
    <x v="0"/>
    <x v="84"/>
    <x v="1"/>
    <x v="13"/>
    <x v="682"/>
    <x v="476"/>
    <x v="4"/>
    <x v="13"/>
  </r>
  <r>
    <n v="862"/>
    <x v="862"/>
    <s v="I want to work with the great John Goodsall and Percy Jones from Brand X to create the ultimate new jazz album."/>
    <x v="63"/>
    <x v="575"/>
    <x v="2"/>
    <x v="1"/>
    <x v="1"/>
    <x v="862"/>
    <x v="862"/>
    <x v="0"/>
    <x v="80"/>
    <x v="1"/>
    <x v="13"/>
    <x v="683"/>
    <x v="665"/>
    <x v="4"/>
    <x v="13"/>
  </r>
  <r>
    <n v="863"/>
    <x v="863"/>
    <s v="I'm making the move from a side man in local groups to the leader with this debut jazz CD project."/>
    <x v="13"/>
    <x v="456"/>
    <x v="2"/>
    <x v="0"/>
    <x v="0"/>
    <x v="863"/>
    <x v="863"/>
    <x v="0"/>
    <x v="81"/>
    <x v="1"/>
    <x v="13"/>
    <x v="684"/>
    <x v="666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x v="0"/>
    <x v="864"/>
    <x v="864"/>
    <x v="0"/>
    <x v="1"/>
    <x v="1"/>
    <x v="13"/>
    <x v="685"/>
    <x v="667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x v="0"/>
    <x v="865"/>
    <x v="865"/>
    <x v="0"/>
    <x v="84"/>
    <x v="1"/>
    <x v="13"/>
    <x v="686"/>
    <x v="381"/>
    <x v="4"/>
    <x v="13"/>
  </r>
  <r>
    <n v="866"/>
    <x v="866"/>
    <s v="Drivetime heads to Cali for summer tour supported by @Smoothjazz.com &amp; @JJZPhilly  #Spaghettini #The Roxy"/>
    <x v="8"/>
    <x v="141"/>
    <x v="2"/>
    <x v="0"/>
    <x v="0"/>
    <x v="866"/>
    <x v="866"/>
    <x v="0"/>
    <x v="202"/>
    <x v="1"/>
    <x v="13"/>
    <x v="687"/>
    <x v="66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x v="0"/>
    <x v="867"/>
    <x v="867"/>
    <x v="0"/>
    <x v="202"/>
    <x v="1"/>
    <x v="13"/>
    <x v="688"/>
    <x v="669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x v="0"/>
    <x v="868"/>
    <x v="868"/>
    <x v="0"/>
    <x v="29"/>
    <x v="1"/>
    <x v="13"/>
    <x v="689"/>
    <x v="73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x v="0"/>
    <x v="869"/>
    <x v="869"/>
    <x v="0"/>
    <x v="83"/>
    <x v="1"/>
    <x v="13"/>
    <x v="690"/>
    <x v="670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x v="1"/>
    <x v="870"/>
    <x v="870"/>
    <x v="0"/>
    <x v="81"/>
    <x v="1"/>
    <x v="13"/>
    <x v="691"/>
    <x v="671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x v="0"/>
    <x v="871"/>
    <x v="871"/>
    <x v="0"/>
    <x v="8"/>
    <x v="1"/>
    <x v="13"/>
    <x v="692"/>
    <x v="672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x v="0"/>
    <x v="872"/>
    <x v="872"/>
    <x v="0"/>
    <x v="84"/>
    <x v="1"/>
    <x v="13"/>
    <x v="693"/>
    <x v="151"/>
    <x v="4"/>
    <x v="13"/>
  </r>
  <r>
    <n v="873"/>
    <x v="873"/>
    <s v="Fall in love with &quot;The Dreamer&quot;, new original music from trumpeter Freddie Dunn!"/>
    <x v="8"/>
    <x v="372"/>
    <x v="2"/>
    <x v="0"/>
    <x v="0"/>
    <x v="873"/>
    <x v="873"/>
    <x v="0"/>
    <x v="81"/>
    <x v="1"/>
    <x v="13"/>
    <x v="694"/>
    <x v="377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x v="0"/>
    <x v="874"/>
    <x v="874"/>
    <x v="0"/>
    <x v="64"/>
    <x v="1"/>
    <x v="13"/>
    <x v="695"/>
    <x v="673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x v="0"/>
    <x v="875"/>
    <x v="875"/>
    <x v="0"/>
    <x v="78"/>
    <x v="1"/>
    <x v="13"/>
    <x v="109"/>
    <x v="121"/>
    <x v="4"/>
    <x v="13"/>
  </r>
  <r>
    <n v="876"/>
    <x v="876"/>
    <s v="What was the greatest record shop ever?  DOBELLS!"/>
    <x v="189"/>
    <x v="656"/>
    <x v="2"/>
    <x v="1"/>
    <x v="1"/>
    <x v="876"/>
    <x v="876"/>
    <x v="0"/>
    <x v="43"/>
    <x v="1"/>
    <x v="13"/>
    <x v="696"/>
    <x v="674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x v="0"/>
    <x v="877"/>
    <x v="877"/>
    <x v="0"/>
    <x v="60"/>
    <x v="1"/>
    <x v="13"/>
    <x v="697"/>
    <x v="675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x v="0"/>
    <x v="878"/>
    <x v="878"/>
    <x v="0"/>
    <x v="84"/>
    <x v="1"/>
    <x v="13"/>
    <x v="698"/>
    <x v="151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x v="0"/>
    <x v="879"/>
    <x v="879"/>
    <x v="0"/>
    <x v="209"/>
    <x v="1"/>
    <x v="13"/>
    <x v="699"/>
    <x v="676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x v="0"/>
    <x v="880"/>
    <x v="880"/>
    <x v="0"/>
    <x v="22"/>
    <x v="1"/>
    <x v="14"/>
    <x v="700"/>
    <x v="677"/>
    <x v="4"/>
    <x v="14"/>
  </r>
  <r>
    <n v="881"/>
    <x v="881"/>
    <s v="To raise funds to finish the latest album by Chris Reed and the Anime Raiders, called &quot;Deep City Diving&quot;"/>
    <x v="192"/>
    <x v="134"/>
    <x v="2"/>
    <x v="0"/>
    <x v="0"/>
    <x v="881"/>
    <x v="881"/>
    <x v="0"/>
    <x v="29"/>
    <x v="1"/>
    <x v="14"/>
    <x v="417"/>
    <x v="180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x v="0"/>
    <x v="882"/>
    <x v="882"/>
    <x v="0"/>
    <x v="25"/>
    <x v="1"/>
    <x v="14"/>
    <x v="701"/>
    <x v="678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x v="0"/>
    <x v="883"/>
    <x v="883"/>
    <x v="0"/>
    <x v="54"/>
    <x v="1"/>
    <x v="14"/>
    <x v="702"/>
    <x v="679"/>
    <x v="4"/>
    <x v="14"/>
  </r>
  <r>
    <n v="884"/>
    <x v="884"/>
    <s v="We need to hire an animal trainer to have a chimpanzee actor perform in our music video with us!"/>
    <x v="13"/>
    <x v="170"/>
    <x v="2"/>
    <x v="0"/>
    <x v="0"/>
    <x v="884"/>
    <x v="884"/>
    <x v="0"/>
    <x v="84"/>
    <x v="1"/>
    <x v="14"/>
    <x v="460"/>
    <x v="119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x v="0"/>
    <x v="885"/>
    <x v="885"/>
    <x v="0"/>
    <x v="64"/>
    <x v="1"/>
    <x v="14"/>
    <x v="703"/>
    <x v="680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x v="0"/>
    <x v="886"/>
    <x v="886"/>
    <x v="0"/>
    <x v="63"/>
    <x v="1"/>
    <x v="14"/>
    <x v="704"/>
    <x v="681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x v="0"/>
    <x v="887"/>
    <x v="887"/>
    <x v="0"/>
    <x v="78"/>
    <x v="1"/>
    <x v="14"/>
    <x v="109"/>
    <x v="121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x v="0"/>
    <x v="888"/>
    <x v="888"/>
    <x v="0"/>
    <x v="80"/>
    <x v="1"/>
    <x v="14"/>
    <x v="705"/>
    <x v="666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x v="0"/>
    <x v="889"/>
    <x v="889"/>
    <x v="0"/>
    <x v="58"/>
    <x v="1"/>
    <x v="14"/>
    <x v="706"/>
    <x v="682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x v="0"/>
    <x v="890"/>
    <x v="890"/>
    <x v="0"/>
    <x v="80"/>
    <x v="1"/>
    <x v="14"/>
    <x v="707"/>
    <x v="683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x v="0"/>
    <x v="891"/>
    <x v="891"/>
    <x v="0"/>
    <x v="82"/>
    <x v="1"/>
    <x v="14"/>
    <x v="140"/>
    <x v="684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x v="0"/>
    <x v="892"/>
    <x v="892"/>
    <x v="0"/>
    <x v="57"/>
    <x v="1"/>
    <x v="14"/>
    <x v="708"/>
    <x v="685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x v="0"/>
    <x v="893"/>
    <x v="893"/>
    <x v="0"/>
    <x v="81"/>
    <x v="1"/>
    <x v="14"/>
    <x v="709"/>
    <x v="379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x v="0"/>
    <x v="894"/>
    <x v="894"/>
    <x v="0"/>
    <x v="28"/>
    <x v="1"/>
    <x v="14"/>
    <x v="710"/>
    <x v="686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x v="0"/>
    <x v="895"/>
    <x v="895"/>
    <x v="0"/>
    <x v="63"/>
    <x v="1"/>
    <x v="14"/>
    <x v="711"/>
    <x v="687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x v="0"/>
    <x v="896"/>
    <x v="896"/>
    <x v="0"/>
    <x v="250"/>
    <x v="1"/>
    <x v="14"/>
    <x v="142"/>
    <x v="688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x v="0"/>
    <x v="897"/>
    <x v="897"/>
    <x v="0"/>
    <x v="78"/>
    <x v="1"/>
    <x v="14"/>
    <x v="109"/>
    <x v="121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x v="0"/>
    <x v="898"/>
    <x v="898"/>
    <x v="0"/>
    <x v="84"/>
    <x v="1"/>
    <x v="14"/>
    <x v="712"/>
    <x v="436"/>
    <x v="4"/>
    <x v="14"/>
  </r>
  <r>
    <n v="899"/>
    <x v="899"/>
    <s v="Lets get 48/14 pressed and in your cd players,ipods,blogs, and facebook status'. Lets get it everywhere!"/>
    <x v="47"/>
    <x v="668"/>
    <x v="2"/>
    <x v="0"/>
    <x v="0"/>
    <x v="899"/>
    <x v="899"/>
    <x v="0"/>
    <x v="22"/>
    <x v="1"/>
    <x v="14"/>
    <x v="713"/>
    <x v="436"/>
    <x v="4"/>
    <x v="14"/>
  </r>
  <r>
    <n v="900"/>
    <x v="900"/>
    <s v="With Project Revive, I aim to protect and nurture the creative impulse through music."/>
    <x v="10"/>
    <x v="577"/>
    <x v="2"/>
    <x v="0"/>
    <x v="0"/>
    <x v="900"/>
    <x v="900"/>
    <x v="0"/>
    <x v="84"/>
    <x v="1"/>
    <x v="13"/>
    <x v="714"/>
    <x v="689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x v="901"/>
    <x v="901"/>
    <x v="0"/>
    <x v="78"/>
    <x v="1"/>
    <x v="13"/>
    <x v="109"/>
    <x v="121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x v="0"/>
    <x v="902"/>
    <x v="902"/>
    <x v="0"/>
    <x v="83"/>
    <x v="1"/>
    <x v="13"/>
    <x v="715"/>
    <x v="180"/>
    <x v="4"/>
    <x v="13"/>
  </r>
  <r>
    <n v="903"/>
    <x v="903"/>
    <s v="The U City Jazz Festival is offered for free to the community and features the best jazz talent from the midwest."/>
    <x v="10"/>
    <x v="669"/>
    <x v="2"/>
    <x v="0"/>
    <x v="0"/>
    <x v="903"/>
    <x v="903"/>
    <x v="0"/>
    <x v="80"/>
    <x v="1"/>
    <x v="13"/>
    <x v="416"/>
    <x v="379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x v="0"/>
    <x v="904"/>
    <x v="904"/>
    <x v="0"/>
    <x v="83"/>
    <x v="1"/>
    <x v="13"/>
    <x v="716"/>
    <x v="690"/>
    <x v="4"/>
    <x v="13"/>
  </r>
  <r>
    <n v="905"/>
    <x v="905"/>
    <s v="Working hard to get into the studio to record, produce, and edit my break out CD. I hope to realize my vision!"/>
    <x v="115"/>
    <x v="670"/>
    <x v="2"/>
    <x v="0"/>
    <x v="0"/>
    <x v="905"/>
    <x v="905"/>
    <x v="0"/>
    <x v="79"/>
    <x v="1"/>
    <x v="13"/>
    <x v="717"/>
    <x v="691"/>
    <x v="4"/>
    <x v="13"/>
  </r>
  <r>
    <n v="906"/>
    <x v="906"/>
    <s v="The DMV's most respected saxophonist pay tribute to Motown."/>
    <x v="36"/>
    <x v="117"/>
    <x v="2"/>
    <x v="0"/>
    <x v="0"/>
    <x v="906"/>
    <x v="906"/>
    <x v="0"/>
    <x v="78"/>
    <x v="1"/>
    <x v="13"/>
    <x v="109"/>
    <x v="121"/>
    <x v="4"/>
    <x v="13"/>
  </r>
  <r>
    <n v="907"/>
    <x v="907"/>
    <s v="Greg Chambers' self-titled CD needs support for post production, replication, and promotion."/>
    <x v="193"/>
    <x v="117"/>
    <x v="2"/>
    <x v="0"/>
    <x v="0"/>
    <x v="907"/>
    <x v="907"/>
    <x v="0"/>
    <x v="78"/>
    <x v="1"/>
    <x v="13"/>
    <x v="109"/>
    <x v="121"/>
    <x v="4"/>
    <x v="13"/>
  </r>
  <r>
    <n v="908"/>
    <x v="908"/>
    <s v="This project is designed to help protect the environment by using Eco-friendly product packaging."/>
    <x v="30"/>
    <x v="117"/>
    <x v="2"/>
    <x v="0"/>
    <x v="0"/>
    <x v="908"/>
    <x v="908"/>
    <x v="0"/>
    <x v="78"/>
    <x v="1"/>
    <x v="13"/>
    <x v="109"/>
    <x v="121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x v="0"/>
    <x v="909"/>
    <x v="909"/>
    <x v="0"/>
    <x v="22"/>
    <x v="1"/>
    <x v="13"/>
    <x v="140"/>
    <x v="178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x v="1"/>
    <x v="910"/>
    <x v="910"/>
    <x v="0"/>
    <x v="81"/>
    <x v="1"/>
    <x v="13"/>
    <x v="718"/>
    <x v="692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x v="0"/>
    <x v="911"/>
    <x v="911"/>
    <x v="0"/>
    <x v="78"/>
    <x v="1"/>
    <x v="13"/>
    <x v="109"/>
    <x v="121"/>
    <x v="4"/>
    <x v="13"/>
  </r>
  <r>
    <n v="912"/>
    <x v="912"/>
    <s v="My new album will be called Triad, an album of original music performed by me &amp; guest musical artists."/>
    <x v="8"/>
    <x v="134"/>
    <x v="2"/>
    <x v="0"/>
    <x v="0"/>
    <x v="912"/>
    <x v="912"/>
    <x v="0"/>
    <x v="84"/>
    <x v="1"/>
    <x v="13"/>
    <x v="719"/>
    <x v="2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x v="0"/>
    <x v="913"/>
    <x v="913"/>
    <x v="0"/>
    <x v="54"/>
    <x v="1"/>
    <x v="13"/>
    <x v="720"/>
    <x v="693"/>
    <x v="4"/>
    <x v="13"/>
  </r>
  <r>
    <n v="914"/>
    <x v="914"/>
    <s v="This project is for the making of a music video. All funds will go towards production costs for this event only."/>
    <x v="15"/>
    <x v="117"/>
    <x v="2"/>
    <x v="0"/>
    <x v="0"/>
    <x v="914"/>
    <x v="914"/>
    <x v="0"/>
    <x v="78"/>
    <x v="1"/>
    <x v="13"/>
    <x v="109"/>
    <x v="121"/>
    <x v="4"/>
    <x v="13"/>
  </r>
  <r>
    <n v="915"/>
    <x v="915"/>
    <s v="â€œThe Deep Brooklyn Suiteâ€ is a series of musical impressions about living and surviving in Brooklyn."/>
    <x v="115"/>
    <x v="672"/>
    <x v="2"/>
    <x v="0"/>
    <x v="0"/>
    <x v="915"/>
    <x v="915"/>
    <x v="0"/>
    <x v="82"/>
    <x v="1"/>
    <x v="13"/>
    <x v="721"/>
    <x v="694"/>
    <x v="4"/>
    <x v="13"/>
  </r>
  <r>
    <n v="916"/>
    <x v="916"/>
    <s v="Our next audio recording projects are scheduled for November 1 to 3, 2010 here in Kansas City, Missouri! "/>
    <x v="126"/>
    <x v="117"/>
    <x v="2"/>
    <x v="0"/>
    <x v="0"/>
    <x v="916"/>
    <x v="916"/>
    <x v="0"/>
    <x v="78"/>
    <x v="1"/>
    <x v="13"/>
    <x v="109"/>
    <x v="121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x v="0"/>
    <x v="917"/>
    <x v="917"/>
    <x v="0"/>
    <x v="29"/>
    <x v="1"/>
    <x v="13"/>
    <x v="722"/>
    <x v="180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x v="1"/>
    <x v="918"/>
    <x v="918"/>
    <x v="0"/>
    <x v="73"/>
    <x v="1"/>
    <x v="13"/>
    <x v="723"/>
    <x v="695"/>
    <x v="4"/>
    <x v="13"/>
  </r>
  <r>
    <n v="919"/>
    <x v="919"/>
    <s v="Cool jazz with a New Orleans flavor."/>
    <x v="22"/>
    <x v="173"/>
    <x v="2"/>
    <x v="0"/>
    <x v="0"/>
    <x v="919"/>
    <x v="919"/>
    <x v="0"/>
    <x v="29"/>
    <x v="1"/>
    <x v="13"/>
    <x v="724"/>
    <x v="101"/>
    <x v="4"/>
    <x v="13"/>
  </r>
  <r>
    <n v="920"/>
    <x v="920"/>
    <s v="Miami club band records powerhouse fusion album. You don't have to be a musician to understand the sound of jazz."/>
    <x v="62"/>
    <x v="117"/>
    <x v="2"/>
    <x v="0"/>
    <x v="0"/>
    <x v="920"/>
    <x v="920"/>
    <x v="0"/>
    <x v="78"/>
    <x v="1"/>
    <x v="13"/>
    <x v="109"/>
    <x v="121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x v="0"/>
    <x v="921"/>
    <x v="921"/>
    <x v="0"/>
    <x v="9"/>
    <x v="1"/>
    <x v="13"/>
    <x v="725"/>
    <x v="696"/>
    <x v="4"/>
    <x v="13"/>
  </r>
  <r>
    <n v="922"/>
    <x v="922"/>
    <s v="Our goal is to help educate the world about jazz and its components; how it relates to love, romance, and success."/>
    <x v="100"/>
    <x v="674"/>
    <x v="2"/>
    <x v="0"/>
    <x v="0"/>
    <x v="922"/>
    <x v="922"/>
    <x v="0"/>
    <x v="209"/>
    <x v="1"/>
    <x v="13"/>
    <x v="726"/>
    <x v="697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x v="0"/>
    <x v="923"/>
    <x v="923"/>
    <x v="0"/>
    <x v="79"/>
    <x v="1"/>
    <x v="13"/>
    <x v="727"/>
    <x v="698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x v="0"/>
    <x v="924"/>
    <x v="924"/>
    <x v="0"/>
    <x v="41"/>
    <x v="1"/>
    <x v="13"/>
    <x v="728"/>
    <x v="699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x v="0"/>
    <x v="925"/>
    <x v="925"/>
    <x v="0"/>
    <x v="81"/>
    <x v="1"/>
    <x v="13"/>
    <x v="129"/>
    <x v="700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x v="0"/>
    <x v="926"/>
    <x v="926"/>
    <x v="0"/>
    <x v="78"/>
    <x v="1"/>
    <x v="13"/>
    <x v="109"/>
    <x v="121"/>
    <x v="4"/>
    <x v="13"/>
  </r>
  <r>
    <n v="927"/>
    <x v="927"/>
    <s v="Studio CD/DVD Solo project of Pianist &amp; Keyboardist Jetro da Silva"/>
    <x v="22"/>
    <x v="117"/>
    <x v="2"/>
    <x v="0"/>
    <x v="0"/>
    <x v="927"/>
    <x v="927"/>
    <x v="0"/>
    <x v="78"/>
    <x v="1"/>
    <x v="13"/>
    <x v="109"/>
    <x v="121"/>
    <x v="4"/>
    <x v="13"/>
  </r>
  <r>
    <n v="928"/>
    <x v="928"/>
    <s v="A real Motown Backup singer on 22 gold and platinum albums headlines her own Jazz CD of Motown songs."/>
    <x v="107"/>
    <x v="607"/>
    <x v="2"/>
    <x v="0"/>
    <x v="0"/>
    <x v="928"/>
    <x v="928"/>
    <x v="0"/>
    <x v="33"/>
    <x v="1"/>
    <x v="13"/>
    <x v="729"/>
    <x v="701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x v="0"/>
    <x v="929"/>
    <x v="929"/>
    <x v="0"/>
    <x v="78"/>
    <x v="1"/>
    <x v="13"/>
    <x v="109"/>
    <x v="121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x v="0"/>
    <x v="930"/>
    <x v="930"/>
    <x v="0"/>
    <x v="81"/>
    <x v="1"/>
    <x v="13"/>
    <x v="730"/>
    <x v="160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x v="1"/>
    <x v="931"/>
    <x v="931"/>
    <x v="0"/>
    <x v="63"/>
    <x v="1"/>
    <x v="13"/>
    <x v="731"/>
    <x v="702"/>
    <x v="4"/>
    <x v="13"/>
  </r>
  <r>
    <n v="932"/>
    <x v="932"/>
    <s v="Help me to create my 3rd album, a Christmas CD with 16 Holiday/Original favorites!"/>
    <x v="196"/>
    <x v="677"/>
    <x v="2"/>
    <x v="0"/>
    <x v="0"/>
    <x v="932"/>
    <x v="932"/>
    <x v="0"/>
    <x v="209"/>
    <x v="1"/>
    <x v="13"/>
    <x v="732"/>
    <x v="703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x v="0"/>
    <x v="933"/>
    <x v="933"/>
    <x v="0"/>
    <x v="84"/>
    <x v="1"/>
    <x v="13"/>
    <x v="733"/>
    <x v="88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x v="5"/>
    <x v="934"/>
    <x v="934"/>
    <x v="0"/>
    <x v="209"/>
    <x v="1"/>
    <x v="13"/>
    <x v="734"/>
    <x v="704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x v="0"/>
    <x v="935"/>
    <x v="935"/>
    <x v="0"/>
    <x v="84"/>
    <x v="1"/>
    <x v="13"/>
    <x v="735"/>
    <x v="384"/>
    <x v="4"/>
    <x v="13"/>
  </r>
  <r>
    <n v="936"/>
    <x v="936"/>
    <s v="A CD of a live Jazz concert featuring Marti Mendenhall, George Mitchell, Scott Steed and Todd Strait."/>
    <x v="123"/>
    <x v="117"/>
    <x v="2"/>
    <x v="0"/>
    <x v="0"/>
    <x v="936"/>
    <x v="936"/>
    <x v="0"/>
    <x v="78"/>
    <x v="1"/>
    <x v="13"/>
    <x v="109"/>
    <x v="121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x v="0"/>
    <x v="937"/>
    <x v="937"/>
    <x v="0"/>
    <x v="84"/>
    <x v="1"/>
    <x v="13"/>
    <x v="736"/>
    <x v="135"/>
    <x v="4"/>
    <x v="13"/>
  </r>
  <r>
    <n v="938"/>
    <x v="938"/>
    <s v="Creating new avenues of exposure for young Jazz &amp; Soul artists_x000a_to express their Art of Music."/>
    <x v="39"/>
    <x v="379"/>
    <x v="2"/>
    <x v="0"/>
    <x v="0"/>
    <x v="938"/>
    <x v="938"/>
    <x v="0"/>
    <x v="29"/>
    <x v="1"/>
    <x v="13"/>
    <x v="737"/>
    <x v="384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x v="0"/>
    <x v="939"/>
    <x v="939"/>
    <x v="0"/>
    <x v="84"/>
    <x v="1"/>
    <x v="13"/>
    <x v="738"/>
    <x v="135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x v="0"/>
    <x v="940"/>
    <x v="940"/>
    <x v="0"/>
    <x v="25"/>
    <x v="1"/>
    <x v="8"/>
    <x v="739"/>
    <x v="705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x v="0"/>
    <x v="941"/>
    <x v="941"/>
    <x v="0"/>
    <x v="162"/>
    <x v="1"/>
    <x v="8"/>
    <x v="740"/>
    <x v="706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x v="0"/>
    <x v="942"/>
    <x v="942"/>
    <x v="0"/>
    <x v="38"/>
    <x v="1"/>
    <x v="8"/>
    <x v="741"/>
    <x v="707"/>
    <x v="2"/>
    <x v="8"/>
  </r>
  <r>
    <n v="943"/>
    <x v="943"/>
    <s v="A mask for home or travel that will give you the best, undisturbed sleep of your life."/>
    <x v="9"/>
    <x v="683"/>
    <x v="2"/>
    <x v="0"/>
    <x v="0"/>
    <x v="943"/>
    <x v="943"/>
    <x v="0"/>
    <x v="8"/>
    <x v="1"/>
    <x v="8"/>
    <x v="742"/>
    <x v="708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x v="0"/>
    <x v="944"/>
    <x v="944"/>
    <x v="0"/>
    <x v="93"/>
    <x v="1"/>
    <x v="8"/>
    <x v="743"/>
    <x v="709"/>
    <x v="2"/>
    <x v="8"/>
  </r>
  <r>
    <n v="945"/>
    <x v="945"/>
    <s v="Make your watch Smart ! CT Band is an ultra-thin, high-tech smart watch-strap awarded twice at CES 2017 las vegas"/>
    <x v="57"/>
    <x v="685"/>
    <x v="2"/>
    <x v="6"/>
    <x v="3"/>
    <x v="945"/>
    <x v="945"/>
    <x v="0"/>
    <x v="38"/>
    <x v="1"/>
    <x v="8"/>
    <x v="744"/>
    <x v="710"/>
    <x v="2"/>
    <x v="8"/>
  </r>
  <r>
    <n v="946"/>
    <x v="946"/>
    <s v="Soft edged-Hard working. The perfect wearable organization for the home and professional shop."/>
    <x v="36"/>
    <x v="686"/>
    <x v="2"/>
    <x v="0"/>
    <x v="0"/>
    <x v="946"/>
    <x v="946"/>
    <x v="0"/>
    <x v="81"/>
    <x v="1"/>
    <x v="8"/>
    <x v="745"/>
    <x v="711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x v="0"/>
    <x v="947"/>
    <x v="947"/>
    <x v="0"/>
    <x v="78"/>
    <x v="1"/>
    <x v="8"/>
    <x v="109"/>
    <x v="121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x v="3"/>
    <x v="948"/>
    <x v="948"/>
    <x v="0"/>
    <x v="22"/>
    <x v="1"/>
    <x v="8"/>
    <x v="746"/>
    <x v="88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x v="3"/>
    <x v="949"/>
    <x v="949"/>
    <x v="0"/>
    <x v="63"/>
    <x v="1"/>
    <x v="8"/>
    <x v="747"/>
    <x v="498"/>
    <x v="2"/>
    <x v="8"/>
  </r>
  <r>
    <n v="950"/>
    <x v="950"/>
    <s v="Rider worn tail light brake light. Adheres to virtually any coat, jacket or vest. Stays on even when you get off."/>
    <x v="10"/>
    <x v="688"/>
    <x v="2"/>
    <x v="5"/>
    <x v="5"/>
    <x v="950"/>
    <x v="950"/>
    <x v="0"/>
    <x v="54"/>
    <x v="1"/>
    <x v="8"/>
    <x v="748"/>
    <x v="712"/>
    <x v="2"/>
    <x v="8"/>
  </r>
  <r>
    <n v="951"/>
    <x v="951"/>
    <s v="Revolutionizing the way we walk our dogs!"/>
    <x v="63"/>
    <x v="689"/>
    <x v="2"/>
    <x v="0"/>
    <x v="0"/>
    <x v="951"/>
    <x v="951"/>
    <x v="0"/>
    <x v="212"/>
    <x v="1"/>
    <x v="8"/>
    <x v="749"/>
    <x v="713"/>
    <x v="2"/>
    <x v="8"/>
  </r>
  <r>
    <n v="952"/>
    <x v="952"/>
    <s v="Audionoggin: Wireless personal surround sound for the athlete in everyone."/>
    <x v="197"/>
    <x v="690"/>
    <x v="2"/>
    <x v="0"/>
    <x v="0"/>
    <x v="952"/>
    <x v="952"/>
    <x v="0"/>
    <x v="193"/>
    <x v="1"/>
    <x v="8"/>
    <x v="750"/>
    <x v="714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x v="0"/>
    <x v="953"/>
    <x v="953"/>
    <x v="0"/>
    <x v="81"/>
    <x v="1"/>
    <x v="8"/>
    <x v="751"/>
    <x v="715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x v="0"/>
    <x v="954"/>
    <x v="954"/>
    <x v="0"/>
    <x v="196"/>
    <x v="1"/>
    <x v="8"/>
    <x v="752"/>
    <x v="716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x v="0"/>
    <x v="955"/>
    <x v="955"/>
    <x v="0"/>
    <x v="251"/>
    <x v="1"/>
    <x v="8"/>
    <x v="753"/>
    <x v="717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x v="0"/>
    <x v="956"/>
    <x v="956"/>
    <x v="0"/>
    <x v="57"/>
    <x v="1"/>
    <x v="8"/>
    <x v="754"/>
    <x v="718"/>
    <x v="2"/>
    <x v="8"/>
  </r>
  <r>
    <n v="957"/>
    <x v="957"/>
    <s v="A Leather Smart watch Band, that NEVER needs to be charged for only $37!"/>
    <x v="14"/>
    <x v="694"/>
    <x v="2"/>
    <x v="0"/>
    <x v="0"/>
    <x v="957"/>
    <x v="957"/>
    <x v="0"/>
    <x v="63"/>
    <x v="1"/>
    <x v="8"/>
    <x v="755"/>
    <x v="719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x v="0"/>
    <x v="958"/>
    <x v="958"/>
    <x v="0"/>
    <x v="57"/>
    <x v="1"/>
    <x v="8"/>
    <x v="756"/>
    <x v="720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x v="0"/>
    <x v="959"/>
    <x v="959"/>
    <x v="0"/>
    <x v="199"/>
    <x v="1"/>
    <x v="8"/>
    <x v="757"/>
    <x v="721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x v="0"/>
    <x v="960"/>
    <x v="960"/>
    <x v="0"/>
    <x v="101"/>
    <x v="1"/>
    <x v="8"/>
    <x v="758"/>
    <x v="722"/>
    <x v="2"/>
    <x v="8"/>
  </r>
  <r>
    <n v="961"/>
    <x v="961"/>
    <s v="Active, happy &amp; healthy together! _x000a_Thatâ€™s our mission for all dogs and their parents."/>
    <x v="75"/>
    <x v="698"/>
    <x v="2"/>
    <x v="0"/>
    <x v="0"/>
    <x v="961"/>
    <x v="961"/>
    <x v="0"/>
    <x v="238"/>
    <x v="1"/>
    <x v="8"/>
    <x v="759"/>
    <x v="723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x v="0"/>
    <x v="962"/>
    <x v="962"/>
    <x v="0"/>
    <x v="77"/>
    <x v="1"/>
    <x v="8"/>
    <x v="760"/>
    <x v="724"/>
    <x v="2"/>
    <x v="8"/>
  </r>
  <r>
    <n v="963"/>
    <x v="963"/>
    <s v="WE are molding an educated, motivated, non violent GENERATION!"/>
    <x v="19"/>
    <x v="700"/>
    <x v="2"/>
    <x v="0"/>
    <x v="0"/>
    <x v="963"/>
    <x v="963"/>
    <x v="0"/>
    <x v="82"/>
    <x v="1"/>
    <x v="8"/>
    <x v="761"/>
    <x v="725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x v="5"/>
    <x v="964"/>
    <x v="964"/>
    <x v="0"/>
    <x v="60"/>
    <x v="1"/>
    <x v="8"/>
    <x v="762"/>
    <x v="726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x v="0"/>
    <x v="965"/>
    <x v="965"/>
    <x v="0"/>
    <x v="79"/>
    <x v="1"/>
    <x v="8"/>
    <x v="763"/>
    <x v="727"/>
    <x v="2"/>
    <x v="8"/>
  </r>
  <r>
    <n v="966"/>
    <x v="966"/>
    <s v="ICE SHIRT; running, multi-sport, cycling, &amp; athletic wear shirts that hold melting ice to cool you on hot days."/>
    <x v="14"/>
    <x v="702"/>
    <x v="2"/>
    <x v="0"/>
    <x v="0"/>
    <x v="966"/>
    <x v="966"/>
    <x v="0"/>
    <x v="209"/>
    <x v="1"/>
    <x v="8"/>
    <x v="764"/>
    <x v="728"/>
    <x v="2"/>
    <x v="8"/>
  </r>
  <r>
    <n v="967"/>
    <x v="967"/>
    <s v="Better Beanie is the new therapeutic wearable designed to assist you while keeping your hands free."/>
    <x v="22"/>
    <x v="703"/>
    <x v="2"/>
    <x v="0"/>
    <x v="0"/>
    <x v="967"/>
    <x v="967"/>
    <x v="0"/>
    <x v="75"/>
    <x v="1"/>
    <x v="8"/>
    <x v="765"/>
    <x v="729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x v="0"/>
    <x v="968"/>
    <x v="968"/>
    <x v="0"/>
    <x v="80"/>
    <x v="1"/>
    <x v="8"/>
    <x v="766"/>
    <x v="730"/>
    <x v="2"/>
    <x v="8"/>
  </r>
  <r>
    <n v="969"/>
    <x v="969"/>
    <s v="Geek &amp; Chic Smart Jewelry Collection, Wearables Meet Style!"/>
    <x v="11"/>
    <x v="704"/>
    <x v="2"/>
    <x v="14"/>
    <x v="10"/>
    <x v="969"/>
    <x v="969"/>
    <x v="0"/>
    <x v="202"/>
    <x v="1"/>
    <x v="8"/>
    <x v="767"/>
    <x v="731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x v="5"/>
    <x v="970"/>
    <x v="970"/>
    <x v="0"/>
    <x v="25"/>
    <x v="1"/>
    <x v="8"/>
    <x v="768"/>
    <x v="732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x v="0"/>
    <x v="971"/>
    <x v="971"/>
    <x v="0"/>
    <x v="81"/>
    <x v="1"/>
    <x v="8"/>
    <x v="769"/>
    <x v="733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x v="0"/>
    <x v="972"/>
    <x v="972"/>
    <x v="0"/>
    <x v="43"/>
    <x v="1"/>
    <x v="8"/>
    <x v="770"/>
    <x v="734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x v="0"/>
    <x v="973"/>
    <x v="973"/>
    <x v="0"/>
    <x v="22"/>
    <x v="1"/>
    <x v="8"/>
    <x v="771"/>
    <x v="735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x v="0"/>
    <x v="974"/>
    <x v="974"/>
    <x v="0"/>
    <x v="83"/>
    <x v="1"/>
    <x v="8"/>
    <x v="470"/>
    <x v="736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x v="0"/>
    <x v="975"/>
    <x v="975"/>
    <x v="0"/>
    <x v="54"/>
    <x v="1"/>
    <x v="8"/>
    <x v="772"/>
    <x v="737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x v="2"/>
    <x v="976"/>
    <x v="976"/>
    <x v="0"/>
    <x v="59"/>
    <x v="1"/>
    <x v="8"/>
    <x v="773"/>
    <x v="738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x v="3"/>
    <x v="977"/>
    <x v="977"/>
    <x v="0"/>
    <x v="8"/>
    <x v="1"/>
    <x v="8"/>
    <x v="774"/>
    <x v="739"/>
    <x v="2"/>
    <x v="8"/>
  </r>
  <r>
    <n v="978"/>
    <x v="978"/>
    <s v="hidn tempo is an intelligent watch band that allows you to monitor your stress and manage it anywhere, anytime."/>
    <x v="201"/>
    <x v="712"/>
    <x v="2"/>
    <x v="11"/>
    <x v="9"/>
    <x v="978"/>
    <x v="978"/>
    <x v="0"/>
    <x v="252"/>
    <x v="1"/>
    <x v="8"/>
    <x v="775"/>
    <x v="740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x v="0"/>
    <x v="979"/>
    <x v="979"/>
    <x v="0"/>
    <x v="93"/>
    <x v="1"/>
    <x v="8"/>
    <x v="776"/>
    <x v="741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x v="0"/>
    <x v="980"/>
    <x v="980"/>
    <x v="0"/>
    <x v="162"/>
    <x v="1"/>
    <x v="8"/>
    <x v="777"/>
    <x v="742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x v="0"/>
    <x v="981"/>
    <x v="981"/>
    <x v="0"/>
    <x v="80"/>
    <x v="1"/>
    <x v="8"/>
    <x v="778"/>
    <x v="743"/>
    <x v="2"/>
    <x v="8"/>
  </r>
  <r>
    <n v="982"/>
    <x v="982"/>
    <s v="revolutonary ultra-slim 2-in-1 Smart  2-in-1 I-PHONE handle/WALLETtm with 360 rotatiion"/>
    <x v="178"/>
    <x v="158"/>
    <x v="2"/>
    <x v="0"/>
    <x v="0"/>
    <x v="982"/>
    <x v="982"/>
    <x v="0"/>
    <x v="83"/>
    <x v="1"/>
    <x v="8"/>
    <x v="779"/>
    <x v="120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x v="3"/>
    <x v="983"/>
    <x v="983"/>
    <x v="0"/>
    <x v="122"/>
    <x v="1"/>
    <x v="8"/>
    <x v="780"/>
    <x v="744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x v="0"/>
    <x v="984"/>
    <x v="984"/>
    <x v="0"/>
    <x v="83"/>
    <x v="1"/>
    <x v="8"/>
    <x v="550"/>
    <x v="745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x v="3"/>
    <x v="985"/>
    <x v="985"/>
    <x v="0"/>
    <x v="23"/>
    <x v="1"/>
    <x v="8"/>
    <x v="781"/>
    <x v="746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x v="1"/>
    <x v="986"/>
    <x v="986"/>
    <x v="0"/>
    <x v="23"/>
    <x v="1"/>
    <x v="8"/>
    <x v="782"/>
    <x v="747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x v="3"/>
    <x v="987"/>
    <x v="987"/>
    <x v="0"/>
    <x v="14"/>
    <x v="1"/>
    <x v="8"/>
    <x v="783"/>
    <x v="748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x v="3"/>
    <x v="988"/>
    <x v="988"/>
    <x v="0"/>
    <x v="78"/>
    <x v="1"/>
    <x v="8"/>
    <x v="109"/>
    <x v="121"/>
    <x v="2"/>
    <x v="8"/>
  </r>
  <r>
    <n v="989"/>
    <x v="989"/>
    <s v="The most useful phone charger you will ever buy"/>
    <x v="3"/>
    <x v="718"/>
    <x v="2"/>
    <x v="0"/>
    <x v="0"/>
    <x v="989"/>
    <x v="989"/>
    <x v="0"/>
    <x v="58"/>
    <x v="1"/>
    <x v="8"/>
    <x v="784"/>
    <x v="749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x v="0"/>
    <x v="990"/>
    <x v="990"/>
    <x v="0"/>
    <x v="84"/>
    <x v="1"/>
    <x v="8"/>
    <x v="477"/>
    <x v="31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x v="1"/>
    <x v="991"/>
    <x v="991"/>
    <x v="0"/>
    <x v="63"/>
    <x v="1"/>
    <x v="8"/>
    <x v="785"/>
    <x v="750"/>
    <x v="2"/>
    <x v="8"/>
  </r>
  <r>
    <n v="992"/>
    <x v="992"/>
    <s v="The HOTTEST and COOLEST thing yet! WairConditioning... an entirely new level of comfortability!"/>
    <x v="57"/>
    <x v="720"/>
    <x v="2"/>
    <x v="0"/>
    <x v="0"/>
    <x v="992"/>
    <x v="992"/>
    <x v="0"/>
    <x v="80"/>
    <x v="1"/>
    <x v="8"/>
    <x v="786"/>
    <x v="751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x v="0"/>
    <x v="993"/>
    <x v="993"/>
    <x v="0"/>
    <x v="193"/>
    <x v="1"/>
    <x v="8"/>
    <x v="787"/>
    <x v="752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x v="0"/>
    <x v="994"/>
    <x v="994"/>
    <x v="0"/>
    <x v="202"/>
    <x v="1"/>
    <x v="8"/>
    <x v="788"/>
    <x v="753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x v="0"/>
    <x v="995"/>
    <x v="995"/>
    <x v="0"/>
    <x v="82"/>
    <x v="1"/>
    <x v="8"/>
    <x v="789"/>
    <x v="754"/>
    <x v="2"/>
    <x v="8"/>
  </r>
  <r>
    <n v="996"/>
    <x v="996"/>
    <s v="Study the behaviour of technical communities by tracking their movement  through wearables"/>
    <x v="23"/>
    <x v="654"/>
    <x v="2"/>
    <x v="0"/>
    <x v="0"/>
    <x v="996"/>
    <x v="996"/>
    <x v="0"/>
    <x v="81"/>
    <x v="1"/>
    <x v="8"/>
    <x v="790"/>
    <x v="31"/>
    <x v="2"/>
    <x v="8"/>
  </r>
  <r>
    <n v="997"/>
    <x v="997"/>
    <s v="The iPhanny keeps your iPhone 6 safe from bending in those dangerous pants pockets."/>
    <x v="10"/>
    <x v="654"/>
    <x v="2"/>
    <x v="0"/>
    <x v="0"/>
    <x v="997"/>
    <x v="997"/>
    <x v="0"/>
    <x v="22"/>
    <x v="1"/>
    <x v="8"/>
    <x v="698"/>
    <x v="755"/>
    <x v="2"/>
    <x v="8"/>
  </r>
  <r>
    <n v="998"/>
    <x v="998"/>
    <s v="Ollinfit is the first wearable fitness trainer with 3 sensors for superior accuracy, feedback and results."/>
    <x v="127"/>
    <x v="724"/>
    <x v="2"/>
    <x v="5"/>
    <x v="5"/>
    <x v="998"/>
    <x v="998"/>
    <x v="0"/>
    <x v="194"/>
    <x v="1"/>
    <x v="8"/>
    <x v="791"/>
    <x v="756"/>
    <x v="2"/>
    <x v="8"/>
  </r>
  <r>
    <n v="999"/>
    <x v="999"/>
    <s v="Built in running, cycling, pedometer, and golf features for the edge you need to perform at your very best!"/>
    <x v="60"/>
    <x v="725"/>
    <x v="2"/>
    <x v="5"/>
    <x v="5"/>
    <x v="999"/>
    <x v="999"/>
    <x v="0"/>
    <x v="244"/>
    <x v="1"/>
    <x v="8"/>
    <x v="792"/>
    <x v="757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x v="0"/>
    <x v="1000"/>
    <x v="1000"/>
    <x v="0"/>
    <x v="79"/>
    <x v="1"/>
    <x v="8"/>
    <x v="793"/>
    <x v="758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x v="1"/>
    <x v="1001"/>
    <x v="1001"/>
    <x v="0"/>
    <x v="80"/>
    <x v="1"/>
    <x v="8"/>
    <x v="87"/>
    <x v="759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x v="0"/>
    <x v="1002"/>
    <x v="1002"/>
    <x v="0"/>
    <x v="19"/>
    <x v="1"/>
    <x v="8"/>
    <x v="794"/>
    <x v="760"/>
    <x v="2"/>
    <x v="8"/>
  </r>
  <r>
    <n v="1003"/>
    <x v="1003"/>
    <s v="Connected, heating, premium quality and comfortable leather sneakers - hand-crafted in France."/>
    <x v="22"/>
    <x v="728"/>
    <x v="1"/>
    <x v="6"/>
    <x v="3"/>
    <x v="1003"/>
    <x v="1003"/>
    <x v="0"/>
    <x v="41"/>
    <x v="1"/>
    <x v="8"/>
    <x v="795"/>
    <x v="761"/>
    <x v="2"/>
    <x v="8"/>
  </r>
  <r>
    <n v="1004"/>
    <x v="1004"/>
    <s v="Harnessing wearable technology as a powerful defense for food-allergy children."/>
    <x v="31"/>
    <x v="729"/>
    <x v="1"/>
    <x v="0"/>
    <x v="0"/>
    <x v="1004"/>
    <x v="1004"/>
    <x v="0"/>
    <x v="195"/>
    <x v="1"/>
    <x v="8"/>
    <x v="796"/>
    <x v="762"/>
    <x v="2"/>
    <x v="8"/>
  </r>
  <r>
    <n v="1005"/>
    <x v="1005"/>
    <s v="The Forcite Alpine helmet records 4K footage and keeps you connected all in one sleek design."/>
    <x v="61"/>
    <x v="730"/>
    <x v="1"/>
    <x v="0"/>
    <x v="0"/>
    <x v="1005"/>
    <x v="1005"/>
    <x v="0"/>
    <x v="253"/>
    <x v="1"/>
    <x v="8"/>
    <x v="797"/>
    <x v="763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x v="0"/>
    <x v="1006"/>
    <x v="1006"/>
    <x v="0"/>
    <x v="22"/>
    <x v="1"/>
    <x v="8"/>
    <x v="798"/>
    <x v="764"/>
    <x v="2"/>
    <x v="8"/>
  </r>
  <r>
    <n v="1007"/>
    <x v="1007"/>
    <s v="Our knee sleeve monitors your muscles and recommends rest time (on a mobile app) when it detects overexertion!"/>
    <x v="11"/>
    <x v="732"/>
    <x v="1"/>
    <x v="0"/>
    <x v="0"/>
    <x v="1007"/>
    <x v="1007"/>
    <x v="0"/>
    <x v="88"/>
    <x v="1"/>
    <x v="8"/>
    <x v="799"/>
    <x v="765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x v="10"/>
    <x v="1008"/>
    <x v="1008"/>
    <x v="0"/>
    <x v="29"/>
    <x v="1"/>
    <x v="8"/>
    <x v="800"/>
    <x v="409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x v="0"/>
    <x v="1009"/>
    <x v="1009"/>
    <x v="0"/>
    <x v="21"/>
    <x v="1"/>
    <x v="8"/>
    <x v="801"/>
    <x v="178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x v="0"/>
    <x v="1010"/>
    <x v="1010"/>
    <x v="0"/>
    <x v="80"/>
    <x v="1"/>
    <x v="8"/>
    <x v="802"/>
    <x v="698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x v="0"/>
    <x v="1011"/>
    <x v="1011"/>
    <x v="0"/>
    <x v="29"/>
    <x v="1"/>
    <x v="8"/>
    <x v="803"/>
    <x v="766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x v="0"/>
    <x v="1012"/>
    <x v="1012"/>
    <x v="0"/>
    <x v="254"/>
    <x v="1"/>
    <x v="8"/>
    <x v="804"/>
    <x v="767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x v="0"/>
    <x v="1013"/>
    <x v="1013"/>
    <x v="0"/>
    <x v="240"/>
    <x v="1"/>
    <x v="8"/>
    <x v="805"/>
    <x v="768"/>
    <x v="2"/>
    <x v="8"/>
  </r>
  <r>
    <n v="1014"/>
    <x v="1014"/>
    <s v="CHEMION is an eyewear device that lets you show your creativity to the world."/>
    <x v="3"/>
    <x v="738"/>
    <x v="1"/>
    <x v="0"/>
    <x v="0"/>
    <x v="1014"/>
    <x v="1014"/>
    <x v="0"/>
    <x v="38"/>
    <x v="1"/>
    <x v="8"/>
    <x v="806"/>
    <x v="769"/>
    <x v="2"/>
    <x v="8"/>
  </r>
  <r>
    <n v="1015"/>
    <x v="1015"/>
    <s v="SKIN - The wearable music remote control which makes your fitness lifestyle a bit easier"/>
    <x v="7"/>
    <x v="739"/>
    <x v="1"/>
    <x v="16"/>
    <x v="11"/>
    <x v="1015"/>
    <x v="1015"/>
    <x v="0"/>
    <x v="79"/>
    <x v="1"/>
    <x v="8"/>
    <x v="129"/>
    <x v="379"/>
    <x v="2"/>
    <x v="8"/>
  </r>
  <r>
    <n v="1016"/>
    <x v="1016"/>
    <s v="Send an alert for help and find missing people, pets, and valuables with the touch of a button. Get yours today!"/>
    <x v="57"/>
    <x v="740"/>
    <x v="1"/>
    <x v="0"/>
    <x v="0"/>
    <x v="1016"/>
    <x v="1016"/>
    <x v="0"/>
    <x v="44"/>
    <x v="1"/>
    <x v="8"/>
    <x v="807"/>
    <x v="770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x v="0"/>
    <x v="1017"/>
    <x v="1017"/>
    <x v="0"/>
    <x v="255"/>
    <x v="1"/>
    <x v="8"/>
    <x v="808"/>
    <x v="771"/>
    <x v="2"/>
    <x v="8"/>
  </r>
  <r>
    <n v="1018"/>
    <x v="1018"/>
    <s v="Owl is a fitness tracker along with an accompanying iOS app, that is both fun and interactive for children."/>
    <x v="22"/>
    <x v="742"/>
    <x v="1"/>
    <x v="0"/>
    <x v="0"/>
    <x v="1018"/>
    <x v="1018"/>
    <x v="0"/>
    <x v="63"/>
    <x v="1"/>
    <x v="8"/>
    <x v="809"/>
    <x v="772"/>
    <x v="2"/>
    <x v="8"/>
  </r>
  <r>
    <n v="1019"/>
    <x v="1019"/>
    <s v="Tempi Is a Wearable Bluetooth Device That Gives Accurate Temperature and Humidity Readings."/>
    <x v="101"/>
    <x v="743"/>
    <x v="1"/>
    <x v="0"/>
    <x v="0"/>
    <x v="1019"/>
    <x v="1019"/>
    <x v="0"/>
    <x v="256"/>
    <x v="1"/>
    <x v="8"/>
    <x v="810"/>
    <x v="460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x v="5"/>
    <x v="1020"/>
    <x v="1020"/>
    <x v="0"/>
    <x v="209"/>
    <x v="0"/>
    <x v="15"/>
    <x v="811"/>
    <x v="773"/>
    <x v="4"/>
    <x v="15"/>
  </r>
  <r>
    <n v="1021"/>
    <x v="1021"/>
    <s v="Rick and Morty concept album written by Allie Goertz + music video directed by Paul B. Cummings!"/>
    <x v="9"/>
    <x v="745"/>
    <x v="0"/>
    <x v="0"/>
    <x v="0"/>
    <x v="1021"/>
    <x v="1021"/>
    <x v="1"/>
    <x v="257"/>
    <x v="0"/>
    <x v="15"/>
    <x v="812"/>
    <x v="774"/>
    <x v="4"/>
    <x v="15"/>
  </r>
  <r>
    <n v="1022"/>
    <x v="1022"/>
    <s v="Help get four new bootlegs onto vinyl in the second installment of my series!"/>
    <x v="13"/>
    <x v="746"/>
    <x v="0"/>
    <x v="0"/>
    <x v="0"/>
    <x v="1022"/>
    <x v="1022"/>
    <x v="1"/>
    <x v="142"/>
    <x v="0"/>
    <x v="15"/>
    <x v="813"/>
    <x v="775"/>
    <x v="4"/>
    <x v="15"/>
  </r>
  <r>
    <n v="1023"/>
    <x v="1023"/>
    <s v="A collaborative, electronic journey helmed by producer Christopher Bingham and guitarist Carlos Montero."/>
    <x v="13"/>
    <x v="747"/>
    <x v="0"/>
    <x v="1"/>
    <x v="1"/>
    <x v="1023"/>
    <x v="1023"/>
    <x v="0"/>
    <x v="132"/>
    <x v="0"/>
    <x v="15"/>
    <x v="814"/>
    <x v="776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x v="9"/>
    <x v="1024"/>
    <x v="1024"/>
    <x v="1"/>
    <x v="42"/>
    <x v="0"/>
    <x v="15"/>
    <x v="815"/>
    <x v="777"/>
    <x v="4"/>
    <x v="15"/>
  </r>
  <r>
    <n v="1025"/>
    <x v="1025"/>
    <s v="Jake Kaufman and Jessie Seely present THE WORLD'S FIRST VIRTUAL REALITY ROCK OPERA."/>
    <x v="54"/>
    <x v="749"/>
    <x v="0"/>
    <x v="0"/>
    <x v="0"/>
    <x v="1025"/>
    <x v="1025"/>
    <x v="1"/>
    <x v="258"/>
    <x v="0"/>
    <x v="15"/>
    <x v="816"/>
    <x v="778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x v="1"/>
    <x v="1026"/>
    <x v="1026"/>
    <x v="1"/>
    <x v="259"/>
    <x v="0"/>
    <x v="15"/>
    <x v="817"/>
    <x v="779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x v="0"/>
    <x v="1027"/>
    <x v="1027"/>
    <x v="1"/>
    <x v="112"/>
    <x v="0"/>
    <x v="15"/>
    <x v="818"/>
    <x v="780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x v="1"/>
    <x v="1028"/>
    <x v="1028"/>
    <x v="1"/>
    <x v="260"/>
    <x v="0"/>
    <x v="15"/>
    <x v="819"/>
    <x v="781"/>
    <x v="4"/>
    <x v="15"/>
  </r>
  <r>
    <n v="1029"/>
    <x v="1029"/>
    <s v="We want to recreate last years massive Valborgparty in Lund but this time even bigger!"/>
    <x v="3"/>
    <x v="753"/>
    <x v="0"/>
    <x v="11"/>
    <x v="9"/>
    <x v="1029"/>
    <x v="1029"/>
    <x v="0"/>
    <x v="261"/>
    <x v="0"/>
    <x v="15"/>
    <x v="820"/>
    <x v="782"/>
    <x v="4"/>
    <x v="15"/>
  </r>
  <r>
    <n v="1030"/>
    <x v="1030"/>
    <s v="Help fund the latest Gothsicles mega-album, I FEEL SICLE!"/>
    <x v="13"/>
    <x v="754"/>
    <x v="0"/>
    <x v="0"/>
    <x v="0"/>
    <x v="1030"/>
    <x v="1030"/>
    <x v="0"/>
    <x v="180"/>
    <x v="0"/>
    <x v="15"/>
    <x v="821"/>
    <x v="783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x v="0"/>
    <x v="1031"/>
    <x v="1031"/>
    <x v="0"/>
    <x v="221"/>
    <x v="0"/>
    <x v="15"/>
    <x v="202"/>
    <x v="784"/>
    <x v="4"/>
    <x v="15"/>
  </r>
  <r>
    <n v="1032"/>
    <x v="1032"/>
    <s v="Ideal for living rooms and open spaces."/>
    <x v="105"/>
    <x v="756"/>
    <x v="0"/>
    <x v="0"/>
    <x v="0"/>
    <x v="1032"/>
    <x v="1032"/>
    <x v="0"/>
    <x v="93"/>
    <x v="0"/>
    <x v="15"/>
    <x v="822"/>
    <x v="785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x v="1"/>
    <x v="1033"/>
    <x v="1033"/>
    <x v="0"/>
    <x v="74"/>
    <x v="0"/>
    <x v="15"/>
    <x v="823"/>
    <x v="786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x v="0"/>
    <x v="1034"/>
    <x v="1034"/>
    <x v="0"/>
    <x v="262"/>
    <x v="0"/>
    <x v="15"/>
    <x v="824"/>
    <x v="787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x v="0"/>
    <x v="1035"/>
    <x v="1035"/>
    <x v="0"/>
    <x v="88"/>
    <x v="0"/>
    <x v="15"/>
    <x v="825"/>
    <x v="788"/>
    <x v="4"/>
    <x v="15"/>
  </r>
  <r>
    <n v="1036"/>
    <x v="1036"/>
    <s v="Help this Soulful &amp; Cinematic Glitch-Pop Songwriter Bring her Music to the World!  (And your Ears:)"/>
    <x v="37"/>
    <x v="759"/>
    <x v="0"/>
    <x v="0"/>
    <x v="0"/>
    <x v="1036"/>
    <x v="1036"/>
    <x v="0"/>
    <x v="263"/>
    <x v="0"/>
    <x v="15"/>
    <x v="826"/>
    <x v="789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x v="0"/>
    <x v="1037"/>
    <x v="1037"/>
    <x v="0"/>
    <x v="64"/>
    <x v="0"/>
    <x v="15"/>
    <x v="426"/>
    <x v="790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x v="0"/>
    <x v="1038"/>
    <x v="1038"/>
    <x v="0"/>
    <x v="42"/>
    <x v="0"/>
    <x v="15"/>
    <x v="827"/>
    <x v="791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x v="0"/>
    <x v="1039"/>
    <x v="1039"/>
    <x v="0"/>
    <x v="209"/>
    <x v="0"/>
    <x v="15"/>
    <x v="828"/>
    <x v="792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x v="0"/>
    <x v="1040"/>
    <x v="1040"/>
    <x v="0"/>
    <x v="29"/>
    <x v="1"/>
    <x v="16"/>
    <x v="385"/>
    <x v="409"/>
    <x v="5"/>
    <x v="16"/>
  </r>
  <r>
    <n v="1041"/>
    <x v="1041"/>
    <s v="I am trying to document what it is like to plunge head first into the music/audio industry as an intern."/>
    <x v="45"/>
    <x v="117"/>
    <x v="1"/>
    <x v="0"/>
    <x v="0"/>
    <x v="1041"/>
    <x v="1041"/>
    <x v="0"/>
    <x v="78"/>
    <x v="1"/>
    <x v="16"/>
    <x v="109"/>
    <x v="121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x v="0"/>
    <x v="1042"/>
    <x v="1042"/>
    <x v="0"/>
    <x v="29"/>
    <x v="1"/>
    <x v="16"/>
    <x v="829"/>
    <x v="119"/>
    <x v="5"/>
    <x v="16"/>
  </r>
  <r>
    <n v="1043"/>
    <x v="1043"/>
    <s v="We're seeking funding for a special 10th Anniversary PRINT EDITION! Receive your own copy for only $8"/>
    <x v="57"/>
    <x v="763"/>
    <x v="1"/>
    <x v="0"/>
    <x v="0"/>
    <x v="1043"/>
    <x v="1043"/>
    <x v="0"/>
    <x v="264"/>
    <x v="1"/>
    <x v="16"/>
    <x v="830"/>
    <x v="793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x v="0"/>
    <x v="1044"/>
    <x v="1044"/>
    <x v="0"/>
    <x v="84"/>
    <x v="1"/>
    <x v="16"/>
    <x v="831"/>
    <x v="366"/>
    <x v="5"/>
    <x v="16"/>
  </r>
  <r>
    <n v="1045"/>
    <x v="1045"/>
    <s v="In Case Of Emergency is a radio talk show for preppers, beginning preppers, and with preparedness in mind."/>
    <x v="3"/>
    <x v="764"/>
    <x v="1"/>
    <x v="0"/>
    <x v="0"/>
    <x v="1045"/>
    <x v="1045"/>
    <x v="0"/>
    <x v="22"/>
    <x v="1"/>
    <x v="16"/>
    <x v="832"/>
    <x v="794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x v="3"/>
    <x v="1046"/>
    <x v="1046"/>
    <x v="0"/>
    <x v="78"/>
    <x v="1"/>
    <x v="16"/>
    <x v="109"/>
    <x v="121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x v="0"/>
    <x v="1047"/>
    <x v="1047"/>
    <x v="0"/>
    <x v="29"/>
    <x v="1"/>
    <x v="16"/>
    <x v="833"/>
    <x v="120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x v="0"/>
    <x v="1048"/>
    <x v="1048"/>
    <x v="0"/>
    <x v="80"/>
    <x v="1"/>
    <x v="16"/>
    <x v="834"/>
    <x v="450"/>
    <x v="5"/>
    <x v="16"/>
  </r>
  <r>
    <n v="1049"/>
    <x v="1049"/>
    <s v="------"/>
    <x v="14"/>
    <x v="117"/>
    <x v="1"/>
    <x v="0"/>
    <x v="0"/>
    <x v="1049"/>
    <x v="1049"/>
    <x v="0"/>
    <x v="78"/>
    <x v="1"/>
    <x v="16"/>
    <x v="109"/>
    <x v="121"/>
    <x v="5"/>
    <x v="16"/>
  </r>
  <r>
    <n v="1050"/>
    <x v="1050"/>
    <s v="Secularism is on the rise and I hear you.Talk to me."/>
    <x v="30"/>
    <x v="117"/>
    <x v="1"/>
    <x v="0"/>
    <x v="0"/>
    <x v="1050"/>
    <x v="1050"/>
    <x v="0"/>
    <x v="78"/>
    <x v="1"/>
    <x v="16"/>
    <x v="109"/>
    <x v="121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x v="0"/>
    <x v="1051"/>
    <x v="1051"/>
    <x v="0"/>
    <x v="78"/>
    <x v="1"/>
    <x v="16"/>
    <x v="109"/>
    <x v="121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x v="0"/>
    <x v="1052"/>
    <x v="1052"/>
    <x v="0"/>
    <x v="78"/>
    <x v="1"/>
    <x v="16"/>
    <x v="109"/>
    <x v="121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x v="0"/>
    <x v="1053"/>
    <x v="1053"/>
    <x v="0"/>
    <x v="29"/>
    <x v="1"/>
    <x v="16"/>
    <x v="460"/>
    <x v="2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x v="0"/>
    <x v="1054"/>
    <x v="1054"/>
    <x v="0"/>
    <x v="78"/>
    <x v="1"/>
    <x v="16"/>
    <x v="109"/>
    <x v="121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x v="0"/>
    <x v="1055"/>
    <x v="1055"/>
    <x v="0"/>
    <x v="78"/>
    <x v="1"/>
    <x v="16"/>
    <x v="109"/>
    <x v="121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x v="0"/>
    <x v="1056"/>
    <x v="1056"/>
    <x v="0"/>
    <x v="78"/>
    <x v="1"/>
    <x v="16"/>
    <x v="109"/>
    <x v="121"/>
    <x v="5"/>
    <x v="16"/>
  </r>
  <r>
    <n v="1057"/>
    <x v="1057"/>
    <s v="Sayin it Plain is a Independent Radio Show created to inform the public and empower the community."/>
    <x v="3"/>
    <x v="117"/>
    <x v="1"/>
    <x v="0"/>
    <x v="0"/>
    <x v="1057"/>
    <x v="1057"/>
    <x v="0"/>
    <x v="78"/>
    <x v="1"/>
    <x v="16"/>
    <x v="109"/>
    <x v="121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x v="0"/>
    <x v="1058"/>
    <x v="1058"/>
    <x v="0"/>
    <x v="78"/>
    <x v="1"/>
    <x v="16"/>
    <x v="109"/>
    <x v="121"/>
    <x v="5"/>
    <x v="16"/>
  </r>
  <r>
    <n v="1059"/>
    <x v="1059"/>
    <s v="Turning myself into a vocal artist."/>
    <x v="184"/>
    <x v="117"/>
    <x v="1"/>
    <x v="0"/>
    <x v="0"/>
    <x v="1059"/>
    <x v="1059"/>
    <x v="0"/>
    <x v="78"/>
    <x v="1"/>
    <x v="16"/>
    <x v="109"/>
    <x v="121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x v="0"/>
    <x v="1060"/>
    <x v="1060"/>
    <x v="0"/>
    <x v="29"/>
    <x v="1"/>
    <x v="16"/>
    <x v="460"/>
    <x v="73"/>
    <x v="5"/>
    <x v="16"/>
  </r>
  <r>
    <n v="1061"/>
    <x v="1061"/>
    <s v="T.O., Adi &amp; Mercedes discuss their point of views, women's issues &amp; Hollywood Hotties."/>
    <x v="23"/>
    <x v="117"/>
    <x v="1"/>
    <x v="0"/>
    <x v="0"/>
    <x v="1061"/>
    <x v="1061"/>
    <x v="0"/>
    <x v="78"/>
    <x v="1"/>
    <x v="16"/>
    <x v="109"/>
    <x v="121"/>
    <x v="5"/>
    <x v="16"/>
  </r>
  <r>
    <n v="1062"/>
    <x v="1062"/>
    <s v="SEE US ON PATREON www.badgirlartwork.com"/>
    <x v="212"/>
    <x v="121"/>
    <x v="1"/>
    <x v="0"/>
    <x v="0"/>
    <x v="1062"/>
    <x v="1062"/>
    <x v="0"/>
    <x v="80"/>
    <x v="1"/>
    <x v="16"/>
    <x v="835"/>
    <x v="12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x v="0"/>
    <x v="1063"/>
    <x v="1063"/>
    <x v="0"/>
    <x v="78"/>
    <x v="1"/>
    <x v="16"/>
    <x v="109"/>
    <x v="121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x v="0"/>
    <x v="1064"/>
    <x v="1064"/>
    <x v="0"/>
    <x v="252"/>
    <x v="1"/>
    <x v="17"/>
    <x v="836"/>
    <x v="795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x v="2"/>
    <x v="1065"/>
    <x v="1065"/>
    <x v="0"/>
    <x v="81"/>
    <x v="1"/>
    <x v="17"/>
    <x v="837"/>
    <x v="796"/>
    <x v="6"/>
    <x v="17"/>
  </r>
  <r>
    <n v="1066"/>
    <x v="1066"/>
    <s v="A parody of old school RPGs where you are a new Dark Lord on a quest to amass monsters and allies on your side."/>
    <x v="60"/>
    <x v="766"/>
    <x v="2"/>
    <x v="0"/>
    <x v="0"/>
    <x v="1066"/>
    <x v="1066"/>
    <x v="0"/>
    <x v="265"/>
    <x v="1"/>
    <x v="17"/>
    <x v="838"/>
    <x v="797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x v="0"/>
    <x v="1067"/>
    <x v="1067"/>
    <x v="0"/>
    <x v="73"/>
    <x v="1"/>
    <x v="17"/>
    <x v="839"/>
    <x v="31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x v="0"/>
    <x v="1068"/>
    <x v="1068"/>
    <x v="0"/>
    <x v="80"/>
    <x v="1"/>
    <x v="17"/>
    <x v="840"/>
    <x v="798"/>
    <x v="6"/>
    <x v="17"/>
  </r>
  <r>
    <n v="1069"/>
    <x v="1069"/>
    <s v="A run-n-gun zombie survival game where you scavenge for items to make the night a little less scary."/>
    <x v="41"/>
    <x v="447"/>
    <x v="2"/>
    <x v="0"/>
    <x v="0"/>
    <x v="1069"/>
    <x v="1069"/>
    <x v="0"/>
    <x v="64"/>
    <x v="1"/>
    <x v="17"/>
    <x v="841"/>
    <x v="799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x v="0"/>
    <x v="1070"/>
    <x v="1070"/>
    <x v="0"/>
    <x v="84"/>
    <x v="1"/>
    <x v="17"/>
    <x v="449"/>
    <x v="436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x v="8"/>
    <x v="1071"/>
    <x v="1071"/>
    <x v="0"/>
    <x v="78"/>
    <x v="1"/>
    <x v="17"/>
    <x v="109"/>
    <x v="121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x v="0"/>
    <x v="1072"/>
    <x v="1072"/>
    <x v="0"/>
    <x v="80"/>
    <x v="1"/>
    <x v="17"/>
    <x v="842"/>
    <x v="800"/>
    <x v="6"/>
    <x v="17"/>
  </r>
  <r>
    <n v="1073"/>
    <x v="1073"/>
    <s v="We want to bring our Game Rainbow Ball to the iphone and to do that we need a little help"/>
    <x v="47"/>
    <x v="115"/>
    <x v="2"/>
    <x v="0"/>
    <x v="0"/>
    <x v="1073"/>
    <x v="1073"/>
    <x v="0"/>
    <x v="29"/>
    <x v="1"/>
    <x v="17"/>
    <x v="843"/>
    <x v="119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x v="0"/>
    <x v="1074"/>
    <x v="1074"/>
    <x v="0"/>
    <x v="209"/>
    <x v="1"/>
    <x v="17"/>
    <x v="844"/>
    <x v="801"/>
    <x v="6"/>
    <x v="17"/>
  </r>
  <r>
    <n v="1075"/>
    <x v="1075"/>
    <s v="Fully 3D, post Apocalyptic themed tower defense video game. New take on the genre."/>
    <x v="28"/>
    <x v="372"/>
    <x v="2"/>
    <x v="0"/>
    <x v="0"/>
    <x v="1075"/>
    <x v="1075"/>
    <x v="0"/>
    <x v="83"/>
    <x v="1"/>
    <x v="17"/>
    <x v="684"/>
    <x v="2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x v="0"/>
    <x v="1076"/>
    <x v="1076"/>
    <x v="0"/>
    <x v="266"/>
    <x v="1"/>
    <x v="17"/>
    <x v="845"/>
    <x v="802"/>
    <x v="6"/>
    <x v="17"/>
  </r>
  <r>
    <n v="1077"/>
    <x v="1077"/>
    <s v="An epic strategy game of world conquest with simultaneous turn-based multiplayer gameplay and no hotseat waiting"/>
    <x v="31"/>
    <x v="769"/>
    <x v="2"/>
    <x v="0"/>
    <x v="0"/>
    <x v="1077"/>
    <x v="1077"/>
    <x v="0"/>
    <x v="157"/>
    <x v="1"/>
    <x v="17"/>
    <x v="846"/>
    <x v="803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x v="0"/>
    <x v="1078"/>
    <x v="1078"/>
    <x v="0"/>
    <x v="81"/>
    <x v="1"/>
    <x v="17"/>
    <x v="847"/>
    <x v="377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x v="3"/>
    <x v="1079"/>
    <x v="1079"/>
    <x v="0"/>
    <x v="59"/>
    <x v="1"/>
    <x v="17"/>
    <x v="848"/>
    <x v="804"/>
    <x v="6"/>
    <x v="17"/>
  </r>
  <r>
    <n v="1080"/>
    <x v="1080"/>
    <s v="A fantasy action RPG which follows an elven ex-slave on a journey of magic, revenge, intrigue, and deceit."/>
    <x v="22"/>
    <x v="771"/>
    <x v="2"/>
    <x v="0"/>
    <x v="0"/>
    <x v="1080"/>
    <x v="1080"/>
    <x v="0"/>
    <x v="15"/>
    <x v="1"/>
    <x v="17"/>
    <x v="849"/>
    <x v="805"/>
    <x v="6"/>
    <x v="17"/>
  </r>
  <r>
    <n v="1081"/>
    <x v="1081"/>
    <s v="Finishing your last job before you retire until a disaster strikes the cargo ship can you survive The Creature?"/>
    <x v="118"/>
    <x v="433"/>
    <x v="2"/>
    <x v="0"/>
    <x v="0"/>
    <x v="1081"/>
    <x v="1081"/>
    <x v="0"/>
    <x v="80"/>
    <x v="1"/>
    <x v="17"/>
    <x v="850"/>
    <x v="366"/>
    <x v="6"/>
    <x v="17"/>
  </r>
  <r>
    <n v="1082"/>
    <x v="1082"/>
    <s v="Challenge your trivia skills in this action oriented game against several opponents across time."/>
    <x v="3"/>
    <x v="443"/>
    <x v="2"/>
    <x v="0"/>
    <x v="0"/>
    <x v="1082"/>
    <x v="1082"/>
    <x v="0"/>
    <x v="83"/>
    <x v="1"/>
    <x v="17"/>
    <x v="470"/>
    <x v="806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x v="5"/>
    <x v="1083"/>
    <x v="1083"/>
    <x v="0"/>
    <x v="29"/>
    <x v="1"/>
    <x v="17"/>
    <x v="380"/>
    <x v="807"/>
    <x v="6"/>
    <x v="17"/>
  </r>
  <r>
    <n v="1084"/>
    <x v="1084"/>
    <s v="I want to start my own channel for gaming"/>
    <x v="131"/>
    <x v="117"/>
    <x v="2"/>
    <x v="0"/>
    <x v="0"/>
    <x v="1084"/>
    <x v="1084"/>
    <x v="0"/>
    <x v="78"/>
    <x v="1"/>
    <x v="17"/>
    <x v="109"/>
    <x v="121"/>
    <x v="6"/>
    <x v="17"/>
  </r>
  <r>
    <n v="1085"/>
    <x v="1085"/>
    <s v="The new kid on the block. Re-imagining old games and creating new ones. Ship, Lazer, Rock is first."/>
    <x v="11"/>
    <x v="772"/>
    <x v="2"/>
    <x v="5"/>
    <x v="5"/>
    <x v="1085"/>
    <x v="1085"/>
    <x v="0"/>
    <x v="82"/>
    <x v="1"/>
    <x v="17"/>
    <x v="851"/>
    <x v="808"/>
    <x v="6"/>
    <x v="17"/>
  </r>
  <r>
    <n v="1086"/>
    <x v="1086"/>
    <s v="Humanity's future in the Galaxy"/>
    <x v="102"/>
    <x v="493"/>
    <x v="2"/>
    <x v="0"/>
    <x v="0"/>
    <x v="1086"/>
    <x v="1086"/>
    <x v="0"/>
    <x v="84"/>
    <x v="1"/>
    <x v="17"/>
    <x v="852"/>
    <x v="507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x v="0"/>
    <x v="1087"/>
    <x v="1087"/>
    <x v="0"/>
    <x v="78"/>
    <x v="1"/>
    <x v="17"/>
    <x v="109"/>
    <x v="121"/>
    <x v="6"/>
    <x v="17"/>
  </r>
  <r>
    <n v="1088"/>
    <x v="1088"/>
    <s v="A fresh twist on survival games. Intense, high-stakes 30 minute rounds for up to 10 players."/>
    <x v="101"/>
    <x v="773"/>
    <x v="2"/>
    <x v="0"/>
    <x v="0"/>
    <x v="1088"/>
    <x v="1088"/>
    <x v="0"/>
    <x v="206"/>
    <x v="1"/>
    <x v="17"/>
    <x v="853"/>
    <x v="809"/>
    <x v="6"/>
    <x v="17"/>
  </r>
  <r>
    <n v="1089"/>
    <x v="1089"/>
    <s v="Farabel is a single player turn-based fantasy strategy game for Mac/PC/Linux"/>
    <x v="36"/>
    <x v="774"/>
    <x v="2"/>
    <x v="6"/>
    <x v="3"/>
    <x v="1089"/>
    <x v="1089"/>
    <x v="0"/>
    <x v="72"/>
    <x v="1"/>
    <x v="17"/>
    <x v="854"/>
    <x v="810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x v="2"/>
    <x v="1090"/>
    <x v="1090"/>
    <x v="0"/>
    <x v="29"/>
    <x v="1"/>
    <x v="17"/>
    <x v="855"/>
    <x v="144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x v="1"/>
    <x v="1091"/>
    <x v="1091"/>
    <x v="0"/>
    <x v="84"/>
    <x v="1"/>
    <x v="17"/>
    <x v="856"/>
    <x v="385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x v="0"/>
    <x v="1092"/>
    <x v="1092"/>
    <x v="0"/>
    <x v="63"/>
    <x v="1"/>
    <x v="17"/>
    <x v="857"/>
    <x v="366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x v="5"/>
    <x v="1093"/>
    <x v="1093"/>
    <x v="0"/>
    <x v="80"/>
    <x v="1"/>
    <x v="17"/>
    <x v="858"/>
    <x v="811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x v="0"/>
    <x v="1094"/>
    <x v="1094"/>
    <x v="0"/>
    <x v="74"/>
    <x v="1"/>
    <x v="17"/>
    <x v="859"/>
    <x v="812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x v="0"/>
    <x v="1095"/>
    <x v="1095"/>
    <x v="0"/>
    <x v="225"/>
    <x v="1"/>
    <x v="17"/>
    <x v="860"/>
    <x v="813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x v="0"/>
    <x v="1096"/>
    <x v="1096"/>
    <x v="0"/>
    <x v="60"/>
    <x v="1"/>
    <x v="17"/>
    <x v="861"/>
    <x v="814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x v="0"/>
    <x v="1097"/>
    <x v="1097"/>
    <x v="0"/>
    <x v="63"/>
    <x v="1"/>
    <x v="17"/>
    <x v="862"/>
    <x v="815"/>
    <x v="6"/>
    <x v="17"/>
  </r>
  <r>
    <n v="1098"/>
    <x v="1098"/>
    <s v="Kick, Punch... Fireball is an FPS type arena game set inside the fantasy world."/>
    <x v="31"/>
    <x v="780"/>
    <x v="2"/>
    <x v="0"/>
    <x v="0"/>
    <x v="1098"/>
    <x v="1098"/>
    <x v="0"/>
    <x v="19"/>
    <x v="1"/>
    <x v="17"/>
    <x v="863"/>
    <x v="816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x v="1"/>
    <x v="1099"/>
    <x v="1099"/>
    <x v="0"/>
    <x v="29"/>
    <x v="1"/>
    <x v="17"/>
    <x v="724"/>
    <x v="384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x v="3"/>
    <x v="1100"/>
    <x v="1100"/>
    <x v="0"/>
    <x v="73"/>
    <x v="1"/>
    <x v="17"/>
    <x v="453"/>
    <x v="119"/>
    <x v="6"/>
    <x v="17"/>
  </r>
  <r>
    <n v="1101"/>
    <x v="1101"/>
    <s v="Different strains of marijuana leafs battling to the death to see which one is the top strain."/>
    <x v="57"/>
    <x v="781"/>
    <x v="2"/>
    <x v="0"/>
    <x v="0"/>
    <x v="1101"/>
    <x v="1101"/>
    <x v="0"/>
    <x v="79"/>
    <x v="1"/>
    <x v="17"/>
    <x v="864"/>
    <x v="817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x v="0"/>
    <x v="1102"/>
    <x v="1102"/>
    <x v="0"/>
    <x v="54"/>
    <x v="1"/>
    <x v="17"/>
    <x v="865"/>
    <x v="818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x v="0"/>
    <x v="1103"/>
    <x v="1103"/>
    <x v="0"/>
    <x v="41"/>
    <x v="1"/>
    <x v="17"/>
    <x v="866"/>
    <x v="796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x v="1"/>
    <x v="1104"/>
    <x v="1104"/>
    <x v="0"/>
    <x v="77"/>
    <x v="1"/>
    <x v="17"/>
    <x v="867"/>
    <x v="819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x v="0"/>
    <x v="1105"/>
    <x v="1105"/>
    <x v="0"/>
    <x v="9"/>
    <x v="1"/>
    <x v="17"/>
    <x v="868"/>
    <x v="820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x v="0"/>
    <x v="1106"/>
    <x v="1106"/>
    <x v="0"/>
    <x v="63"/>
    <x v="1"/>
    <x v="17"/>
    <x v="869"/>
    <x v="821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x v="0"/>
    <x v="1107"/>
    <x v="1107"/>
    <x v="0"/>
    <x v="78"/>
    <x v="1"/>
    <x v="17"/>
    <x v="109"/>
    <x v="121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x v="0"/>
    <x v="1108"/>
    <x v="1108"/>
    <x v="0"/>
    <x v="64"/>
    <x v="1"/>
    <x v="17"/>
    <x v="870"/>
    <x v="822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x v="0"/>
    <x v="1109"/>
    <x v="1109"/>
    <x v="0"/>
    <x v="83"/>
    <x v="1"/>
    <x v="17"/>
    <x v="871"/>
    <x v="2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x v="0"/>
    <x v="1110"/>
    <x v="1110"/>
    <x v="0"/>
    <x v="202"/>
    <x v="1"/>
    <x v="17"/>
    <x v="872"/>
    <x v="823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x v="0"/>
    <x v="1111"/>
    <x v="1111"/>
    <x v="0"/>
    <x v="29"/>
    <x v="1"/>
    <x v="17"/>
    <x v="167"/>
    <x v="120"/>
    <x v="6"/>
    <x v="17"/>
  </r>
  <r>
    <n v="1112"/>
    <x v="1112"/>
    <s v="Tarantino-esque Adventure Game on Steroids Inspired by LucasArts, Gritty Action Movies and 1940's Animation"/>
    <x v="217"/>
    <x v="788"/>
    <x v="2"/>
    <x v="0"/>
    <x v="0"/>
    <x v="1112"/>
    <x v="1112"/>
    <x v="0"/>
    <x v="267"/>
    <x v="1"/>
    <x v="17"/>
    <x v="873"/>
    <x v="824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x v="1"/>
    <x v="1113"/>
    <x v="1113"/>
    <x v="0"/>
    <x v="29"/>
    <x v="1"/>
    <x v="17"/>
    <x v="724"/>
    <x v="144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x v="1"/>
    <x v="1114"/>
    <x v="1114"/>
    <x v="0"/>
    <x v="83"/>
    <x v="1"/>
    <x v="17"/>
    <x v="874"/>
    <x v="825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x v="0"/>
    <x v="1115"/>
    <x v="1115"/>
    <x v="0"/>
    <x v="80"/>
    <x v="1"/>
    <x v="17"/>
    <x v="875"/>
    <x v="514"/>
    <x v="6"/>
    <x v="17"/>
  </r>
  <r>
    <n v="1116"/>
    <x v="1116"/>
    <s v="A medieval, post apocolyptic, Online, MMORPG. Class morphing, character customization game."/>
    <x v="69"/>
    <x v="789"/>
    <x v="2"/>
    <x v="0"/>
    <x v="0"/>
    <x v="1116"/>
    <x v="1116"/>
    <x v="0"/>
    <x v="73"/>
    <x v="1"/>
    <x v="17"/>
    <x v="876"/>
    <x v="826"/>
    <x v="6"/>
    <x v="17"/>
  </r>
  <r>
    <n v="1117"/>
    <x v="1117"/>
    <s v="Experience the Medieval in your own village. Increase your village into a city and walk through the streets."/>
    <x v="28"/>
    <x v="790"/>
    <x v="2"/>
    <x v="12"/>
    <x v="3"/>
    <x v="1117"/>
    <x v="1117"/>
    <x v="0"/>
    <x v="22"/>
    <x v="1"/>
    <x v="17"/>
    <x v="877"/>
    <x v="827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x v="2"/>
    <x v="1118"/>
    <x v="1118"/>
    <x v="0"/>
    <x v="83"/>
    <x v="1"/>
    <x v="17"/>
    <x v="878"/>
    <x v="828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x v="0"/>
    <x v="1119"/>
    <x v="1119"/>
    <x v="0"/>
    <x v="29"/>
    <x v="1"/>
    <x v="17"/>
    <x v="879"/>
    <x v="144"/>
    <x v="6"/>
    <x v="17"/>
  </r>
  <r>
    <n v="1120"/>
    <x v="1120"/>
    <s v="Planet Ninjahwah is a highly anticipated futuristic action adventure game that will blow your mind!!"/>
    <x v="31"/>
    <x v="117"/>
    <x v="2"/>
    <x v="0"/>
    <x v="0"/>
    <x v="1120"/>
    <x v="1120"/>
    <x v="0"/>
    <x v="78"/>
    <x v="1"/>
    <x v="17"/>
    <x v="109"/>
    <x v="121"/>
    <x v="6"/>
    <x v="17"/>
  </r>
  <r>
    <n v="1121"/>
    <x v="1121"/>
    <s v="An action packed, side scrolling, platform jumping, laser shooting ADVENTURE that will be fun for everyone."/>
    <x v="65"/>
    <x v="792"/>
    <x v="2"/>
    <x v="0"/>
    <x v="0"/>
    <x v="1121"/>
    <x v="1121"/>
    <x v="0"/>
    <x v="81"/>
    <x v="1"/>
    <x v="17"/>
    <x v="880"/>
    <x v="829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x v="1"/>
    <x v="1122"/>
    <x v="1122"/>
    <x v="0"/>
    <x v="78"/>
    <x v="1"/>
    <x v="17"/>
    <x v="109"/>
    <x v="121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x v="0"/>
    <x v="1123"/>
    <x v="1123"/>
    <x v="0"/>
    <x v="83"/>
    <x v="1"/>
    <x v="17"/>
    <x v="881"/>
    <x v="830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x v="0"/>
    <x v="1124"/>
    <x v="1124"/>
    <x v="0"/>
    <x v="63"/>
    <x v="1"/>
    <x v="18"/>
    <x v="882"/>
    <x v="831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x v="1"/>
    <x v="1125"/>
    <x v="1125"/>
    <x v="0"/>
    <x v="78"/>
    <x v="1"/>
    <x v="18"/>
    <x v="109"/>
    <x v="121"/>
    <x v="6"/>
    <x v="18"/>
  </r>
  <r>
    <n v="1126"/>
    <x v="1126"/>
    <s v="Imagine a science class where the teacher walks in a says &quot;Take out your cell phone and play a game.&quot;"/>
    <x v="13"/>
    <x v="115"/>
    <x v="2"/>
    <x v="0"/>
    <x v="0"/>
    <x v="1126"/>
    <x v="1126"/>
    <x v="0"/>
    <x v="84"/>
    <x v="1"/>
    <x v="18"/>
    <x v="724"/>
    <x v="144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x v="0"/>
    <x v="1127"/>
    <x v="1127"/>
    <x v="0"/>
    <x v="23"/>
    <x v="1"/>
    <x v="18"/>
    <x v="883"/>
    <x v="832"/>
    <x v="6"/>
    <x v="18"/>
  </r>
  <r>
    <n v="1128"/>
    <x v="1128"/>
    <s v="#havingfunFTW"/>
    <x v="28"/>
    <x v="116"/>
    <x v="2"/>
    <x v="1"/>
    <x v="1"/>
    <x v="1128"/>
    <x v="1128"/>
    <x v="0"/>
    <x v="29"/>
    <x v="1"/>
    <x v="18"/>
    <x v="370"/>
    <x v="120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x v="0"/>
    <x v="1129"/>
    <x v="1129"/>
    <x v="0"/>
    <x v="84"/>
    <x v="1"/>
    <x v="18"/>
    <x v="884"/>
    <x v="689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x v="0"/>
    <x v="1130"/>
    <x v="1130"/>
    <x v="0"/>
    <x v="83"/>
    <x v="1"/>
    <x v="18"/>
    <x v="881"/>
    <x v="830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x v="2"/>
    <x v="1131"/>
    <x v="1131"/>
    <x v="0"/>
    <x v="78"/>
    <x v="1"/>
    <x v="18"/>
    <x v="109"/>
    <x v="121"/>
    <x v="6"/>
    <x v="18"/>
  </r>
  <r>
    <n v="1132"/>
    <x v="1132"/>
    <s v="One is a simple mobile game about exploring the connections between all living things. Featuring hand-painted art."/>
    <x v="3"/>
    <x v="794"/>
    <x v="2"/>
    <x v="5"/>
    <x v="5"/>
    <x v="1132"/>
    <x v="1132"/>
    <x v="0"/>
    <x v="62"/>
    <x v="1"/>
    <x v="18"/>
    <x v="885"/>
    <x v="833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x v="1"/>
    <x v="1133"/>
    <x v="1133"/>
    <x v="0"/>
    <x v="29"/>
    <x v="1"/>
    <x v="18"/>
    <x v="886"/>
    <x v="135"/>
    <x v="6"/>
    <x v="18"/>
  </r>
  <r>
    <n v="1134"/>
    <x v="1134"/>
    <s v="We are creating a new Mario Bro's style game called KFK:Original. It's challenging, fun and totally awesome!!!"/>
    <x v="31"/>
    <x v="116"/>
    <x v="2"/>
    <x v="2"/>
    <x v="2"/>
    <x v="1134"/>
    <x v="1134"/>
    <x v="0"/>
    <x v="29"/>
    <x v="1"/>
    <x v="18"/>
    <x v="524"/>
    <x v="120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x v="3"/>
    <x v="1135"/>
    <x v="1135"/>
    <x v="0"/>
    <x v="29"/>
    <x v="1"/>
    <x v="18"/>
    <x v="152"/>
    <x v="73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x v="3"/>
    <x v="1136"/>
    <x v="1136"/>
    <x v="0"/>
    <x v="79"/>
    <x v="1"/>
    <x v="18"/>
    <x v="887"/>
    <x v="834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x v="0"/>
    <x v="1137"/>
    <x v="1137"/>
    <x v="0"/>
    <x v="70"/>
    <x v="1"/>
    <x v="18"/>
    <x v="888"/>
    <x v="835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x v="0"/>
    <x v="1138"/>
    <x v="1138"/>
    <x v="0"/>
    <x v="80"/>
    <x v="1"/>
    <x v="18"/>
    <x v="737"/>
    <x v="683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x v="0"/>
    <x v="1139"/>
    <x v="1139"/>
    <x v="0"/>
    <x v="29"/>
    <x v="1"/>
    <x v="18"/>
    <x v="889"/>
    <x v="144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x v="1"/>
    <x v="1140"/>
    <x v="1140"/>
    <x v="0"/>
    <x v="78"/>
    <x v="1"/>
    <x v="18"/>
    <x v="109"/>
    <x v="121"/>
    <x v="6"/>
    <x v="18"/>
  </r>
  <r>
    <n v="1141"/>
    <x v="1141"/>
    <s v="I think this will be a great game!"/>
    <x v="2"/>
    <x v="117"/>
    <x v="2"/>
    <x v="12"/>
    <x v="3"/>
    <x v="1141"/>
    <x v="1141"/>
    <x v="0"/>
    <x v="78"/>
    <x v="1"/>
    <x v="18"/>
    <x v="109"/>
    <x v="121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x v="0"/>
    <x v="1142"/>
    <x v="1142"/>
    <x v="0"/>
    <x v="78"/>
    <x v="1"/>
    <x v="18"/>
    <x v="109"/>
    <x v="121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x v="0"/>
    <x v="1143"/>
    <x v="1143"/>
    <x v="0"/>
    <x v="22"/>
    <x v="1"/>
    <x v="18"/>
    <x v="890"/>
    <x v="836"/>
    <x v="6"/>
    <x v="18"/>
  </r>
  <r>
    <n v="1144"/>
    <x v="1144"/>
    <s v="We need your help to finish our food truck. We are building a BBQ Food Truck to serve competition style BBQ."/>
    <x v="219"/>
    <x v="117"/>
    <x v="2"/>
    <x v="0"/>
    <x v="0"/>
    <x v="1144"/>
    <x v="1144"/>
    <x v="0"/>
    <x v="78"/>
    <x v="1"/>
    <x v="19"/>
    <x v="109"/>
    <x v="121"/>
    <x v="7"/>
    <x v="19"/>
  </r>
  <r>
    <n v="1145"/>
    <x v="1145"/>
    <s v="Emphasizing locally and responsibly raised ingredients, serving delicious food! I need your help."/>
    <x v="58"/>
    <x v="173"/>
    <x v="2"/>
    <x v="0"/>
    <x v="0"/>
    <x v="1145"/>
    <x v="1145"/>
    <x v="0"/>
    <x v="29"/>
    <x v="1"/>
    <x v="19"/>
    <x v="415"/>
    <x v="101"/>
    <x v="7"/>
    <x v="19"/>
  </r>
  <r>
    <n v="1146"/>
    <x v="1146"/>
    <s v="Bringing the flavor of competition BBQ to small town Auburn with the ease of a big city food truck."/>
    <x v="12"/>
    <x v="798"/>
    <x v="2"/>
    <x v="0"/>
    <x v="0"/>
    <x v="1146"/>
    <x v="1146"/>
    <x v="0"/>
    <x v="8"/>
    <x v="1"/>
    <x v="19"/>
    <x v="891"/>
    <x v="837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x v="5"/>
    <x v="1147"/>
    <x v="1147"/>
    <x v="0"/>
    <x v="78"/>
    <x v="1"/>
    <x v="19"/>
    <x v="109"/>
    <x v="121"/>
    <x v="7"/>
    <x v="19"/>
  </r>
  <r>
    <n v="1148"/>
    <x v="1148"/>
    <s v="New local (Louisville, KY.) food truck with a refreshing spin on rolling kitchens."/>
    <x v="36"/>
    <x v="799"/>
    <x v="2"/>
    <x v="0"/>
    <x v="0"/>
    <x v="1148"/>
    <x v="1148"/>
    <x v="0"/>
    <x v="83"/>
    <x v="1"/>
    <x v="19"/>
    <x v="892"/>
    <x v="838"/>
    <x v="7"/>
    <x v="19"/>
  </r>
  <r>
    <n v="1149"/>
    <x v="1149"/>
    <s v="Bringing culturally diverse Floridian cuisine to the people!"/>
    <x v="63"/>
    <x v="735"/>
    <x v="2"/>
    <x v="0"/>
    <x v="0"/>
    <x v="1149"/>
    <x v="1149"/>
    <x v="0"/>
    <x v="84"/>
    <x v="1"/>
    <x v="19"/>
    <x v="840"/>
    <x v="839"/>
    <x v="7"/>
    <x v="19"/>
  </r>
  <r>
    <n v="1150"/>
    <x v="1150"/>
    <s v="Bringing delicious authentic and fusion Taiwanese Food to the West Coast."/>
    <x v="30"/>
    <x v="800"/>
    <x v="2"/>
    <x v="0"/>
    <x v="0"/>
    <x v="1150"/>
    <x v="1150"/>
    <x v="0"/>
    <x v="79"/>
    <x v="1"/>
    <x v="19"/>
    <x v="893"/>
    <x v="840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x v="0"/>
    <x v="1151"/>
    <x v="1151"/>
    <x v="0"/>
    <x v="78"/>
    <x v="1"/>
    <x v="19"/>
    <x v="109"/>
    <x v="121"/>
    <x v="7"/>
    <x v="19"/>
  </r>
  <r>
    <n v="1152"/>
    <x v="1152"/>
    <s v="Peruvian food truck with an LA twist."/>
    <x v="194"/>
    <x v="608"/>
    <x v="2"/>
    <x v="0"/>
    <x v="0"/>
    <x v="1152"/>
    <x v="1152"/>
    <x v="0"/>
    <x v="41"/>
    <x v="1"/>
    <x v="19"/>
    <x v="894"/>
    <x v="841"/>
    <x v="7"/>
    <x v="19"/>
  </r>
  <r>
    <n v="1153"/>
    <x v="1153"/>
    <s v="A mobile concession trailer for snow cones, ice cream, smoothies and more"/>
    <x v="6"/>
    <x v="155"/>
    <x v="2"/>
    <x v="0"/>
    <x v="0"/>
    <x v="1153"/>
    <x v="1153"/>
    <x v="0"/>
    <x v="29"/>
    <x v="1"/>
    <x v="19"/>
    <x v="895"/>
    <x v="73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x v="0"/>
    <x v="1154"/>
    <x v="1154"/>
    <x v="0"/>
    <x v="83"/>
    <x v="1"/>
    <x v="19"/>
    <x v="896"/>
    <x v="149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x v="0"/>
    <x v="1155"/>
    <x v="1155"/>
    <x v="0"/>
    <x v="22"/>
    <x v="1"/>
    <x v="19"/>
    <x v="897"/>
    <x v="842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x v="0"/>
    <x v="1156"/>
    <x v="1156"/>
    <x v="0"/>
    <x v="78"/>
    <x v="1"/>
    <x v="19"/>
    <x v="109"/>
    <x v="121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x v="0"/>
    <x v="1157"/>
    <x v="1157"/>
    <x v="0"/>
    <x v="83"/>
    <x v="1"/>
    <x v="19"/>
    <x v="898"/>
    <x v="690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x v="0"/>
    <x v="1158"/>
    <x v="1158"/>
    <x v="0"/>
    <x v="83"/>
    <x v="1"/>
    <x v="19"/>
    <x v="899"/>
    <x v="123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x v="0"/>
    <x v="1159"/>
    <x v="1159"/>
    <x v="0"/>
    <x v="78"/>
    <x v="1"/>
    <x v="19"/>
    <x v="109"/>
    <x v="121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x v="0"/>
    <x v="1160"/>
    <x v="1160"/>
    <x v="0"/>
    <x v="10"/>
    <x v="1"/>
    <x v="19"/>
    <x v="900"/>
    <x v="843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x v="0"/>
    <x v="1161"/>
    <x v="1161"/>
    <x v="0"/>
    <x v="78"/>
    <x v="1"/>
    <x v="19"/>
    <x v="109"/>
    <x v="121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x v="0"/>
    <x v="1162"/>
    <x v="1162"/>
    <x v="0"/>
    <x v="84"/>
    <x v="1"/>
    <x v="19"/>
    <x v="901"/>
    <x v="844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x v="0"/>
    <x v="1163"/>
    <x v="1163"/>
    <x v="0"/>
    <x v="78"/>
    <x v="1"/>
    <x v="19"/>
    <x v="109"/>
    <x v="121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x v="0"/>
    <x v="1164"/>
    <x v="1164"/>
    <x v="0"/>
    <x v="78"/>
    <x v="1"/>
    <x v="19"/>
    <x v="109"/>
    <x v="121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x v="0"/>
    <x v="1165"/>
    <x v="1165"/>
    <x v="0"/>
    <x v="20"/>
    <x v="1"/>
    <x v="19"/>
    <x v="902"/>
    <x v="845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x v="0"/>
    <x v="1166"/>
    <x v="1166"/>
    <x v="0"/>
    <x v="22"/>
    <x v="1"/>
    <x v="19"/>
    <x v="903"/>
    <x v="846"/>
    <x v="7"/>
    <x v="19"/>
  </r>
  <r>
    <n v="1167"/>
    <x v="1167"/>
    <s v="A mobile food truck serving up a Latino-inspired fusion cuisine using fresh, local, &amp; organic ingredients!"/>
    <x v="127"/>
    <x v="805"/>
    <x v="2"/>
    <x v="0"/>
    <x v="0"/>
    <x v="1167"/>
    <x v="1167"/>
    <x v="0"/>
    <x v="38"/>
    <x v="1"/>
    <x v="19"/>
    <x v="904"/>
    <x v="847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x v="0"/>
    <x v="1168"/>
    <x v="1168"/>
    <x v="0"/>
    <x v="83"/>
    <x v="1"/>
    <x v="19"/>
    <x v="905"/>
    <x v="848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x v="0"/>
    <x v="1169"/>
    <x v="1169"/>
    <x v="0"/>
    <x v="83"/>
    <x v="1"/>
    <x v="19"/>
    <x v="906"/>
    <x v="162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x v="1"/>
    <x v="1170"/>
    <x v="1170"/>
    <x v="0"/>
    <x v="84"/>
    <x v="1"/>
    <x v="19"/>
    <x v="177"/>
    <x v="73"/>
    <x v="7"/>
    <x v="19"/>
  </r>
  <r>
    <n v="1171"/>
    <x v="1171"/>
    <s v="Tulsa's first true biodiesel, alternative energy powered food truck! Oh yeah, and delicious food!"/>
    <x v="31"/>
    <x v="379"/>
    <x v="2"/>
    <x v="0"/>
    <x v="0"/>
    <x v="1171"/>
    <x v="1171"/>
    <x v="0"/>
    <x v="29"/>
    <x v="1"/>
    <x v="19"/>
    <x v="370"/>
    <x v="384"/>
    <x v="7"/>
    <x v="19"/>
  </r>
  <r>
    <n v="1172"/>
    <x v="1172"/>
    <s v="Bringing YOUR favorite dog recipes to the streets."/>
    <x v="7"/>
    <x v="117"/>
    <x v="2"/>
    <x v="0"/>
    <x v="0"/>
    <x v="1172"/>
    <x v="1172"/>
    <x v="0"/>
    <x v="78"/>
    <x v="1"/>
    <x v="19"/>
    <x v="109"/>
    <x v="121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x v="0"/>
    <x v="1173"/>
    <x v="1173"/>
    <x v="0"/>
    <x v="29"/>
    <x v="1"/>
    <x v="19"/>
    <x v="907"/>
    <x v="180"/>
    <x v="7"/>
    <x v="19"/>
  </r>
  <r>
    <n v="1174"/>
    <x v="1174"/>
    <s v="Help me purchase a parking space to be the Burro's permanant home, I need your help to raise $15,000!"/>
    <x v="36"/>
    <x v="807"/>
    <x v="2"/>
    <x v="0"/>
    <x v="0"/>
    <x v="1174"/>
    <x v="1174"/>
    <x v="0"/>
    <x v="10"/>
    <x v="1"/>
    <x v="19"/>
    <x v="908"/>
    <x v="849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x v="0"/>
    <x v="1175"/>
    <x v="1175"/>
    <x v="0"/>
    <x v="82"/>
    <x v="1"/>
    <x v="19"/>
    <x v="909"/>
    <x v="178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x v="2"/>
    <x v="1176"/>
    <x v="1176"/>
    <x v="0"/>
    <x v="29"/>
    <x v="1"/>
    <x v="19"/>
    <x v="910"/>
    <x v="119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x v="1"/>
    <x v="1177"/>
    <x v="1177"/>
    <x v="0"/>
    <x v="78"/>
    <x v="1"/>
    <x v="19"/>
    <x v="109"/>
    <x v="121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x v="0"/>
    <x v="1178"/>
    <x v="1178"/>
    <x v="0"/>
    <x v="29"/>
    <x v="1"/>
    <x v="19"/>
    <x v="440"/>
    <x v="144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x v="5"/>
    <x v="1179"/>
    <x v="1179"/>
    <x v="0"/>
    <x v="81"/>
    <x v="1"/>
    <x v="19"/>
    <x v="911"/>
    <x v="850"/>
    <x v="7"/>
    <x v="19"/>
  </r>
  <r>
    <n v="1180"/>
    <x v="1180"/>
    <s v="We would like to start a military-themed food truck to serve the Battle Creek/Kalamazoo area."/>
    <x v="63"/>
    <x v="808"/>
    <x v="2"/>
    <x v="0"/>
    <x v="0"/>
    <x v="1180"/>
    <x v="1180"/>
    <x v="0"/>
    <x v="268"/>
    <x v="1"/>
    <x v="19"/>
    <x v="912"/>
    <x v="851"/>
    <x v="7"/>
    <x v="19"/>
  </r>
  <r>
    <n v="1181"/>
    <x v="1181"/>
    <s v="Bringing the best tacos to the streets of Chicago!"/>
    <x v="63"/>
    <x v="460"/>
    <x v="2"/>
    <x v="0"/>
    <x v="0"/>
    <x v="1181"/>
    <x v="1181"/>
    <x v="0"/>
    <x v="83"/>
    <x v="1"/>
    <x v="19"/>
    <x v="168"/>
    <x v="852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x v="0"/>
    <x v="1182"/>
    <x v="1182"/>
    <x v="0"/>
    <x v="80"/>
    <x v="1"/>
    <x v="19"/>
    <x v="913"/>
    <x v="689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x v="0"/>
    <x v="1183"/>
    <x v="1183"/>
    <x v="0"/>
    <x v="83"/>
    <x v="1"/>
    <x v="19"/>
    <x v="914"/>
    <x v="853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x v="1"/>
    <x v="1184"/>
    <x v="1184"/>
    <x v="0"/>
    <x v="269"/>
    <x v="0"/>
    <x v="20"/>
    <x v="915"/>
    <x v="854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x v="0"/>
    <x v="1185"/>
    <x v="1185"/>
    <x v="0"/>
    <x v="112"/>
    <x v="0"/>
    <x v="20"/>
    <x v="916"/>
    <x v="855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x v="1"/>
    <x v="1186"/>
    <x v="1186"/>
    <x v="0"/>
    <x v="252"/>
    <x v="0"/>
    <x v="20"/>
    <x v="589"/>
    <x v="856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x v="0"/>
    <x v="1187"/>
    <x v="1187"/>
    <x v="0"/>
    <x v="16"/>
    <x v="0"/>
    <x v="20"/>
    <x v="917"/>
    <x v="857"/>
    <x v="8"/>
    <x v="20"/>
  </r>
  <r>
    <n v="1188"/>
    <x v="1188"/>
    <s v="A photobook of young dancers and their inspiring stories, photographed in beautiful and unique locations."/>
    <x v="13"/>
    <x v="728"/>
    <x v="0"/>
    <x v="5"/>
    <x v="5"/>
    <x v="1188"/>
    <x v="1188"/>
    <x v="0"/>
    <x v="268"/>
    <x v="0"/>
    <x v="20"/>
    <x v="918"/>
    <x v="858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x v="0"/>
    <x v="1189"/>
    <x v="1189"/>
    <x v="0"/>
    <x v="48"/>
    <x v="0"/>
    <x v="20"/>
    <x v="919"/>
    <x v="859"/>
    <x v="8"/>
    <x v="20"/>
  </r>
  <r>
    <n v="1190"/>
    <x v="1190"/>
    <s v="A pairing of self portraiture and writing to shed light on the reality of life with chronic illness."/>
    <x v="2"/>
    <x v="815"/>
    <x v="0"/>
    <x v="0"/>
    <x v="0"/>
    <x v="1190"/>
    <x v="1190"/>
    <x v="0"/>
    <x v="62"/>
    <x v="0"/>
    <x v="20"/>
    <x v="920"/>
    <x v="860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x v="0"/>
    <x v="1191"/>
    <x v="1191"/>
    <x v="0"/>
    <x v="51"/>
    <x v="0"/>
    <x v="20"/>
    <x v="921"/>
    <x v="861"/>
    <x v="8"/>
    <x v="20"/>
  </r>
  <r>
    <n v="1192"/>
    <x v="1192"/>
    <s v="A macro landscape photography art book &amp; limited edition prints. A Make 100 project."/>
    <x v="213"/>
    <x v="817"/>
    <x v="0"/>
    <x v="1"/>
    <x v="1"/>
    <x v="1192"/>
    <x v="1192"/>
    <x v="0"/>
    <x v="41"/>
    <x v="0"/>
    <x v="20"/>
    <x v="922"/>
    <x v="862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x v="0"/>
    <x v="1193"/>
    <x v="1193"/>
    <x v="0"/>
    <x v="270"/>
    <x v="0"/>
    <x v="20"/>
    <x v="923"/>
    <x v="863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x v="3"/>
    <x v="1194"/>
    <x v="1194"/>
    <x v="0"/>
    <x v="271"/>
    <x v="0"/>
    <x v="20"/>
    <x v="924"/>
    <x v="864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x v="3"/>
    <x v="1195"/>
    <x v="1195"/>
    <x v="0"/>
    <x v="203"/>
    <x v="0"/>
    <x v="20"/>
    <x v="920"/>
    <x v="865"/>
    <x v="8"/>
    <x v="20"/>
  </r>
  <r>
    <n v="1196"/>
    <x v="1196"/>
    <s v="A book of male nudes photographed on location in Ibiza over the last 4 years."/>
    <x v="107"/>
    <x v="821"/>
    <x v="0"/>
    <x v="1"/>
    <x v="1"/>
    <x v="1196"/>
    <x v="1196"/>
    <x v="0"/>
    <x v="272"/>
    <x v="0"/>
    <x v="20"/>
    <x v="925"/>
    <x v="866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x v="0"/>
    <x v="1197"/>
    <x v="1197"/>
    <x v="0"/>
    <x v="100"/>
    <x v="0"/>
    <x v="20"/>
    <x v="926"/>
    <x v="867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x v="0"/>
    <x v="1198"/>
    <x v="1198"/>
    <x v="0"/>
    <x v="157"/>
    <x v="0"/>
    <x v="20"/>
    <x v="927"/>
    <x v="868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x v="1"/>
    <x v="1199"/>
    <x v="1199"/>
    <x v="0"/>
    <x v="82"/>
    <x v="0"/>
    <x v="20"/>
    <x v="928"/>
    <x v="869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x v="0"/>
    <x v="1200"/>
    <x v="1200"/>
    <x v="0"/>
    <x v="273"/>
    <x v="0"/>
    <x v="20"/>
    <x v="929"/>
    <x v="870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x v="1"/>
    <x v="1201"/>
    <x v="1201"/>
    <x v="0"/>
    <x v="112"/>
    <x v="0"/>
    <x v="20"/>
    <x v="930"/>
    <x v="871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x v="2"/>
    <x v="1202"/>
    <x v="1202"/>
    <x v="0"/>
    <x v="197"/>
    <x v="0"/>
    <x v="20"/>
    <x v="931"/>
    <x v="872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x v="0"/>
    <x v="1203"/>
    <x v="1203"/>
    <x v="0"/>
    <x v="21"/>
    <x v="0"/>
    <x v="20"/>
    <x v="932"/>
    <x v="873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x v="0"/>
    <x v="1204"/>
    <x v="1204"/>
    <x v="0"/>
    <x v="7"/>
    <x v="0"/>
    <x v="20"/>
    <x v="933"/>
    <x v="874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x v="3"/>
    <x v="1205"/>
    <x v="1205"/>
    <x v="0"/>
    <x v="95"/>
    <x v="0"/>
    <x v="20"/>
    <x v="934"/>
    <x v="875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x v="3"/>
    <x v="1206"/>
    <x v="1206"/>
    <x v="0"/>
    <x v="58"/>
    <x v="0"/>
    <x v="20"/>
    <x v="935"/>
    <x v="876"/>
    <x v="8"/>
    <x v="20"/>
  </r>
  <r>
    <n v="1207"/>
    <x v="1207"/>
    <s v="A humanistic photo book about ancestral &amp; post-modern Italy."/>
    <x v="227"/>
    <x v="832"/>
    <x v="0"/>
    <x v="13"/>
    <x v="3"/>
    <x v="1207"/>
    <x v="1207"/>
    <x v="0"/>
    <x v="261"/>
    <x v="0"/>
    <x v="20"/>
    <x v="936"/>
    <x v="877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x v="0"/>
    <x v="1208"/>
    <x v="1208"/>
    <x v="0"/>
    <x v="11"/>
    <x v="0"/>
    <x v="20"/>
    <x v="937"/>
    <x v="878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x v="0"/>
    <x v="1209"/>
    <x v="1209"/>
    <x v="0"/>
    <x v="67"/>
    <x v="0"/>
    <x v="20"/>
    <x v="938"/>
    <x v="879"/>
    <x v="8"/>
    <x v="20"/>
  </r>
  <r>
    <n v="1210"/>
    <x v="1210"/>
    <s v="En fotobok om livet i det enda andra GÃ¶teborg i vÃ¤rlden"/>
    <x v="22"/>
    <x v="835"/>
    <x v="0"/>
    <x v="11"/>
    <x v="9"/>
    <x v="1210"/>
    <x v="1210"/>
    <x v="0"/>
    <x v="273"/>
    <x v="0"/>
    <x v="20"/>
    <x v="939"/>
    <x v="880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x v="5"/>
    <x v="1211"/>
    <x v="1211"/>
    <x v="0"/>
    <x v="79"/>
    <x v="0"/>
    <x v="20"/>
    <x v="940"/>
    <x v="881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x v="0"/>
    <x v="1212"/>
    <x v="1212"/>
    <x v="0"/>
    <x v="183"/>
    <x v="0"/>
    <x v="20"/>
    <x v="941"/>
    <x v="882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x v="1"/>
    <x v="1213"/>
    <x v="1213"/>
    <x v="0"/>
    <x v="52"/>
    <x v="0"/>
    <x v="20"/>
    <x v="942"/>
    <x v="883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x v="0"/>
    <x v="1214"/>
    <x v="1214"/>
    <x v="0"/>
    <x v="20"/>
    <x v="0"/>
    <x v="20"/>
    <x v="943"/>
    <x v="884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x v="0"/>
    <x v="1215"/>
    <x v="1215"/>
    <x v="0"/>
    <x v="274"/>
    <x v="0"/>
    <x v="20"/>
    <x v="944"/>
    <x v="885"/>
    <x v="8"/>
    <x v="20"/>
  </r>
  <r>
    <n v="1216"/>
    <x v="1216"/>
    <s v="A fine art photography book taking a new look at the art of bonsai."/>
    <x v="32"/>
    <x v="840"/>
    <x v="0"/>
    <x v="0"/>
    <x v="0"/>
    <x v="1216"/>
    <x v="1216"/>
    <x v="0"/>
    <x v="147"/>
    <x v="0"/>
    <x v="20"/>
    <x v="945"/>
    <x v="886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x v="0"/>
    <x v="1217"/>
    <x v="1217"/>
    <x v="0"/>
    <x v="275"/>
    <x v="0"/>
    <x v="20"/>
    <x v="946"/>
    <x v="887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x v="0"/>
    <x v="1218"/>
    <x v="1218"/>
    <x v="0"/>
    <x v="30"/>
    <x v="0"/>
    <x v="20"/>
    <x v="947"/>
    <x v="888"/>
    <x v="8"/>
    <x v="20"/>
  </r>
  <r>
    <n v="1219"/>
    <x v="1219"/>
    <s v="The Box is a fine art book of Ron Amato's innovative and seductive photography project."/>
    <x v="229"/>
    <x v="843"/>
    <x v="0"/>
    <x v="0"/>
    <x v="0"/>
    <x v="1219"/>
    <x v="1219"/>
    <x v="0"/>
    <x v="35"/>
    <x v="0"/>
    <x v="20"/>
    <x v="948"/>
    <x v="889"/>
    <x v="8"/>
    <x v="20"/>
  </r>
  <r>
    <n v="1220"/>
    <x v="1220"/>
    <s v="A beautiful photo art book of portraits and conversations with people that may expand your idea of gender."/>
    <x v="36"/>
    <x v="844"/>
    <x v="0"/>
    <x v="12"/>
    <x v="3"/>
    <x v="1220"/>
    <x v="1220"/>
    <x v="0"/>
    <x v="205"/>
    <x v="0"/>
    <x v="20"/>
    <x v="949"/>
    <x v="890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x v="1"/>
    <x v="1221"/>
    <x v="1221"/>
    <x v="0"/>
    <x v="273"/>
    <x v="0"/>
    <x v="20"/>
    <x v="950"/>
    <x v="891"/>
    <x v="8"/>
    <x v="20"/>
  </r>
  <r>
    <n v="1222"/>
    <x v="1222"/>
    <s v="Project Pilgrim is my effort to work towards normalizing mental health."/>
    <x v="23"/>
    <x v="846"/>
    <x v="0"/>
    <x v="5"/>
    <x v="5"/>
    <x v="1222"/>
    <x v="1222"/>
    <x v="0"/>
    <x v="276"/>
    <x v="0"/>
    <x v="20"/>
    <x v="951"/>
    <x v="892"/>
    <x v="8"/>
    <x v="20"/>
  </r>
  <r>
    <n v="1223"/>
    <x v="1223"/>
    <s v="A photography book focusing on the people rather than the nature at Yosemite National Park."/>
    <x v="230"/>
    <x v="847"/>
    <x v="0"/>
    <x v="0"/>
    <x v="0"/>
    <x v="1223"/>
    <x v="1223"/>
    <x v="0"/>
    <x v="277"/>
    <x v="0"/>
    <x v="20"/>
    <x v="952"/>
    <x v="893"/>
    <x v="8"/>
    <x v="20"/>
  </r>
  <r>
    <n v="1224"/>
    <x v="1224"/>
    <s v="Modern Celtic influenced CD.  Help me finish what I started before the stroke."/>
    <x v="36"/>
    <x v="848"/>
    <x v="1"/>
    <x v="0"/>
    <x v="0"/>
    <x v="1224"/>
    <x v="1224"/>
    <x v="0"/>
    <x v="59"/>
    <x v="1"/>
    <x v="21"/>
    <x v="953"/>
    <x v="894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x v="0"/>
    <x v="1225"/>
    <x v="1225"/>
    <x v="0"/>
    <x v="83"/>
    <x v="1"/>
    <x v="21"/>
    <x v="954"/>
    <x v="895"/>
    <x v="4"/>
    <x v="21"/>
  </r>
  <r>
    <n v="1226"/>
    <x v="1226"/>
    <s v="Pavlo will be independently filming his second full length PBS Special and DVD in May with director George Veras"/>
    <x v="63"/>
    <x v="850"/>
    <x v="1"/>
    <x v="0"/>
    <x v="0"/>
    <x v="1226"/>
    <x v="1226"/>
    <x v="0"/>
    <x v="244"/>
    <x v="1"/>
    <x v="21"/>
    <x v="955"/>
    <x v="896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x v="0"/>
    <x v="1227"/>
    <x v="1227"/>
    <x v="0"/>
    <x v="78"/>
    <x v="1"/>
    <x v="21"/>
    <x v="109"/>
    <x v="121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x v="0"/>
    <x v="1228"/>
    <x v="1228"/>
    <x v="0"/>
    <x v="54"/>
    <x v="1"/>
    <x v="21"/>
    <x v="956"/>
    <x v="897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x v="0"/>
    <x v="1229"/>
    <x v="1229"/>
    <x v="0"/>
    <x v="29"/>
    <x v="1"/>
    <x v="21"/>
    <x v="957"/>
    <x v="384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x v="0"/>
    <x v="1230"/>
    <x v="1230"/>
    <x v="0"/>
    <x v="78"/>
    <x v="1"/>
    <x v="21"/>
    <x v="109"/>
    <x v="121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x v="0"/>
    <x v="1231"/>
    <x v="1231"/>
    <x v="0"/>
    <x v="78"/>
    <x v="1"/>
    <x v="21"/>
    <x v="109"/>
    <x v="121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x v="0"/>
    <x v="1232"/>
    <x v="1232"/>
    <x v="0"/>
    <x v="29"/>
    <x v="1"/>
    <x v="21"/>
    <x v="417"/>
    <x v="379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x v="0"/>
    <x v="1233"/>
    <x v="1233"/>
    <x v="0"/>
    <x v="79"/>
    <x v="1"/>
    <x v="21"/>
    <x v="958"/>
    <x v="862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x v="1"/>
    <x v="1234"/>
    <x v="1234"/>
    <x v="0"/>
    <x v="78"/>
    <x v="1"/>
    <x v="21"/>
    <x v="109"/>
    <x v="121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x v="0"/>
    <x v="1235"/>
    <x v="1235"/>
    <x v="0"/>
    <x v="79"/>
    <x v="1"/>
    <x v="21"/>
    <x v="959"/>
    <x v="436"/>
    <x v="4"/>
    <x v="21"/>
  </r>
  <r>
    <n v="1236"/>
    <x v="1236"/>
    <s v="Raising money to give the musicians their due."/>
    <x v="30"/>
    <x v="117"/>
    <x v="1"/>
    <x v="0"/>
    <x v="0"/>
    <x v="1236"/>
    <x v="1236"/>
    <x v="0"/>
    <x v="78"/>
    <x v="1"/>
    <x v="21"/>
    <x v="109"/>
    <x v="121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x v="0"/>
    <x v="1237"/>
    <x v="1237"/>
    <x v="0"/>
    <x v="78"/>
    <x v="1"/>
    <x v="21"/>
    <x v="109"/>
    <x v="121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x v="0"/>
    <x v="1238"/>
    <x v="1238"/>
    <x v="0"/>
    <x v="83"/>
    <x v="1"/>
    <x v="21"/>
    <x v="960"/>
    <x v="898"/>
    <x v="4"/>
    <x v="21"/>
  </r>
  <r>
    <n v="1239"/>
    <x v="1239"/>
    <s v="Please consider helping us with our new CD and Riverdance Tour"/>
    <x v="30"/>
    <x v="117"/>
    <x v="1"/>
    <x v="0"/>
    <x v="0"/>
    <x v="1239"/>
    <x v="1239"/>
    <x v="0"/>
    <x v="78"/>
    <x v="1"/>
    <x v="21"/>
    <x v="109"/>
    <x v="121"/>
    <x v="4"/>
    <x v="21"/>
  </r>
  <r>
    <n v="1240"/>
    <x v="1240"/>
    <s v="Sharing positive vibes of Peace, Love &amp; Unity with the World through conscious Reggae Music!"/>
    <x v="6"/>
    <x v="854"/>
    <x v="1"/>
    <x v="0"/>
    <x v="0"/>
    <x v="1240"/>
    <x v="1240"/>
    <x v="0"/>
    <x v="22"/>
    <x v="1"/>
    <x v="21"/>
    <x v="961"/>
    <x v="899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x v="0"/>
    <x v="1241"/>
    <x v="1241"/>
    <x v="0"/>
    <x v="69"/>
    <x v="1"/>
    <x v="21"/>
    <x v="962"/>
    <x v="900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x v="0"/>
    <x v="1242"/>
    <x v="1242"/>
    <x v="0"/>
    <x v="29"/>
    <x v="1"/>
    <x v="21"/>
    <x v="963"/>
    <x v="144"/>
    <x v="4"/>
    <x v="21"/>
  </r>
  <r>
    <n v="1243"/>
    <x v="1243"/>
    <s v="California's premier Latino cultural festival - music, theatre, film, workshops, visual arts, cuisine and more!"/>
    <x v="14"/>
    <x v="856"/>
    <x v="1"/>
    <x v="0"/>
    <x v="0"/>
    <x v="1243"/>
    <x v="1243"/>
    <x v="0"/>
    <x v="44"/>
    <x v="1"/>
    <x v="21"/>
    <x v="964"/>
    <x v="901"/>
    <x v="4"/>
    <x v="21"/>
  </r>
  <r>
    <n v="1244"/>
    <x v="1244"/>
    <s v="THEATRUM MUNDI releases DEBUT ALBUM! Pre-order &quot;The Eyes of the Realm&quot; and help make it happen!"/>
    <x v="13"/>
    <x v="857"/>
    <x v="0"/>
    <x v="0"/>
    <x v="0"/>
    <x v="1244"/>
    <x v="1244"/>
    <x v="1"/>
    <x v="43"/>
    <x v="0"/>
    <x v="11"/>
    <x v="965"/>
    <x v="902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x v="0"/>
    <x v="1245"/>
    <x v="1245"/>
    <x v="1"/>
    <x v="57"/>
    <x v="0"/>
    <x v="11"/>
    <x v="966"/>
    <x v="903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x v="0"/>
    <x v="1246"/>
    <x v="1246"/>
    <x v="1"/>
    <x v="162"/>
    <x v="0"/>
    <x v="11"/>
    <x v="967"/>
    <x v="904"/>
    <x v="4"/>
    <x v="11"/>
  </r>
  <r>
    <n v="1247"/>
    <x v="1247"/>
    <s v="BRAIN DEAD is going to record their debut EP and they need your help, Bozos!"/>
    <x v="8"/>
    <x v="860"/>
    <x v="0"/>
    <x v="0"/>
    <x v="0"/>
    <x v="1247"/>
    <x v="1247"/>
    <x v="1"/>
    <x v="133"/>
    <x v="0"/>
    <x v="11"/>
    <x v="968"/>
    <x v="905"/>
    <x v="4"/>
    <x v="11"/>
  </r>
  <r>
    <n v="1248"/>
    <x v="1248"/>
    <s v="The Vandies make pop rock in glorious Portland, Oregon. Help us fund our first full length album!"/>
    <x v="30"/>
    <x v="861"/>
    <x v="0"/>
    <x v="0"/>
    <x v="0"/>
    <x v="1248"/>
    <x v="1248"/>
    <x v="1"/>
    <x v="211"/>
    <x v="0"/>
    <x v="11"/>
    <x v="969"/>
    <x v="906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x v="0"/>
    <x v="1249"/>
    <x v="1249"/>
    <x v="1"/>
    <x v="75"/>
    <x v="0"/>
    <x v="11"/>
    <x v="970"/>
    <x v="907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x v="0"/>
    <x v="1250"/>
    <x v="1250"/>
    <x v="1"/>
    <x v="278"/>
    <x v="0"/>
    <x v="11"/>
    <x v="971"/>
    <x v="908"/>
    <x v="4"/>
    <x v="11"/>
  </r>
  <r>
    <n v="1251"/>
    <x v="1251"/>
    <s v="A tour of europe with 3 memphis artist, Jack Oblivian, Harlan T Bobo and Shawn Cripps."/>
    <x v="12"/>
    <x v="864"/>
    <x v="0"/>
    <x v="0"/>
    <x v="0"/>
    <x v="1251"/>
    <x v="1251"/>
    <x v="1"/>
    <x v="142"/>
    <x v="0"/>
    <x v="11"/>
    <x v="972"/>
    <x v="909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x v="0"/>
    <x v="1252"/>
    <x v="1252"/>
    <x v="1"/>
    <x v="261"/>
    <x v="0"/>
    <x v="11"/>
    <x v="973"/>
    <x v="910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x v="0"/>
    <x v="1253"/>
    <x v="1253"/>
    <x v="1"/>
    <x v="279"/>
    <x v="0"/>
    <x v="11"/>
    <x v="974"/>
    <x v="911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x v="0"/>
    <x v="1254"/>
    <x v="1254"/>
    <x v="1"/>
    <x v="261"/>
    <x v="0"/>
    <x v="11"/>
    <x v="975"/>
    <x v="912"/>
    <x v="4"/>
    <x v="11"/>
  </r>
  <r>
    <n v="1255"/>
    <x v="1255"/>
    <s v="Let the Space Bards abduct you on a quirky musical journey about two aliens struggling to fit in on planet Earth."/>
    <x v="9"/>
    <x v="868"/>
    <x v="0"/>
    <x v="0"/>
    <x v="0"/>
    <x v="1255"/>
    <x v="1255"/>
    <x v="1"/>
    <x v="280"/>
    <x v="0"/>
    <x v="11"/>
    <x v="976"/>
    <x v="913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x v="0"/>
    <x v="1256"/>
    <x v="1256"/>
    <x v="1"/>
    <x v="281"/>
    <x v="0"/>
    <x v="11"/>
    <x v="977"/>
    <x v="914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x v="0"/>
    <x v="1257"/>
    <x v="1257"/>
    <x v="1"/>
    <x v="282"/>
    <x v="0"/>
    <x v="11"/>
    <x v="978"/>
    <x v="915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x v="0"/>
    <x v="1258"/>
    <x v="1258"/>
    <x v="1"/>
    <x v="283"/>
    <x v="0"/>
    <x v="11"/>
    <x v="979"/>
    <x v="916"/>
    <x v="4"/>
    <x v="11"/>
  </r>
  <r>
    <n v="1259"/>
    <x v="1259"/>
    <s v="Falling From One is currently in the studio recording their first CD and they need your help!"/>
    <x v="30"/>
    <x v="872"/>
    <x v="0"/>
    <x v="0"/>
    <x v="0"/>
    <x v="1259"/>
    <x v="1259"/>
    <x v="1"/>
    <x v="93"/>
    <x v="0"/>
    <x v="11"/>
    <x v="980"/>
    <x v="917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x v="0"/>
    <x v="1260"/>
    <x v="1260"/>
    <x v="1"/>
    <x v="142"/>
    <x v="0"/>
    <x v="11"/>
    <x v="981"/>
    <x v="918"/>
    <x v="4"/>
    <x v="11"/>
  </r>
  <r>
    <n v="1261"/>
    <x v="1261"/>
    <s v="We just recorded a stellar EP and we're trying to put it out on vinyl.  Can you help these punx out?"/>
    <x v="13"/>
    <x v="874"/>
    <x v="0"/>
    <x v="0"/>
    <x v="0"/>
    <x v="1261"/>
    <x v="1261"/>
    <x v="1"/>
    <x v="47"/>
    <x v="0"/>
    <x v="11"/>
    <x v="982"/>
    <x v="919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x v="5"/>
    <x v="1262"/>
    <x v="1262"/>
    <x v="1"/>
    <x v="217"/>
    <x v="0"/>
    <x v="11"/>
    <x v="983"/>
    <x v="920"/>
    <x v="4"/>
    <x v="11"/>
  </r>
  <r>
    <n v="1263"/>
    <x v="1263"/>
    <s v="A fresh batch of chaos from Toledo, Ohio's reggae-rockers, Tropic Bombs!"/>
    <x v="15"/>
    <x v="137"/>
    <x v="0"/>
    <x v="0"/>
    <x v="0"/>
    <x v="1263"/>
    <x v="1263"/>
    <x v="1"/>
    <x v="14"/>
    <x v="0"/>
    <x v="11"/>
    <x v="984"/>
    <x v="921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x v="0"/>
    <x v="1264"/>
    <x v="1264"/>
    <x v="1"/>
    <x v="69"/>
    <x v="0"/>
    <x v="11"/>
    <x v="985"/>
    <x v="922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x v="0"/>
    <x v="1265"/>
    <x v="1265"/>
    <x v="1"/>
    <x v="36"/>
    <x v="0"/>
    <x v="11"/>
    <x v="986"/>
    <x v="923"/>
    <x v="4"/>
    <x v="11"/>
  </r>
  <r>
    <n v="1266"/>
    <x v="1266"/>
    <s v="We are looking to record our first EP produced by Aaron Harris (ISIS/Palms) at Studio West."/>
    <x v="196"/>
    <x v="878"/>
    <x v="0"/>
    <x v="0"/>
    <x v="0"/>
    <x v="1266"/>
    <x v="1266"/>
    <x v="1"/>
    <x v="133"/>
    <x v="0"/>
    <x v="11"/>
    <x v="987"/>
    <x v="924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x v="0"/>
    <x v="1267"/>
    <x v="1267"/>
    <x v="1"/>
    <x v="180"/>
    <x v="0"/>
    <x v="11"/>
    <x v="972"/>
    <x v="925"/>
    <x v="4"/>
    <x v="11"/>
  </r>
  <r>
    <n v="1268"/>
    <x v="1268"/>
    <s v="Full Devil Jacket Is releasing their first record in over 12 yrs and we want you to be a part of it!"/>
    <x v="14"/>
    <x v="704"/>
    <x v="0"/>
    <x v="0"/>
    <x v="0"/>
    <x v="1268"/>
    <x v="1268"/>
    <x v="1"/>
    <x v="0"/>
    <x v="0"/>
    <x v="11"/>
    <x v="988"/>
    <x v="926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x v="0"/>
    <x v="1269"/>
    <x v="1269"/>
    <x v="1"/>
    <x v="190"/>
    <x v="0"/>
    <x v="11"/>
    <x v="989"/>
    <x v="927"/>
    <x v="4"/>
    <x v="11"/>
  </r>
  <r>
    <n v="1270"/>
    <x v="1270"/>
    <s v="We make awake metal using violins in place of guitars and want to record a full length album."/>
    <x v="3"/>
    <x v="881"/>
    <x v="0"/>
    <x v="0"/>
    <x v="0"/>
    <x v="1270"/>
    <x v="1270"/>
    <x v="1"/>
    <x v="39"/>
    <x v="0"/>
    <x v="11"/>
    <x v="990"/>
    <x v="928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x v="0"/>
    <x v="1271"/>
    <x v="1271"/>
    <x v="1"/>
    <x v="162"/>
    <x v="0"/>
    <x v="11"/>
    <x v="972"/>
    <x v="929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x v="0"/>
    <x v="1272"/>
    <x v="1272"/>
    <x v="1"/>
    <x v="33"/>
    <x v="0"/>
    <x v="11"/>
    <x v="938"/>
    <x v="930"/>
    <x v="4"/>
    <x v="11"/>
  </r>
  <r>
    <n v="1273"/>
    <x v="1273"/>
    <s v="Run Coyote is raising funds to produce their debut album - &quot;Youth Haunts&quot; - on vinyl LP and CD"/>
    <x v="23"/>
    <x v="884"/>
    <x v="0"/>
    <x v="5"/>
    <x v="5"/>
    <x v="1273"/>
    <x v="1273"/>
    <x v="1"/>
    <x v="241"/>
    <x v="0"/>
    <x v="11"/>
    <x v="991"/>
    <x v="474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x v="0"/>
    <x v="1274"/>
    <x v="1274"/>
    <x v="1"/>
    <x v="284"/>
    <x v="0"/>
    <x v="11"/>
    <x v="992"/>
    <x v="931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x v="0"/>
    <x v="1275"/>
    <x v="1275"/>
    <x v="1"/>
    <x v="285"/>
    <x v="0"/>
    <x v="11"/>
    <x v="993"/>
    <x v="932"/>
    <x v="4"/>
    <x v="11"/>
  </r>
  <r>
    <n v="1276"/>
    <x v="1276"/>
    <s v="Sponsor this Brooklyn punk band's debut seven-inch, MR. DREAM GOES TO JAIL."/>
    <x v="9"/>
    <x v="887"/>
    <x v="0"/>
    <x v="0"/>
    <x v="0"/>
    <x v="1276"/>
    <x v="1276"/>
    <x v="1"/>
    <x v="32"/>
    <x v="0"/>
    <x v="11"/>
    <x v="994"/>
    <x v="933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x v="0"/>
    <x v="1277"/>
    <x v="1277"/>
    <x v="1"/>
    <x v="286"/>
    <x v="0"/>
    <x v="11"/>
    <x v="995"/>
    <x v="934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x v="0"/>
    <x v="1278"/>
    <x v="1278"/>
    <x v="1"/>
    <x v="245"/>
    <x v="0"/>
    <x v="11"/>
    <x v="996"/>
    <x v="935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x v="0"/>
    <x v="1279"/>
    <x v="1279"/>
    <x v="1"/>
    <x v="143"/>
    <x v="0"/>
    <x v="11"/>
    <x v="997"/>
    <x v="936"/>
    <x v="4"/>
    <x v="11"/>
  </r>
  <r>
    <n v="1280"/>
    <x v="1280"/>
    <s v="Nothing More is recording their forthcoming record and needs to join forces with you to make this album HUGE! "/>
    <x v="36"/>
    <x v="891"/>
    <x v="0"/>
    <x v="0"/>
    <x v="0"/>
    <x v="1280"/>
    <x v="1280"/>
    <x v="1"/>
    <x v="208"/>
    <x v="0"/>
    <x v="11"/>
    <x v="998"/>
    <x v="937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x v="0"/>
    <x v="1281"/>
    <x v="1281"/>
    <x v="1"/>
    <x v="142"/>
    <x v="0"/>
    <x v="11"/>
    <x v="592"/>
    <x v="938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x v="0"/>
    <x v="1282"/>
    <x v="1282"/>
    <x v="1"/>
    <x v="220"/>
    <x v="0"/>
    <x v="11"/>
    <x v="999"/>
    <x v="939"/>
    <x v="4"/>
    <x v="11"/>
  </r>
  <r>
    <n v="1283"/>
    <x v="1283"/>
    <s v="Our 3rd album is halfway complete, but we need your help to record, mix and master the final product!"/>
    <x v="28"/>
    <x v="894"/>
    <x v="0"/>
    <x v="0"/>
    <x v="0"/>
    <x v="1283"/>
    <x v="1283"/>
    <x v="1"/>
    <x v="19"/>
    <x v="0"/>
    <x v="11"/>
    <x v="1000"/>
    <x v="940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x v="0"/>
    <x v="1284"/>
    <x v="1284"/>
    <x v="0"/>
    <x v="162"/>
    <x v="0"/>
    <x v="6"/>
    <x v="50"/>
    <x v="941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x v="1"/>
    <x v="1285"/>
    <x v="1285"/>
    <x v="0"/>
    <x v="287"/>
    <x v="0"/>
    <x v="6"/>
    <x v="1001"/>
    <x v="942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x v="1"/>
    <x v="1286"/>
    <x v="1286"/>
    <x v="0"/>
    <x v="9"/>
    <x v="0"/>
    <x v="6"/>
    <x v="1002"/>
    <x v="943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x v="1"/>
    <x v="1287"/>
    <x v="1287"/>
    <x v="0"/>
    <x v="20"/>
    <x v="0"/>
    <x v="6"/>
    <x v="1003"/>
    <x v="944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x v="0"/>
    <x v="1288"/>
    <x v="1288"/>
    <x v="0"/>
    <x v="42"/>
    <x v="0"/>
    <x v="6"/>
    <x v="1004"/>
    <x v="945"/>
    <x v="1"/>
    <x v="6"/>
  </r>
  <r>
    <n v="1289"/>
    <x v="1289"/>
    <s v="A chilling original Edwardian Comedy of errors and foolishness made for the Patrick Henry College stage."/>
    <x v="15"/>
    <x v="367"/>
    <x v="0"/>
    <x v="0"/>
    <x v="0"/>
    <x v="1289"/>
    <x v="1289"/>
    <x v="0"/>
    <x v="47"/>
    <x v="0"/>
    <x v="6"/>
    <x v="1005"/>
    <x v="946"/>
    <x v="1"/>
    <x v="6"/>
  </r>
  <r>
    <n v="1290"/>
    <x v="1290"/>
    <s v="Sometimes your Heart has to STOP for your Life to START."/>
    <x v="8"/>
    <x v="900"/>
    <x v="0"/>
    <x v="0"/>
    <x v="0"/>
    <x v="1290"/>
    <x v="1290"/>
    <x v="0"/>
    <x v="48"/>
    <x v="0"/>
    <x v="6"/>
    <x v="1006"/>
    <x v="947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x v="0"/>
    <x v="1291"/>
    <x v="1291"/>
    <x v="0"/>
    <x v="288"/>
    <x v="0"/>
    <x v="6"/>
    <x v="945"/>
    <x v="948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x v="1"/>
    <x v="1292"/>
    <x v="1292"/>
    <x v="0"/>
    <x v="47"/>
    <x v="0"/>
    <x v="6"/>
    <x v="1007"/>
    <x v="949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x v="0"/>
    <x v="1293"/>
    <x v="1293"/>
    <x v="0"/>
    <x v="148"/>
    <x v="0"/>
    <x v="6"/>
    <x v="1008"/>
    <x v="950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x v="1"/>
    <x v="1294"/>
    <x v="1294"/>
    <x v="0"/>
    <x v="19"/>
    <x v="0"/>
    <x v="6"/>
    <x v="1009"/>
    <x v="951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x v="1"/>
    <x v="1295"/>
    <x v="1295"/>
    <x v="0"/>
    <x v="31"/>
    <x v="0"/>
    <x v="6"/>
    <x v="1010"/>
    <x v="952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x v="1"/>
    <x v="1296"/>
    <x v="1296"/>
    <x v="0"/>
    <x v="23"/>
    <x v="0"/>
    <x v="6"/>
    <x v="1011"/>
    <x v="953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x v="0"/>
    <x v="1297"/>
    <x v="1297"/>
    <x v="0"/>
    <x v="146"/>
    <x v="0"/>
    <x v="6"/>
    <x v="1012"/>
    <x v="954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x v="1"/>
    <x v="1298"/>
    <x v="1298"/>
    <x v="0"/>
    <x v="51"/>
    <x v="0"/>
    <x v="6"/>
    <x v="1013"/>
    <x v="955"/>
    <x v="1"/>
    <x v="6"/>
  </r>
  <r>
    <n v="1299"/>
    <x v="1299"/>
    <s v="A new work inspired by the classic novel and created by Dallas teens under the direction of professional artists."/>
    <x v="8"/>
    <x v="908"/>
    <x v="0"/>
    <x v="0"/>
    <x v="0"/>
    <x v="1299"/>
    <x v="1299"/>
    <x v="0"/>
    <x v="58"/>
    <x v="0"/>
    <x v="6"/>
    <x v="1014"/>
    <x v="956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x v="0"/>
    <x v="1300"/>
    <x v="1300"/>
    <x v="0"/>
    <x v="54"/>
    <x v="0"/>
    <x v="6"/>
    <x v="920"/>
    <x v="957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x v="0"/>
    <x v="1301"/>
    <x v="1301"/>
    <x v="0"/>
    <x v="60"/>
    <x v="0"/>
    <x v="6"/>
    <x v="1015"/>
    <x v="958"/>
    <x v="1"/>
    <x v="6"/>
  </r>
  <r>
    <n v="1302"/>
    <x v="1302"/>
    <s v="Boys of a Certain Age is a unique and special show that we're trying to remount in New York City in 2017."/>
    <x v="30"/>
    <x v="911"/>
    <x v="0"/>
    <x v="0"/>
    <x v="0"/>
    <x v="1302"/>
    <x v="1302"/>
    <x v="0"/>
    <x v="133"/>
    <x v="0"/>
    <x v="6"/>
    <x v="31"/>
    <x v="73"/>
    <x v="1"/>
    <x v="6"/>
  </r>
  <r>
    <n v="1303"/>
    <x v="1303"/>
    <s v="Groundbreaking queer theatre."/>
    <x v="8"/>
    <x v="912"/>
    <x v="0"/>
    <x v="1"/>
    <x v="1"/>
    <x v="1303"/>
    <x v="1303"/>
    <x v="0"/>
    <x v="52"/>
    <x v="0"/>
    <x v="6"/>
    <x v="1016"/>
    <x v="959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x v="1"/>
    <x v="1304"/>
    <x v="1304"/>
    <x v="0"/>
    <x v="201"/>
    <x v="1"/>
    <x v="8"/>
    <x v="1017"/>
    <x v="960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x v="0"/>
    <x v="1305"/>
    <x v="1305"/>
    <x v="0"/>
    <x v="48"/>
    <x v="1"/>
    <x v="8"/>
    <x v="1018"/>
    <x v="961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x v="0"/>
    <x v="1306"/>
    <x v="1306"/>
    <x v="0"/>
    <x v="289"/>
    <x v="1"/>
    <x v="8"/>
    <x v="1019"/>
    <x v="962"/>
    <x v="2"/>
    <x v="8"/>
  </r>
  <r>
    <n v="1307"/>
    <x v="1307"/>
    <s v="Get VR to Everyone with Mailable, Ready to Use Viewers"/>
    <x v="63"/>
    <x v="916"/>
    <x v="1"/>
    <x v="0"/>
    <x v="0"/>
    <x v="1307"/>
    <x v="1307"/>
    <x v="0"/>
    <x v="43"/>
    <x v="1"/>
    <x v="8"/>
    <x v="1020"/>
    <x v="963"/>
    <x v="2"/>
    <x v="8"/>
  </r>
  <r>
    <n v="1308"/>
    <x v="1308"/>
    <s v="Boost Band, a wristband that charges any device"/>
    <x v="3"/>
    <x v="917"/>
    <x v="1"/>
    <x v="0"/>
    <x v="0"/>
    <x v="1308"/>
    <x v="1308"/>
    <x v="0"/>
    <x v="44"/>
    <x v="1"/>
    <x v="8"/>
    <x v="1021"/>
    <x v="964"/>
    <x v="2"/>
    <x v="8"/>
  </r>
  <r>
    <n v="1309"/>
    <x v="1309"/>
    <s v="Wicked fun and built for excitement, CORE is the safest and most versatile speaker you've ever worn."/>
    <x v="236"/>
    <x v="918"/>
    <x v="1"/>
    <x v="0"/>
    <x v="0"/>
    <x v="1309"/>
    <x v="1309"/>
    <x v="0"/>
    <x v="2"/>
    <x v="1"/>
    <x v="8"/>
    <x v="1022"/>
    <x v="965"/>
    <x v="2"/>
    <x v="8"/>
  </r>
  <r>
    <n v="1310"/>
    <x v="1310"/>
    <s v="An essential hoodie that holds all sized smart phones and keep your headphone wires tangle free."/>
    <x v="22"/>
    <x v="109"/>
    <x v="1"/>
    <x v="0"/>
    <x v="0"/>
    <x v="1310"/>
    <x v="1310"/>
    <x v="0"/>
    <x v="54"/>
    <x v="1"/>
    <x v="8"/>
    <x v="1023"/>
    <x v="966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x v="0"/>
    <x v="1311"/>
    <x v="1311"/>
    <x v="0"/>
    <x v="61"/>
    <x v="1"/>
    <x v="8"/>
    <x v="1024"/>
    <x v="967"/>
    <x v="2"/>
    <x v="8"/>
  </r>
  <r>
    <n v="1312"/>
    <x v="1312"/>
    <s v="People loved the original Black and Gray GoSolo hats and asked for more. So we received sample for 3 more colors!"/>
    <x v="210"/>
    <x v="920"/>
    <x v="1"/>
    <x v="0"/>
    <x v="0"/>
    <x v="1312"/>
    <x v="1312"/>
    <x v="0"/>
    <x v="29"/>
    <x v="1"/>
    <x v="8"/>
    <x v="1025"/>
    <x v="13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x v="0"/>
    <x v="1313"/>
    <x v="1313"/>
    <x v="0"/>
    <x v="259"/>
    <x v="1"/>
    <x v="8"/>
    <x v="1026"/>
    <x v="968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x v="0"/>
    <x v="1314"/>
    <x v="1314"/>
    <x v="0"/>
    <x v="202"/>
    <x v="1"/>
    <x v="8"/>
    <x v="1027"/>
    <x v="969"/>
    <x v="2"/>
    <x v="8"/>
  </r>
  <r>
    <n v="1315"/>
    <x v="1315"/>
    <s v="Zoom will happen - THANK YOU! Received outside funding due amazing early success!"/>
    <x v="57"/>
    <x v="923"/>
    <x v="1"/>
    <x v="0"/>
    <x v="0"/>
    <x v="1315"/>
    <x v="1315"/>
    <x v="0"/>
    <x v="290"/>
    <x v="1"/>
    <x v="8"/>
    <x v="1028"/>
    <x v="970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x v="0"/>
    <x v="1316"/>
    <x v="1316"/>
    <x v="0"/>
    <x v="29"/>
    <x v="1"/>
    <x v="8"/>
    <x v="1029"/>
    <x v="120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x v="7"/>
    <x v="1317"/>
    <x v="1317"/>
    <x v="0"/>
    <x v="10"/>
    <x v="1"/>
    <x v="8"/>
    <x v="1030"/>
    <x v="971"/>
    <x v="2"/>
    <x v="8"/>
  </r>
  <r>
    <n v="1318"/>
    <x v="1318"/>
    <s v="Your Dog's Best Friend._x000a_Revolutionize the way you care about your pups and brings you peace of mind."/>
    <x v="79"/>
    <x v="925"/>
    <x v="1"/>
    <x v="0"/>
    <x v="0"/>
    <x v="1318"/>
    <x v="1318"/>
    <x v="0"/>
    <x v="125"/>
    <x v="1"/>
    <x v="8"/>
    <x v="1031"/>
    <x v="972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x v="1"/>
    <x v="1319"/>
    <x v="1319"/>
    <x v="0"/>
    <x v="82"/>
    <x v="1"/>
    <x v="8"/>
    <x v="1032"/>
    <x v="973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x v="3"/>
    <x v="1320"/>
    <x v="1320"/>
    <x v="0"/>
    <x v="83"/>
    <x v="1"/>
    <x v="8"/>
    <x v="1033"/>
    <x v="974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x v="9"/>
    <x v="1321"/>
    <x v="1321"/>
    <x v="0"/>
    <x v="63"/>
    <x v="1"/>
    <x v="8"/>
    <x v="1034"/>
    <x v="975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x v="1"/>
    <x v="1322"/>
    <x v="1322"/>
    <x v="0"/>
    <x v="80"/>
    <x v="1"/>
    <x v="8"/>
    <x v="1035"/>
    <x v="730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x v="0"/>
    <x v="1323"/>
    <x v="1323"/>
    <x v="0"/>
    <x v="34"/>
    <x v="1"/>
    <x v="8"/>
    <x v="1036"/>
    <x v="976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x v="0"/>
    <x v="1324"/>
    <x v="1324"/>
    <x v="0"/>
    <x v="240"/>
    <x v="1"/>
    <x v="8"/>
    <x v="1037"/>
    <x v="977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x v="0"/>
    <x v="1325"/>
    <x v="1325"/>
    <x v="0"/>
    <x v="22"/>
    <x v="1"/>
    <x v="8"/>
    <x v="1038"/>
    <x v="978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x v="0"/>
    <x v="1326"/>
    <x v="1326"/>
    <x v="0"/>
    <x v="202"/>
    <x v="1"/>
    <x v="8"/>
    <x v="1039"/>
    <x v="979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x v="0"/>
    <x v="1327"/>
    <x v="1327"/>
    <x v="0"/>
    <x v="14"/>
    <x v="1"/>
    <x v="8"/>
    <x v="1040"/>
    <x v="980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x v="0"/>
    <x v="1328"/>
    <x v="1328"/>
    <x v="0"/>
    <x v="41"/>
    <x v="1"/>
    <x v="8"/>
    <x v="1041"/>
    <x v="981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x v="0"/>
    <x v="1329"/>
    <x v="1329"/>
    <x v="0"/>
    <x v="82"/>
    <x v="1"/>
    <x v="8"/>
    <x v="1042"/>
    <x v="982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x v="0"/>
    <x v="1330"/>
    <x v="1330"/>
    <x v="0"/>
    <x v="133"/>
    <x v="1"/>
    <x v="8"/>
    <x v="1043"/>
    <x v="983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x v="0"/>
    <x v="1331"/>
    <x v="1331"/>
    <x v="0"/>
    <x v="69"/>
    <x v="1"/>
    <x v="8"/>
    <x v="1044"/>
    <x v="984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x v="11"/>
    <x v="1332"/>
    <x v="1332"/>
    <x v="0"/>
    <x v="78"/>
    <x v="1"/>
    <x v="8"/>
    <x v="109"/>
    <x v="121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x v="2"/>
    <x v="1333"/>
    <x v="1333"/>
    <x v="0"/>
    <x v="78"/>
    <x v="1"/>
    <x v="8"/>
    <x v="109"/>
    <x v="121"/>
    <x v="2"/>
    <x v="8"/>
  </r>
  <r>
    <n v="1334"/>
    <x v="1334"/>
    <s v="A wearable device that allows you to dock and operate your phone hands-free anywhere and everywhere!"/>
    <x v="242"/>
    <x v="938"/>
    <x v="1"/>
    <x v="0"/>
    <x v="0"/>
    <x v="1334"/>
    <x v="1334"/>
    <x v="0"/>
    <x v="222"/>
    <x v="1"/>
    <x v="8"/>
    <x v="1045"/>
    <x v="985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x v="0"/>
    <x v="1335"/>
    <x v="1335"/>
    <x v="0"/>
    <x v="38"/>
    <x v="1"/>
    <x v="8"/>
    <x v="1046"/>
    <x v="986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x v="0"/>
    <x v="1336"/>
    <x v="1336"/>
    <x v="0"/>
    <x v="291"/>
    <x v="1"/>
    <x v="8"/>
    <x v="1047"/>
    <x v="987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x v="0"/>
    <x v="1337"/>
    <x v="1337"/>
    <x v="0"/>
    <x v="205"/>
    <x v="1"/>
    <x v="8"/>
    <x v="1048"/>
    <x v="988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x v="0"/>
    <x v="1338"/>
    <x v="1338"/>
    <x v="0"/>
    <x v="41"/>
    <x v="1"/>
    <x v="8"/>
    <x v="1049"/>
    <x v="989"/>
    <x v="2"/>
    <x v="8"/>
  </r>
  <r>
    <n v="1339"/>
    <x v="1339"/>
    <s v="World's Smallest customizable Phone &amp; GPS Watch for kids !"/>
    <x v="63"/>
    <x v="943"/>
    <x v="1"/>
    <x v="0"/>
    <x v="0"/>
    <x v="1339"/>
    <x v="1339"/>
    <x v="0"/>
    <x v="77"/>
    <x v="1"/>
    <x v="8"/>
    <x v="1050"/>
    <x v="990"/>
    <x v="2"/>
    <x v="8"/>
  </r>
  <r>
    <n v="1340"/>
    <x v="1340"/>
    <s v="I would like to make nicer, more stylish looking frames for the Google Glass using 3D printing technology."/>
    <x v="243"/>
    <x v="117"/>
    <x v="1"/>
    <x v="0"/>
    <x v="0"/>
    <x v="1340"/>
    <x v="1340"/>
    <x v="0"/>
    <x v="78"/>
    <x v="1"/>
    <x v="8"/>
    <x v="109"/>
    <x v="121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x v="1"/>
    <x v="1341"/>
    <x v="1341"/>
    <x v="0"/>
    <x v="67"/>
    <x v="1"/>
    <x v="8"/>
    <x v="1051"/>
    <x v="991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x v="0"/>
    <x v="1342"/>
    <x v="1342"/>
    <x v="0"/>
    <x v="29"/>
    <x v="1"/>
    <x v="8"/>
    <x v="418"/>
    <x v="101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x v="0"/>
    <x v="1343"/>
    <x v="1343"/>
    <x v="0"/>
    <x v="292"/>
    <x v="1"/>
    <x v="8"/>
    <x v="1052"/>
    <x v="992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x v="5"/>
    <x v="1344"/>
    <x v="1344"/>
    <x v="0"/>
    <x v="237"/>
    <x v="0"/>
    <x v="9"/>
    <x v="1053"/>
    <x v="993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x v="0"/>
    <x v="1345"/>
    <x v="1345"/>
    <x v="0"/>
    <x v="63"/>
    <x v="0"/>
    <x v="9"/>
    <x v="1054"/>
    <x v="994"/>
    <x v="3"/>
    <x v="9"/>
  </r>
  <r>
    <n v="1346"/>
    <x v="1346"/>
    <s v="An anthology of nonfiction stories written by Nepal's Lesbian, Gay, Bisexual, and Transgender (LGBT) community."/>
    <x v="244"/>
    <x v="947"/>
    <x v="0"/>
    <x v="0"/>
    <x v="0"/>
    <x v="1346"/>
    <x v="1346"/>
    <x v="0"/>
    <x v="184"/>
    <x v="0"/>
    <x v="9"/>
    <x v="1055"/>
    <x v="995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x v="0"/>
    <x v="1347"/>
    <x v="1347"/>
    <x v="0"/>
    <x v="162"/>
    <x v="0"/>
    <x v="9"/>
    <x v="1056"/>
    <x v="996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x v="0"/>
    <x v="1348"/>
    <x v="1348"/>
    <x v="0"/>
    <x v="55"/>
    <x v="0"/>
    <x v="9"/>
    <x v="1057"/>
    <x v="997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x v="5"/>
    <x v="1349"/>
    <x v="1349"/>
    <x v="0"/>
    <x v="293"/>
    <x v="0"/>
    <x v="9"/>
    <x v="1058"/>
    <x v="998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x v="0"/>
    <x v="1350"/>
    <x v="1350"/>
    <x v="0"/>
    <x v="76"/>
    <x v="0"/>
    <x v="9"/>
    <x v="1059"/>
    <x v="999"/>
    <x v="3"/>
    <x v="9"/>
  </r>
  <r>
    <n v="1351"/>
    <x v="1351"/>
    <s v="Discover your purpose, live a more fulfilling life, leave a positive footprint on society."/>
    <x v="22"/>
    <x v="952"/>
    <x v="0"/>
    <x v="0"/>
    <x v="0"/>
    <x v="1351"/>
    <x v="1351"/>
    <x v="0"/>
    <x v="148"/>
    <x v="0"/>
    <x v="9"/>
    <x v="1060"/>
    <x v="1000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x v="0"/>
    <x v="1352"/>
    <x v="1352"/>
    <x v="0"/>
    <x v="294"/>
    <x v="0"/>
    <x v="9"/>
    <x v="1061"/>
    <x v="1001"/>
    <x v="3"/>
    <x v="9"/>
  </r>
  <r>
    <n v="1353"/>
    <x v="1353"/>
    <s v="A book that teaches aspiring writers how to get from a basic idea to a fully rewritten screenplay."/>
    <x v="28"/>
    <x v="954"/>
    <x v="0"/>
    <x v="0"/>
    <x v="0"/>
    <x v="1353"/>
    <x v="1353"/>
    <x v="0"/>
    <x v="288"/>
    <x v="0"/>
    <x v="9"/>
    <x v="1062"/>
    <x v="1002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x v="1"/>
    <x v="1354"/>
    <x v="1354"/>
    <x v="0"/>
    <x v="31"/>
    <x v="0"/>
    <x v="9"/>
    <x v="1063"/>
    <x v="1003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x v="1"/>
    <x v="1355"/>
    <x v="1355"/>
    <x v="0"/>
    <x v="212"/>
    <x v="0"/>
    <x v="9"/>
    <x v="1064"/>
    <x v="1004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x v="0"/>
    <x v="1356"/>
    <x v="1356"/>
    <x v="0"/>
    <x v="45"/>
    <x v="0"/>
    <x v="9"/>
    <x v="1065"/>
    <x v="1005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x v="0"/>
    <x v="1357"/>
    <x v="1357"/>
    <x v="0"/>
    <x v="71"/>
    <x v="0"/>
    <x v="9"/>
    <x v="1066"/>
    <x v="1006"/>
    <x v="3"/>
    <x v="9"/>
  </r>
  <r>
    <n v="1358"/>
    <x v="1358"/>
    <s v="I am working on a book about what people do when they visit Masada, an ancient fortress in the Judean desert."/>
    <x v="9"/>
    <x v="959"/>
    <x v="0"/>
    <x v="0"/>
    <x v="0"/>
    <x v="1358"/>
    <x v="1358"/>
    <x v="0"/>
    <x v="72"/>
    <x v="0"/>
    <x v="9"/>
    <x v="1067"/>
    <x v="1007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x v="0"/>
    <x v="1359"/>
    <x v="1359"/>
    <x v="0"/>
    <x v="10"/>
    <x v="0"/>
    <x v="9"/>
    <x v="1068"/>
    <x v="1008"/>
    <x v="3"/>
    <x v="9"/>
  </r>
  <r>
    <n v="1360"/>
    <x v="1360"/>
    <s v="So Bad, It's Good! is a guide to finding the best films for your bad movie night."/>
    <x v="15"/>
    <x v="961"/>
    <x v="0"/>
    <x v="0"/>
    <x v="0"/>
    <x v="1360"/>
    <x v="1360"/>
    <x v="0"/>
    <x v="75"/>
    <x v="0"/>
    <x v="9"/>
    <x v="1069"/>
    <x v="1009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x v="1"/>
    <x v="1361"/>
    <x v="1361"/>
    <x v="0"/>
    <x v="295"/>
    <x v="0"/>
    <x v="9"/>
    <x v="1070"/>
    <x v="1010"/>
    <x v="3"/>
    <x v="9"/>
  </r>
  <r>
    <n v="1362"/>
    <x v="1362"/>
    <s v="The never-before-told story of Karl Barth's (first and only) journey to the United States in 1962."/>
    <x v="28"/>
    <x v="963"/>
    <x v="0"/>
    <x v="0"/>
    <x v="0"/>
    <x v="1362"/>
    <x v="1362"/>
    <x v="0"/>
    <x v="20"/>
    <x v="0"/>
    <x v="9"/>
    <x v="1071"/>
    <x v="1011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x v="0"/>
    <x v="1363"/>
    <x v="1363"/>
    <x v="0"/>
    <x v="81"/>
    <x v="0"/>
    <x v="9"/>
    <x v="31"/>
    <x v="379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x v="7"/>
    <x v="1364"/>
    <x v="1364"/>
    <x v="0"/>
    <x v="296"/>
    <x v="0"/>
    <x v="11"/>
    <x v="1072"/>
    <x v="1012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x v="0"/>
    <x v="1365"/>
    <x v="1365"/>
    <x v="0"/>
    <x v="297"/>
    <x v="0"/>
    <x v="11"/>
    <x v="1073"/>
    <x v="1013"/>
    <x v="4"/>
    <x v="11"/>
  </r>
  <r>
    <n v="1366"/>
    <x v="1366"/>
    <s v="A musical memorial for Alexi Petersen."/>
    <x v="51"/>
    <x v="966"/>
    <x v="0"/>
    <x v="0"/>
    <x v="0"/>
    <x v="1366"/>
    <x v="1366"/>
    <x v="0"/>
    <x v="206"/>
    <x v="0"/>
    <x v="11"/>
    <x v="1074"/>
    <x v="1014"/>
    <x v="4"/>
    <x v="11"/>
  </r>
  <r>
    <n v="1367"/>
    <x v="1367"/>
    <s v="House of Rabbits are recording our full-length, debut album! Support independent music, receive great rewards!"/>
    <x v="10"/>
    <x v="967"/>
    <x v="0"/>
    <x v="0"/>
    <x v="0"/>
    <x v="1367"/>
    <x v="1367"/>
    <x v="0"/>
    <x v="240"/>
    <x v="0"/>
    <x v="11"/>
    <x v="1075"/>
    <x v="1015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x v="0"/>
    <x v="1368"/>
    <x v="1368"/>
    <x v="0"/>
    <x v="45"/>
    <x v="0"/>
    <x v="11"/>
    <x v="1076"/>
    <x v="1016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x v="0"/>
    <x v="1369"/>
    <x v="1369"/>
    <x v="0"/>
    <x v="298"/>
    <x v="0"/>
    <x v="11"/>
    <x v="1077"/>
    <x v="1017"/>
    <x v="4"/>
    <x v="11"/>
  </r>
  <r>
    <n v="1370"/>
    <x v="1370"/>
    <s v="Songs about the first year of parenthood, often inappropriate for children"/>
    <x v="15"/>
    <x v="970"/>
    <x v="0"/>
    <x v="0"/>
    <x v="0"/>
    <x v="1370"/>
    <x v="1370"/>
    <x v="0"/>
    <x v="9"/>
    <x v="0"/>
    <x v="11"/>
    <x v="1078"/>
    <x v="1018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x v="0"/>
    <x v="1371"/>
    <x v="1371"/>
    <x v="0"/>
    <x v="16"/>
    <x v="0"/>
    <x v="11"/>
    <x v="1079"/>
    <x v="1019"/>
    <x v="4"/>
    <x v="11"/>
  </r>
  <r>
    <n v="1372"/>
    <x v="1372"/>
    <s v="Please help us raise funds to press our new CD!"/>
    <x v="2"/>
    <x v="972"/>
    <x v="0"/>
    <x v="0"/>
    <x v="0"/>
    <x v="1372"/>
    <x v="1372"/>
    <x v="0"/>
    <x v="38"/>
    <x v="0"/>
    <x v="11"/>
    <x v="1014"/>
    <x v="1020"/>
    <x v="4"/>
    <x v="11"/>
  </r>
  <r>
    <n v="1373"/>
    <x v="1373"/>
    <s v="Help Broccoli Samurai raise money to get a new van and continue bringing you the jams!"/>
    <x v="3"/>
    <x v="973"/>
    <x v="0"/>
    <x v="0"/>
    <x v="0"/>
    <x v="1373"/>
    <x v="1373"/>
    <x v="0"/>
    <x v="47"/>
    <x v="0"/>
    <x v="11"/>
    <x v="1080"/>
    <x v="1021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x v="0"/>
    <x v="1374"/>
    <x v="1374"/>
    <x v="0"/>
    <x v="36"/>
    <x v="0"/>
    <x v="11"/>
    <x v="1081"/>
    <x v="1022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x v="3"/>
    <x v="1375"/>
    <x v="1375"/>
    <x v="0"/>
    <x v="280"/>
    <x v="0"/>
    <x v="11"/>
    <x v="1082"/>
    <x v="1023"/>
    <x v="4"/>
    <x v="11"/>
  </r>
  <r>
    <n v="1376"/>
    <x v="1376"/>
    <s v="Dead Pirates are planning a second pressing of HIGHMARE LP, who wants one ?"/>
    <x v="250"/>
    <x v="975"/>
    <x v="0"/>
    <x v="1"/>
    <x v="1"/>
    <x v="1376"/>
    <x v="1376"/>
    <x v="0"/>
    <x v="129"/>
    <x v="0"/>
    <x v="11"/>
    <x v="1083"/>
    <x v="1024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x v="0"/>
    <x v="1377"/>
    <x v="1377"/>
    <x v="0"/>
    <x v="162"/>
    <x v="0"/>
    <x v="11"/>
    <x v="1084"/>
    <x v="1025"/>
    <x v="4"/>
    <x v="11"/>
  </r>
  <r>
    <n v="1378"/>
    <x v="1378"/>
    <s v="A psychedelic post rock masterpiece!"/>
    <x v="13"/>
    <x v="976"/>
    <x v="0"/>
    <x v="1"/>
    <x v="1"/>
    <x v="1378"/>
    <x v="1378"/>
    <x v="0"/>
    <x v="182"/>
    <x v="0"/>
    <x v="11"/>
    <x v="1085"/>
    <x v="1026"/>
    <x v="4"/>
    <x v="11"/>
  </r>
  <r>
    <n v="1379"/>
    <x v="1379"/>
    <s v="---------The long-awaited debut full-length from Justin Ruddy--------"/>
    <x v="3"/>
    <x v="977"/>
    <x v="0"/>
    <x v="0"/>
    <x v="0"/>
    <x v="1379"/>
    <x v="1379"/>
    <x v="0"/>
    <x v="299"/>
    <x v="0"/>
    <x v="11"/>
    <x v="1086"/>
    <x v="1027"/>
    <x v="4"/>
    <x v="11"/>
  </r>
  <r>
    <n v="1380"/>
    <x v="1380"/>
    <s v="A DIY MUSIC FESTIVAL FROM ST. LOUIS MO! Bands make their own festival, help make it legit!"/>
    <x v="251"/>
    <x v="437"/>
    <x v="0"/>
    <x v="0"/>
    <x v="0"/>
    <x v="1380"/>
    <x v="1380"/>
    <x v="0"/>
    <x v="81"/>
    <x v="0"/>
    <x v="11"/>
    <x v="1087"/>
    <x v="1028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x v="0"/>
    <x v="1381"/>
    <x v="1381"/>
    <x v="0"/>
    <x v="196"/>
    <x v="0"/>
    <x v="11"/>
    <x v="1088"/>
    <x v="1029"/>
    <x v="4"/>
    <x v="11"/>
  </r>
  <r>
    <n v="1382"/>
    <x v="1382"/>
    <s v="We're making a new record -- independently! We've got some great new songs we're really excited to bring to you!"/>
    <x v="6"/>
    <x v="979"/>
    <x v="0"/>
    <x v="0"/>
    <x v="0"/>
    <x v="1382"/>
    <x v="1382"/>
    <x v="0"/>
    <x v="265"/>
    <x v="0"/>
    <x v="11"/>
    <x v="1089"/>
    <x v="1030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x v="5"/>
    <x v="1383"/>
    <x v="1383"/>
    <x v="0"/>
    <x v="251"/>
    <x v="0"/>
    <x v="11"/>
    <x v="1090"/>
    <x v="1031"/>
    <x v="4"/>
    <x v="11"/>
  </r>
  <r>
    <n v="1384"/>
    <x v="1384"/>
    <s v="Outland Warrior is my first solo musical project, featuring songs written by me and recorded at my home studio."/>
    <x v="8"/>
    <x v="981"/>
    <x v="0"/>
    <x v="0"/>
    <x v="0"/>
    <x v="1384"/>
    <x v="1384"/>
    <x v="0"/>
    <x v="287"/>
    <x v="0"/>
    <x v="11"/>
    <x v="1091"/>
    <x v="1032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x v="3"/>
    <x v="1385"/>
    <x v="1385"/>
    <x v="0"/>
    <x v="179"/>
    <x v="0"/>
    <x v="11"/>
    <x v="1092"/>
    <x v="1033"/>
    <x v="4"/>
    <x v="11"/>
  </r>
  <r>
    <n v="1386"/>
    <x v="1386"/>
    <s v="We are a classic hard rock/heavy metal band just trying to keep rock alive!"/>
    <x v="44"/>
    <x v="983"/>
    <x v="0"/>
    <x v="0"/>
    <x v="0"/>
    <x v="1386"/>
    <x v="1386"/>
    <x v="0"/>
    <x v="25"/>
    <x v="0"/>
    <x v="11"/>
    <x v="1093"/>
    <x v="372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x v="0"/>
    <x v="1387"/>
    <x v="1387"/>
    <x v="0"/>
    <x v="76"/>
    <x v="0"/>
    <x v="11"/>
    <x v="1094"/>
    <x v="1034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x v="0"/>
    <x v="1388"/>
    <x v="1388"/>
    <x v="0"/>
    <x v="300"/>
    <x v="0"/>
    <x v="11"/>
    <x v="1095"/>
    <x v="1035"/>
    <x v="4"/>
    <x v="11"/>
  </r>
  <r>
    <n v="1389"/>
    <x v="1389"/>
    <s v="Help fund the pressing of DANCEHALL's first record by pre-ordering it in advance!!!"/>
    <x v="2"/>
    <x v="986"/>
    <x v="0"/>
    <x v="1"/>
    <x v="1"/>
    <x v="1389"/>
    <x v="1389"/>
    <x v="0"/>
    <x v="69"/>
    <x v="0"/>
    <x v="11"/>
    <x v="663"/>
    <x v="1036"/>
    <x v="4"/>
    <x v="11"/>
  </r>
  <r>
    <n v="1390"/>
    <x v="1390"/>
    <s v="Breakout Artist Management will be working with us on a brand new music video and we need your help!"/>
    <x v="70"/>
    <x v="987"/>
    <x v="0"/>
    <x v="0"/>
    <x v="0"/>
    <x v="1390"/>
    <x v="1390"/>
    <x v="0"/>
    <x v="10"/>
    <x v="0"/>
    <x v="11"/>
    <x v="1096"/>
    <x v="1037"/>
    <x v="4"/>
    <x v="11"/>
  </r>
  <r>
    <n v="1391"/>
    <x v="1391"/>
    <s v="With the money donated through this project we intend on investing in sound equipment for live shows"/>
    <x v="2"/>
    <x v="988"/>
    <x v="0"/>
    <x v="0"/>
    <x v="0"/>
    <x v="1391"/>
    <x v="1391"/>
    <x v="0"/>
    <x v="62"/>
    <x v="0"/>
    <x v="11"/>
    <x v="1097"/>
    <x v="1038"/>
    <x v="4"/>
    <x v="11"/>
  </r>
  <r>
    <n v="1392"/>
    <x v="1392"/>
    <s v="Telesomniac is a rock band from Provo, UT releasing their debut album Thirty-One Flashes in the Dark."/>
    <x v="30"/>
    <x v="989"/>
    <x v="0"/>
    <x v="0"/>
    <x v="0"/>
    <x v="1392"/>
    <x v="1392"/>
    <x v="0"/>
    <x v="201"/>
    <x v="0"/>
    <x v="11"/>
    <x v="1098"/>
    <x v="1039"/>
    <x v="4"/>
    <x v="11"/>
  </r>
  <r>
    <n v="1393"/>
    <x v="1393"/>
    <s v="Rock n' Roll tales of our times"/>
    <x v="3"/>
    <x v="990"/>
    <x v="0"/>
    <x v="0"/>
    <x v="0"/>
    <x v="1393"/>
    <x v="1393"/>
    <x v="0"/>
    <x v="47"/>
    <x v="0"/>
    <x v="11"/>
    <x v="1099"/>
    <x v="1040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x v="0"/>
    <x v="1394"/>
    <x v="1394"/>
    <x v="0"/>
    <x v="57"/>
    <x v="0"/>
    <x v="11"/>
    <x v="1100"/>
    <x v="1041"/>
    <x v="4"/>
    <x v="11"/>
  </r>
  <r>
    <n v="1395"/>
    <x v="1395"/>
    <s v="Help Quiet Oaks record their debut album!!!"/>
    <x v="8"/>
    <x v="992"/>
    <x v="0"/>
    <x v="0"/>
    <x v="0"/>
    <x v="1395"/>
    <x v="1395"/>
    <x v="0"/>
    <x v="141"/>
    <x v="0"/>
    <x v="11"/>
    <x v="1101"/>
    <x v="1042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x v="0"/>
    <x v="1396"/>
    <x v="1396"/>
    <x v="0"/>
    <x v="196"/>
    <x v="0"/>
    <x v="11"/>
    <x v="1102"/>
    <x v="1043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x v="0"/>
    <x v="1397"/>
    <x v="1397"/>
    <x v="0"/>
    <x v="150"/>
    <x v="0"/>
    <x v="11"/>
    <x v="1103"/>
    <x v="1044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x v="0"/>
    <x v="1398"/>
    <x v="1398"/>
    <x v="0"/>
    <x v="71"/>
    <x v="0"/>
    <x v="11"/>
    <x v="1104"/>
    <x v="1045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x v="0"/>
    <x v="1399"/>
    <x v="1399"/>
    <x v="0"/>
    <x v="192"/>
    <x v="0"/>
    <x v="11"/>
    <x v="1105"/>
    <x v="1046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x v="1"/>
    <x v="1400"/>
    <x v="1400"/>
    <x v="0"/>
    <x v="69"/>
    <x v="0"/>
    <x v="11"/>
    <x v="1106"/>
    <x v="1047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x v="0"/>
    <x v="1401"/>
    <x v="1401"/>
    <x v="0"/>
    <x v="301"/>
    <x v="0"/>
    <x v="11"/>
    <x v="1107"/>
    <x v="1048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x v="1"/>
    <x v="1402"/>
    <x v="1402"/>
    <x v="0"/>
    <x v="116"/>
    <x v="0"/>
    <x v="11"/>
    <x v="1108"/>
    <x v="1049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x v="0"/>
    <x v="1403"/>
    <x v="1403"/>
    <x v="0"/>
    <x v="36"/>
    <x v="0"/>
    <x v="11"/>
    <x v="1109"/>
    <x v="1050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x v="1"/>
    <x v="1404"/>
    <x v="1404"/>
    <x v="1"/>
    <x v="81"/>
    <x v="1"/>
    <x v="22"/>
    <x v="1110"/>
    <x v="1051"/>
    <x v="3"/>
    <x v="22"/>
  </r>
  <r>
    <n v="1405"/>
    <x v="1405"/>
    <s v="Will more people read the Bible if it were translated into Emoticons?"/>
    <x v="31"/>
    <x v="522"/>
    <x v="2"/>
    <x v="0"/>
    <x v="0"/>
    <x v="1405"/>
    <x v="1405"/>
    <x v="1"/>
    <x v="57"/>
    <x v="1"/>
    <x v="22"/>
    <x v="714"/>
    <x v="1052"/>
    <x v="3"/>
    <x v="22"/>
  </r>
  <r>
    <n v="1406"/>
    <x v="1406"/>
    <s v="The White coat and the battle dress uniform"/>
    <x v="14"/>
    <x v="493"/>
    <x v="2"/>
    <x v="13"/>
    <x v="3"/>
    <x v="1406"/>
    <x v="1406"/>
    <x v="0"/>
    <x v="83"/>
    <x v="1"/>
    <x v="22"/>
    <x v="415"/>
    <x v="144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x v="0"/>
    <x v="1407"/>
    <x v="1407"/>
    <x v="0"/>
    <x v="84"/>
    <x v="1"/>
    <x v="22"/>
    <x v="724"/>
    <x v="507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x v="1"/>
    <x v="1408"/>
    <x v="1408"/>
    <x v="0"/>
    <x v="79"/>
    <x v="1"/>
    <x v="22"/>
    <x v="705"/>
    <x v="1053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x v="0"/>
    <x v="1409"/>
    <x v="1409"/>
    <x v="0"/>
    <x v="78"/>
    <x v="1"/>
    <x v="22"/>
    <x v="109"/>
    <x v="121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x v="3"/>
    <x v="1410"/>
    <x v="1410"/>
    <x v="0"/>
    <x v="29"/>
    <x v="1"/>
    <x v="22"/>
    <x v="374"/>
    <x v="120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x v="1"/>
    <x v="1411"/>
    <x v="1411"/>
    <x v="0"/>
    <x v="83"/>
    <x v="1"/>
    <x v="22"/>
    <x v="1111"/>
    <x v="1054"/>
    <x v="3"/>
    <x v="22"/>
  </r>
  <r>
    <n v="1412"/>
    <x v="1412"/>
    <s v="â€œClimbing Silver!â€- An English translation of the Young Adult Shogi novella"/>
    <x v="39"/>
    <x v="1002"/>
    <x v="2"/>
    <x v="0"/>
    <x v="0"/>
    <x v="1412"/>
    <x v="1412"/>
    <x v="0"/>
    <x v="62"/>
    <x v="1"/>
    <x v="22"/>
    <x v="1112"/>
    <x v="1055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x v="3"/>
    <x v="1413"/>
    <x v="1413"/>
    <x v="0"/>
    <x v="29"/>
    <x v="1"/>
    <x v="22"/>
    <x v="152"/>
    <x v="101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x v="0"/>
    <x v="1414"/>
    <x v="1414"/>
    <x v="0"/>
    <x v="29"/>
    <x v="1"/>
    <x v="22"/>
    <x v="418"/>
    <x v="120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x v="0"/>
    <x v="1415"/>
    <x v="1415"/>
    <x v="0"/>
    <x v="82"/>
    <x v="1"/>
    <x v="22"/>
    <x v="1113"/>
    <x v="1056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x v="0"/>
    <x v="1416"/>
    <x v="1416"/>
    <x v="0"/>
    <x v="78"/>
    <x v="1"/>
    <x v="22"/>
    <x v="109"/>
    <x v="121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x v="0"/>
    <x v="1417"/>
    <x v="1417"/>
    <x v="0"/>
    <x v="84"/>
    <x v="1"/>
    <x v="22"/>
    <x v="1114"/>
    <x v="446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x v="3"/>
    <x v="1418"/>
    <x v="1418"/>
    <x v="0"/>
    <x v="29"/>
    <x v="1"/>
    <x v="22"/>
    <x v="418"/>
    <x v="1057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x v="0"/>
    <x v="1419"/>
    <x v="1419"/>
    <x v="0"/>
    <x v="73"/>
    <x v="1"/>
    <x v="22"/>
    <x v="1115"/>
    <x v="901"/>
    <x v="3"/>
    <x v="22"/>
  </r>
  <r>
    <n v="1420"/>
    <x v="1420"/>
    <s v="Help me butcher Shakespeare in a satirical fashion."/>
    <x v="252"/>
    <x v="158"/>
    <x v="2"/>
    <x v="0"/>
    <x v="0"/>
    <x v="1420"/>
    <x v="1420"/>
    <x v="0"/>
    <x v="83"/>
    <x v="1"/>
    <x v="22"/>
    <x v="1116"/>
    <x v="120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x v="9"/>
    <x v="1421"/>
    <x v="1421"/>
    <x v="0"/>
    <x v="84"/>
    <x v="1"/>
    <x v="22"/>
    <x v="370"/>
    <x v="101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x v="4"/>
    <x v="1422"/>
    <x v="1422"/>
    <x v="0"/>
    <x v="84"/>
    <x v="1"/>
    <x v="22"/>
    <x v="477"/>
    <x v="31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x v="2"/>
    <x v="1423"/>
    <x v="1423"/>
    <x v="0"/>
    <x v="29"/>
    <x v="1"/>
    <x v="22"/>
    <x v="119"/>
    <x v="101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x v="0"/>
    <x v="1424"/>
    <x v="1424"/>
    <x v="0"/>
    <x v="25"/>
    <x v="1"/>
    <x v="22"/>
    <x v="1117"/>
    <x v="1058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x v="0"/>
    <x v="1425"/>
    <x v="1425"/>
    <x v="0"/>
    <x v="78"/>
    <x v="1"/>
    <x v="22"/>
    <x v="109"/>
    <x v="121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x v="3"/>
    <x v="1426"/>
    <x v="1426"/>
    <x v="0"/>
    <x v="78"/>
    <x v="1"/>
    <x v="22"/>
    <x v="109"/>
    <x v="121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x v="3"/>
    <x v="1427"/>
    <x v="1427"/>
    <x v="0"/>
    <x v="80"/>
    <x v="1"/>
    <x v="22"/>
    <x v="1118"/>
    <x v="1059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x v="3"/>
    <x v="1428"/>
    <x v="1428"/>
    <x v="0"/>
    <x v="83"/>
    <x v="1"/>
    <x v="22"/>
    <x v="684"/>
    <x v="2"/>
    <x v="3"/>
    <x v="22"/>
  </r>
  <r>
    <n v="1429"/>
    <x v="1429"/>
    <s v="A guy in his 30's tries to live his &quot;American Dream&quot;, but quickly it turns into a nightmare. (A Novel)"/>
    <x v="3"/>
    <x v="117"/>
    <x v="2"/>
    <x v="0"/>
    <x v="0"/>
    <x v="1429"/>
    <x v="1429"/>
    <x v="0"/>
    <x v="78"/>
    <x v="1"/>
    <x v="22"/>
    <x v="109"/>
    <x v="121"/>
    <x v="3"/>
    <x v="22"/>
  </r>
  <r>
    <n v="1430"/>
    <x v="1430"/>
    <s v="Profesional translation and publishing of the book on unique synthesis of project management and meditation"/>
    <x v="10"/>
    <x v="124"/>
    <x v="2"/>
    <x v="0"/>
    <x v="0"/>
    <x v="1430"/>
    <x v="1430"/>
    <x v="0"/>
    <x v="81"/>
    <x v="1"/>
    <x v="22"/>
    <x v="1119"/>
    <x v="128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x v="0"/>
    <x v="1431"/>
    <x v="1431"/>
    <x v="0"/>
    <x v="5"/>
    <x v="1"/>
    <x v="22"/>
    <x v="1120"/>
    <x v="1060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x v="0"/>
    <x v="1432"/>
    <x v="1432"/>
    <x v="0"/>
    <x v="78"/>
    <x v="1"/>
    <x v="22"/>
    <x v="109"/>
    <x v="121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x v="3"/>
    <x v="1433"/>
    <x v="1433"/>
    <x v="0"/>
    <x v="73"/>
    <x v="1"/>
    <x v="22"/>
    <x v="1121"/>
    <x v="1061"/>
    <x v="3"/>
    <x v="22"/>
  </r>
  <r>
    <n v="1434"/>
    <x v="1434"/>
    <s v="Interest from abroad to publish my book SOCIALCAPITALISM. Need translation to English master. Help appreciated."/>
    <x v="253"/>
    <x v="1008"/>
    <x v="2"/>
    <x v="8"/>
    <x v="7"/>
    <x v="1434"/>
    <x v="1434"/>
    <x v="0"/>
    <x v="202"/>
    <x v="1"/>
    <x v="22"/>
    <x v="1122"/>
    <x v="1062"/>
    <x v="3"/>
    <x v="22"/>
  </r>
  <r>
    <n v="1435"/>
    <x v="1435"/>
    <s v="English translation of the first book from a sword and sorcery Fantasy trilogy, by Paolo Parente"/>
    <x v="36"/>
    <x v="493"/>
    <x v="2"/>
    <x v="13"/>
    <x v="3"/>
    <x v="1435"/>
    <x v="1435"/>
    <x v="0"/>
    <x v="84"/>
    <x v="1"/>
    <x v="22"/>
    <x v="370"/>
    <x v="507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x v="3"/>
    <x v="1436"/>
    <x v="1436"/>
    <x v="0"/>
    <x v="84"/>
    <x v="1"/>
    <x v="22"/>
    <x v="1123"/>
    <x v="1063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x v="0"/>
    <x v="1437"/>
    <x v="1437"/>
    <x v="0"/>
    <x v="19"/>
    <x v="1"/>
    <x v="22"/>
    <x v="1124"/>
    <x v="1064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x v="7"/>
    <x v="1438"/>
    <x v="1438"/>
    <x v="0"/>
    <x v="22"/>
    <x v="1"/>
    <x v="22"/>
    <x v="419"/>
    <x v="766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x v="5"/>
    <x v="1439"/>
    <x v="1439"/>
    <x v="0"/>
    <x v="79"/>
    <x v="1"/>
    <x v="22"/>
    <x v="1125"/>
    <x v="180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x v="3"/>
    <x v="1440"/>
    <x v="1440"/>
    <x v="0"/>
    <x v="29"/>
    <x v="1"/>
    <x v="22"/>
    <x v="1126"/>
    <x v="120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x v="1"/>
    <x v="1441"/>
    <x v="1441"/>
    <x v="0"/>
    <x v="83"/>
    <x v="1"/>
    <x v="22"/>
    <x v="1127"/>
    <x v="1065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x v="0"/>
    <x v="1442"/>
    <x v="1442"/>
    <x v="0"/>
    <x v="78"/>
    <x v="1"/>
    <x v="22"/>
    <x v="109"/>
    <x v="121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x v="3"/>
    <x v="1443"/>
    <x v="1443"/>
    <x v="0"/>
    <x v="78"/>
    <x v="1"/>
    <x v="22"/>
    <x v="109"/>
    <x v="121"/>
    <x v="3"/>
    <x v="22"/>
  </r>
  <r>
    <n v="1444"/>
    <x v="1444"/>
    <s v="We as a successfull german stock market newsletter publisher want expand in the US market!"/>
    <x v="255"/>
    <x v="117"/>
    <x v="2"/>
    <x v="12"/>
    <x v="3"/>
    <x v="1444"/>
    <x v="1444"/>
    <x v="0"/>
    <x v="78"/>
    <x v="1"/>
    <x v="22"/>
    <x v="109"/>
    <x v="121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x v="3"/>
    <x v="1445"/>
    <x v="1445"/>
    <x v="0"/>
    <x v="78"/>
    <x v="1"/>
    <x v="22"/>
    <x v="109"/>
    <x v="121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x v="3"/>
    <x v="1446"/>
    <x v="1446"/>
    <x v="0"/>
    <x v="78"/>
    <x v="1"/>
    <x v="22"/>
    <x v="109"/>
    <x v="121"/>
    <x v="3"/>
    <x v="22"/>
  </r>
  <r>
    <n v="1447"/>
    <x v="1447"/>
    <s v="I'm creating a dictionary of multiple Indian languages."/>
    <x v="69"/>
    <x v="735"/>
    <x v="2"/>
    <x v="0"/>
    <x v="0"/>
    <x v="1447"/>
    <x v="1447"/>
    <x v="0"/>
    <x v="83"/>
    <x v="1"/>
    <x v="22"/>
    <x v="1128"/>
    <x v="384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x v="2"/>
    <x v="1448"/>
    <x v="1448"/>
    <x v="0"/>
    <x v="78"/>
    <x v="1"/>
    <x v="22"/>
    <x v="109"/>
    <x v="121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x v="0"/>
    <x v="1449"/>
    <x v="1449"/>
    <x v="0"/>
    <x v="78"/>
    <x v="1"/>
    <x v="22"/>
    <x v="109"/>
    <x v="121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x v="0"/>
    <x v="1450"/>
    <x v="1450"/>
    <x v="0"/>
    <x v="29"/>
    <x v="1"/>
    <x v="22"/>
    <x v="1129"/>
    <x v="120"/>
    <x v="3"/>
    <x v="22"/>
  </r>
  <r>
    <n v="1451"/>
    <x v="1451"/>
    <s v="Modern Literal Translation of the Torah in English and Russian with sub-linear and interlinear layout."/>
    <x v="256"/>
    <x v="369"/>
    <x v="1"/>
    <x v="0"/>
    <x v="0"/>
    <x v="1451"/>
    <x v="1451"/>
    <x v="0"/>
    <x v="84"/>
    <x v="1"/>
    <x v="22"/>
    <x v="1130"/>
    <x v="120"/>
    <x v="3"/>
    <x v="22"/>
  </r>
  <r>
    <n v="1452"/>
    <x v="1452"/>
    <s v="I am gathering rare, out-of-print Judo books for preservation, translation and sharing."/>
    <x v="32"/>
    <x v="117"/>
    <x v="1"/>
    <x v="0"/>
    <x v="0"/>
    <x v="1452"/>
    <x v="1452"/>
    <x v="0"/>
    <x v="78"/>
    <x v="1"/>
    <x v="22"/>
    <x v="109"/>
    <x v="121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x v="3"/>
    <x v="1453"/>
    <x v="1453"/>
    <x v="0"/>
    <x v="78"/>
    <x v="1"/>
    <x v="22"/>
    <x v="109"/>
    <x v="121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x v="3"/>
    <x v="1454"/>
    <x v="1454"/>
    <x v="0"/>
    <x v="29"/>
    <x v="1"/>
    <x v="22"/>
    <x v="719"/>
    <x v="2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x v="0"/>
    <x v="1455"/>
    <x v="1455"/>
    <x v="0"/>
    <x v="63"/>
    <x v="1"/>
    <x v="22"/>
    <x v="1131"/>
    <x v="1066"/>
    <x v="3"/>
    <x v="22"/>
  </r>
  <r>
    <n v="1456"/>
    <x v="1456"/>
    <s v="English Version of my auto-published novel"/>
    <x v="10"/>
    <x v="1011"/>
    <x v="1"/>
    <x v="13"/>
    <x v="3"/>
    <x v="1456"/>
    <x v="1456"/>
    <x v="0"/>
    <x v="83"/>
    <x v="1"/>
    <x v="22"/>
    <x v="1132"/>
    <x v="1067"/>
    <x v="3"/>
    <x v="22"/>
  </r>
  <r>
    <n v="1457"/>
    <x v="1457"/>
    <s v="Age is more than just a number, I hope your younger than you feel."/>
    <x v="12"/>
    <x v="117"/>
    <x v="1"/>
    <x v="0"/>
    <x v="0"/>
    <x v="1457"/>
    <x v="1457"/>
    <x v="0"/>
    <x v="78"/>
    <x v="1"/>
    <x v="22"/>
    <x v="109"/>
    <x v="121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x v="0"/>
    <x v="1458"/>
    <x v="1458"/>
    <x v="0"/>
    <x v="78"/>
    <x v="1"/>
    <x v="22"/>
    <x v="109"/>
    <x v="121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x v="7"/>
    <x v="1459"/>
    <x v="1459"/>
    <x v="0"/>
    <x v="78"/>
    <x v="1"/>
    <x v="22"/>
    <x v="109"/>
    <x v="121"/>
    <x v="3"/>
    <x v="22"/>
  </r>
  <r>
    <n v="1460"/>
    <x v="1460"/>
    <s v="KJV2015 Easier to understand for our kids and family not leaving out one verse or changing a meaning one bit."/>
    <x v="259"/>
    <x v="117"/>
    <x v="1"/>
    <x v="0"/>
    <x v="0"/>
    <x v="1460"/>
    <x v="1460"/>
    <x v="0"/>
    <x v="78"/>
    <x v="1"/>
    <x v="22"/>
    <x v="109"/>
    <x v="121"/>
    <x v="3"/>
    <x v="22"/>
  </r>
  <r>
    <n v="1461"/>
    <x v="1461"/>
    <s v="Series 2 of Relatively Prime, a podcast of stories from the Mathematical Domain"/>
    <x v="36"/>
    <x v="1012"/>
    <x v="0"/>
    <x v="0"/>
    <x v="0"/>
    <x v="1461"/>
    <x v="1461"/>
    <x v="1"/>
    <x v="158"/>
    <x v="0"/>
    <x v="23"/>
    <x v="1133"/>
    <x v="1068"/>
    <x v="3"/>
    <x v="23"/>
  </r>
  <r>
    <n v="1462"/>
    <x v="1462"/>
    <s v="A new radio show focused on short fiction produced by Louisville Public Media"/>
    <x v="23"/>
    <x v="1013"/>
    <x v="0"/>
    <x v="0"/>
    <x v="0"/>
    <x v="1462"/>
    <x v="1462"/>
    <x v="1"/>
    <x v="3"/>
    <x v="0"/>
    <x v="23"/>
    <x v="1134"/>
    <x v="1069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x v="0"/>
    <x v="1463"/>
    <x v="1463"/>
    <x v="1"/>
    <x v="20"/>
    <x v="0"/>
    <x v="23"/>
    <x v="1135"/>
    <x v="1070"/>
    <x v="3"/>
    <x v="23"/>
  </r>
  <r>
    <n v="1464"/>
    <x v="1464"/>
    <s v="The Best Science Media on the Web"/>
    <x v="10"/>
    <x v="1014"/>
    <x v="0"/>
    <x v="0"/>
    <x v="0"/>
    <x v="1464"/>
    <x v="1464"/>
    <x v="1"/>
    <x v="302"/>
    <x v="0"/>
    <x v="23"/>
    <x v="1136"/>
    <x v="1071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x v="0"/>
    <x v="1465"/>
    <x v="1465"/>
    <x v="1"/>
    <x v="303"/>
    <x v="0"/>
    <x v="23"/>
    <x v="1137"/>
    <x v="1072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x v="0"/>
    <x v="1466"/>
    <x v="1466"/>
    <x v="1"/>
    <x v="290"/>
    <x v="0"/>
    <x v="23"/>
    <x v="1138"/>
    <x v="1073"/>
    <x v="3"/>
    <x v="23"/>
  </r>
  <r>
    <n v="1467"/>
    <x v="1467"/>
    <s v="We are a new Spanish language podcast telling uniquely Latin American stories."/>
    <x v="79"/>
    <x v="1017"/>
    <x v="0"/>
    <x v="0"/>
    <x v="0"/>
    <x v="1467"/>
    <x v="1467"/>
    <x v="1"/>
    <x v="304"/>
    <x v="0"/>
    <x v="23"/>
    <x v="1139"/>
    <x v="1074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x v="0"/>
    <x v="1468"/>
    <x v="1468"/>
    <x v="1"/>
    <x v="305"/>
    <x v="0"/>
    <x v="23"/>
    <x v="1140"/>
    <x v="1075"/>
    <x v="3"/>
    <x v="23"/>
  </r>
  <r>
    <n v="1469"/>
    <x v="1469"/>
    <s v="Get the inside edge on the stories that connect Americans to the world -- in your ear every week."/>
    <x v="260"/>
    <x v="1019"/>
    <x v="0"/>
    <x v="0"/>
    <x v="0"/>
    <x v="1469"/>
    <x v="1469"/>
    <x v="1"/>
    <x v="306"/>
    <x v="0"/>
    <x v="23"/>
    <x v="1141"/>
    <x v="1076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x v="0"/>
    <x v="1470"/>
    <x v="1470"/>
    <x v="1"/>
    <x v="75"/>
    <x v="0"/>
    <x v="23"/>
    <x v="1142"/>
    <x v="1077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x v="0"/>
    <x v="1471"/>
    <x v="1471"/>
    <x v="1"/>
    <x v="307"/>
    <x v="0"/>
    <x v="23"/>
    <x v="1143"/>
    <x v="1078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x v="0"/>
    <x v="1472"/>
    <x v="1472"/>
    <x v="1"/>
    <x v="226"/>
    <x v="0"/>
    <x v="23"/>
    <x v="1144"/>
    <x v="1079"/>
    <x v="3"/>
    <x v="23"/>
  </r>
  <r>
    <n v="1473"/>
    <x v="1473"/>
    <s v="Public Radio Project"/>
    <x v="15"/>
    <x v="1023"/>
    <x v="0"/>
    <x v="0"/>
    <x v="0"/>
    <x v="1473"/>
    <x v="1473"/>
    <x v="1"/>
    <x v="5"/>
    <x v="0"/>
    <x v="23"/>
    <x v="1145"/>
    <x v="1080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x v="0"/>
    <x v="1474"/>
    <x v="1474"/>
    <x v="1"/>
    <x v="88"/>
    <x v="0"/>
    <x v="23"/>
    <x v="1146"/>
    <x v="1081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x v="0"/>
    <x v="1475"/>
    <x v="1475"/>
    <x v="1"/>
    <x v="308"/>
    <x v="0"/>
    <x v="23"/>
    <x v="1147"/>
    <x v="1082"/>
    <x v="3"/>
    <x v="23"/>
  </r>
  <r>
    <n v="1476"/>
    <x v="1476"/>
    <s v="The Comedy Button is a brand new nerd pop culture podcast with weekly video sketches."/>
    <x v="12"/>
    <x v="1026"/>
    <x v="0"/>
    <x v="0"/>
    <x v="0"/>
    <x v="1476"/>
    <x v="1476"/>
    <x v="1"/>
    <x v="309"/>
    <x v="0"/>
    <x v="23"/>
    <x v="1148"/>
    <x v="1083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x v="0"/>
    <x v="1477"/>
    <x v="1477"/>
    <x v="1"/>
    <x v="232"/>
    <x v="0"/>
    <x v="23"/>
    <x v="1149"/>
    <x v="1084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x v="0"/>
    <x v="1478"/>
    <x v="1478"/>
    <x v="1"/>
    <x v="310"/>
    <x v="0"/>
    <x v="23"/>
    <x v="1150"/>
    <x v="1085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x v="0"/>
    <x v="1479"/>
    <x v="1479"/>
    <x v="1"/>
    <x v="26"/>
    <x v="0"/>
    <x v="23"/>
    <x v="1151"/>
    <x v="1086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x v="0"/>
    <x v="1480"/>
    <x v="1480"/>
    <x v="1"/>
    <x v="311"/>
    <x v="0"/>
    <x v="23"/>
    <x v="1152"/>
    <x v="1087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x v="5"/>
    <x v="1481"/>
    <x v="1481"/>
    <x v="0"/>
    <x v="79"/>
    <x v="1"/>
    <x v="10"/>
    <x v="1153"/>
    <x v="844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x v="0"/>
    <x v="1482"/>
    <x v="1482"/>
    <x v="0"/>
    <x v="29"/>
    <x v="1"/>
    <x v="10"/>
    <x v="370"/>
    <x v="144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x v="0"/>
    <x v="1483"/>
    <x v="1483"/>
    <x v="0"/>
    <x v="84"/>
    <x v="1"/>
    <x v="10"/>
    <x v="1154"/>
    <x v="384"/>
    <x v="3"/>
    <x v="10"/>
  </r>
  <r>
    <n v="1484"/>
    <x v="1484"/>
    <s v="The mussings of an old wizard"/>
    <x v="13"/>
    <x v="117"/>
    <x v="2"/>
    <x v="0"/>
    <x v="0"/>
    <x v="1484"/>
    <x v="1484"/>
    <x v="0"/>
    <x v="78"/>
    <x v="1"/>
    <x v="10"/>
    <x v="109"/>
    <x v="121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x v="0"/>
    <x v="1485"/>
    <x v="1485"/>
    <x v="0"/>
    <x v="83"/>
    <x v="1"/>
    <x v="10"/>
    <x v="1155"/>
    <x v="73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x v="0"/>
    <x v="1486"/>
    <x v="1486"/>
    <x v="0"/>
    <x v="83"/>
    <x v="1"/>
    <x v="10"/>
    <x v="1156"/>
    <x v="587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x v="0"/>
    <x v="1487"/>
    <x v="1487"/>
    <x v="0"/>
    <x v="78"/>
    <x v="1"/>
    <x v="10"/>
    <x v="109"/>
    <x v="121"/>
    <x v="3"/>
    <x v="10"/>
  </r>
  <r>
    <n v="1488"/>
    <x v="1488"/>
    <s v="A blockbuster sci-fi adventure. What would you do if one day your life changed to beyond the imaginable?"/>
    <x v="36"/>
    <x v="175"/>
    <x v="2"/>
    <x v="2"/>
    <x v="2"/>
    <x v="1488"/>
    <x v="1488"/>
    <x v="0"/>
    <x v="79"/>
    <x v="1"/>
    <x v="10"/>
    <x v="365"/>
    <x v="88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x v="0"/>
    <x v="1489"/>
    <x v="1489"/>
    <x v="0"/>
    <x v="78"/>
    <x v="1"/>
    <x v="10"/>
    <x v="109"/>
    <x v="121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x v="0"/>
    <x v="1490"/>
    <x v="1490"/>
    <x v="0"/>
    <x v="10"/>
    <x v="1"/>
    <x v="10"/>
    <x v="1157"/>
    <x v="1088"/>
    <x v="3"/>
    <x v="10"/>
  </r>
  <r>
    <n v="1491"/>
    <x v="1491"/>
    <s v="What do you get when you take outlaws, guns, gold and and old beagle in the old west? Adventure!"/>
    <x v="38"/>
    <x v="173"/>
    <x v="2"/>
    <x v="0"/>
    <x v="0"/>
    <x v="1491"/>
    <x v="1491"/>
    <x v="0"/>
    <x v="29"/>
    <x v="1"/>
    <x v="10"/>
    <x v="1158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x v="0"/>
    <x v="1492"/>
    <x v="1492"/>
    <x v="0"/>
    <x v="84"/>
    <x v="1"/>
    <x v="10"/>
    <x v="571"/>
    <x v="2"/>
    <x v="3"/>
    <x v="10"/>
  </r>
  <r>
    <n v="1493"/>
    <x v="1493"/>
    <s v="Help illustrate the sequel to the bestselling _x000a_The Transylvania Flying Squad of Detectives"/>
    <x v="262"/>
    <x v="117"/>
    <x v="2"/>
    <x v="0"/>
    <x v="0"/>
    <x v="1493"/>
    <x v="1493"/>
    <x v="0"/>
    <x v="78"/>
    <x v="1"/>
    <x v="10"/>
    <x v="109"/>
    <x v="121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x v="0"/>
    <x v="1494"/>
    <x v="1494"/>
    <x v="0"/>
    <x v="202"/>
    <x v="1"/>
    <x v="10"/>
    <x v="1159"/>
    <x v="1089"/>
    <x v="3"/>
    <x v="10"/>
  </r>
  <r>
    <n v="1495"/>
    <x v="1495"/>
    <s v="The Adventures of Penelope Hawthorne. Part One: The Spellbook of Dracone."/>
    <x v="13"/>
    <x v="117"/>
    <x v="2"/>
    <x v="0"/>
    <x v="0"/>
    <x v="1495"/>
    <x v="1495"/>
    <x v="0"/>
    <x v="78"/>
    <x v="1"/>
    <x v="10"/>
    <x v="109"/>
    <x v="121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x v="0"/>
    <x v="1496"/>
    <x v="1496"/>
    <x v="0"/>
    <x v="78"/>
    <x v="1"/>
    <x v="10"/>
    <x v="109"/>
    <x v="121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x v="0"/>
    <x v="1497"/>
    <x v="1497"/>
    <x v="0"/>
    <x v="29"/>
    <x v="1"/>
    <x v="10"/>
    <x v="440"/>
    <x v="120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x v="0"/>
    <x v="1498"/>
    <x v="1498"/>
    <x v="0"/>
    <x v="83"/>
    <x v="1"/>
    <x v="10"/>
    <x v="1160"/>
    <x v="1090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x v="0"/>
    <x v="1499"/>
    <x v="1499"/>
    <x v="0"/>
    <x v="29"/>
    <x v="1"/>
    <x v="10"/>
    <x v="1161"/>
    <x v="144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x v="0"/>
    <x v="1500"/>
    <x v="1500"/>
    <x v="0"/>
    <x v="41"/>
    <x v="1"/>
    <x v="10"/>
    <x v="1162"/>
    <x v="1091"/>
    <x v="3"/>
    <x v="10"/>
  </r>
  <r>
    <n v="1501"/>
    <x v="1501"/>
    <s v="A hardcover book of surf, outdoor and nature photos from the British Columbia coast."/>
    <x v="263"/>
    <x v="1035"/>
    <x v="0"/>
    <x v="5"/>
    <x v="5"/>
    <x v="1501"/>
    <x v="1501"/>
    <x v="1"/>
    <x v="312"/>
    <x v="0"/>
    <x v="20"/>
    <x v="1163"/>
    <x v="1092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x v="1"/>
    <x v="1502"/>
    <x v="1502"/>
    <x v="1"/>
    <x v="313"/>
    <x v="0"/>
    <x v="20"/>
    <x v="1164"/>
    <x v="1093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x v="3"/>
    <x v="1503"/>
    <x v="1503"/>
    <x v="1"/>
    <x v="26"/>
    <x v="0"/>
    <x v="20"/>
    <x v="1165"/>
    <x v="1094"/>
    <x v="8"/>
    <x v="20"/>
  </r>
  <r>
    <n v="1504"/>
    <x v="1504"/>
    <s v="A football photography book like no other about the 2014 World Cup in Brazil, by Ryu Voelkel."/>
    <x v="115"/>
    <x v="1038"/>
    <x v="0"/>
    <x v="1"/>
    <x v="1"/>
    <x v="1504"/>
    <x v="1504"/>
    <x v="1"/>
    <x v="314"/>
    <x v="0"/>
    <x v="20"/>
    <x v="1166"/>
    <x v="1095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x v="3"/>
    <x v="1505"/>
    <x v="1505"/>
    <x v="1"/>
    <x v="315"/>
    <x v="0"/>
    <x v="20"/>
    <x v="1167"/>
    <x v="1096"/>
    <x v="8"/>
    <x v="20"/>
  </r>
  <r>
    <n v="1506"/>
    <x v="1506"/>
    <s v="A photographic book consisting of 36 colour photographs that explore Holden Lane High School in its final state."/>
    <x v="15"/>
    <x v="1040"/>
    <x v="0"/>
    <x v="1"/>
    <x v="1"/>
    <x v="1506"/>
    <x v="1506"/>
    <x v="1"/>
    <x v="68"/>
    <x v="0"/>
    <x v="20"/>
    <x v="209"/>
    <x v="1097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x v="0"/>
    <x v="1507"/>
    <x v="1507"/>
    <x v="1"/>
    <x v="51"/>
    <x v="0"/>
    <x v="20"/>
    <x v="1168"/>
    <x v="1098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x v="0"/>
    <x v="1508"/>
    <x v="1508"/>
    <x v="1"/>
    <x v="263"/>
    <x v="0"/>
    <x v="20"/>
    <x v="1169"/>
    <x v="1099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x v="3"/>
    <x v="1509"/>
    <x v="1509"/>
    <x v="1"/>
    <x v="193"/>
    <x v="0"/>
    <x v="20"/>
    <x v="1170"/>
    <x v="1100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x v="1"/>
    <x v="1510"/>
    <x v="1510"/>
    <x v="1"/>
    <x v="316"/>
    <x v="0"/>
    <x v="20"/>
    <x v="1171"/>
    <x v="1101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x v="0"/>
    <x v="1511"/>
    <x v="1511"/>
    <x v="1"/>
    <x v="190"/>
    <x v="0"/>
    <x v="20"/>
    <x v="1172"/>
    <x v="1102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x v="0"/>
    <x v="1512"/>
    <x v="1512"/>
    <x v="1"/>
    <x v="317"/>
    <x v="0"/>
    <x v="20"/>
    <x v="1173"/>
    <x v="1103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x v="1"/>
    <x v="1513"/>
    <x v="1513"/>
    <x v="1"/>
    <x v="224"/>
    <x v="0"/>
    <x v="20"/>
    <x v="1174"/>
    <x v="1104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x v="0"/>
    <x v="1514"/>
    <x v="1514"/>
    <x v="1"/>
    <x v="282"/>
    <x v="0"/>
    <x v="20"/>
    <x v="1175"/>
    <x v="1105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x v="8"/>
    <x v="1515"/>
    <x v="1515"/>
    <x v="1"/>
    <x v="160"/>
    <x v="0"/>
    <x v="20"/>
    <x v="1176"/>
    <x v="1106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x v="0"/>
    <x v="1516"/>
    <x v="1516"/>
    <x v="1"/>
    <x v="318"/>
    <x v="0"/>
    <x v="20"/>
    <x v="1177"/>
    <x v="1107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x v="0"/>
    <x v="1517"/>
    <x v="1517"/>
    <x v="1"/>
    <x v="319"/>
    <x v="0"/>
    <x v="20"/>
    <x v="1178"/>
    <x v="1108"/>
    <x v="8"/>
    <x v="20"/>
  </r>
  <r>
    <n v="1518"/>
    <x v="1518"/>
    <s v="A photobook of Robin Schwartz's ongoing series with her daughter Amelia."/>
    <x v="36"/>
    <x v="1052"/>
    <x v="0"/>
    <x v="0"/>
    <x v="0"/>
    <x v="1518"/>
    <x v="1518"/>
    <x v="1"/>
    <x v="163"/>
    <x v="0"/>
    <x v="20"/>
    <x v="1179"/>
    <x v="1109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x v="0"/>
    <x v="1519"/>
    <x v="1519"/>
    <x v="1"/>
    <x v="108"/>
    <x v="0"/>
    <x v="20"/>
    <x v="1180"/>
    <x v="1110"/>
    <x v="8"/>
    <x v="20"/>
  </r>
  <r>
    <n v="1520"/>
    <x v="1520"/>
    <s v="A self-published photography book by Andrew Miksys from his new series about Belarus"/>
    <x v="102"/>
    <x v="1054"/>
    <x v="0"/>
    <x v="0"/>
    <x v="0"/>
    <x v="1520"/>
    <x v="1520"/>
    <x v="1"/>
    <x v="157"/>
    <x v="0"/>
    <x v="20"/>
    <x v="1181"/>
    <x v="1111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x v="0"/>
    <x v="1521"/>
    <x v="1521"/>
    <x v="1"/>
    <x v="97"/>
    <x v="0"/>
    <x v="20"/>
    <x v="1182"/>
    <x v="1112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x v="0"/>
    <x v="1522"/>
    <x v="1522"/>
    <x v="1"/>
    <x v="320"/>
    <x v="0"/>
    <x v="20"/>
    <x v="1183"/>
    <x v="1113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x v="0"/>
    <x v="1523"/>
    <x v="1523"/>
    <x v="1"/>
    <x v="198"/>
    <x v="0"/>
    <x v="20"/>
    <x v="1184"/>
    <x v="1114"/>
    <x v="8"/>
    <x v="20"/>
  </r>
  <r>
    <n v="1524"/>
    <x v="1524"/>
    <s v="Limited edition split zine by photographers AdeY and Kersti K. 100 signed and hand numbered copies!"/>
    <x v="9"/>
    <x v="1058"/>
    <x v="0"/>
    <x v="11"/>
    <x v="9"/>
    <x v="1524"/>
    <x v="1524"/>
    <x v="1"/>
    <x v="33"/>
    <x v="0"/>
    <x v="20"/>
    <x v="1185"/>
    <x v="1115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x v="0"/>
    <x v="1525"/>
    <x v="1525"/>
    <x v="1"/>
    <x v="205"/>
    <x v="0"/>
    <x v="20"/>
    <x v="1186"/>
    <x v="1116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x v="0"/>
    <x v="1526"/>
    <x v="1526"/>
    <x v="1"/>
    <x v="321"/>
    <x v="0"/>
    <x v="20"/>
    <x v="1187"/>
    <x v="1117"/>
    <x v="8"/>
    <x v="20"/>
  </r>
  <r>
    <n v="1527"/>
    <x v="1527"/>
    <s v="Eight creatives visited Japan. This is a unique photo-book of their separate but collected experiences."/>
    <x v="8"/>
    <x v="1061"/>
    <x v="0"/>
    <x v="0"/>
    <x v="0"/>
    <x v="1527"/>
    <x v="1527"/>
    <x v="1"/>
    <x v="16"/>
    <x v="0"/>
    <x v="20"/>
    <x v="1188"/>
    <x v="1118"/>
    <x v="8"/>
    <x v="20"/>
  </r>
  <r>
    <n v="1528"/>
    <x v="1528"/>
    <s v="A book of street photos from around Shibuya that I've made between 2011-2016."/>
    <x v="9"/>
    <x v="1062"/>
    <x v="0"/>
    <x v="0"/>
    <x v="0"/>
    <x v="1528"/>
    <x v="1528"/>
    <x v="1"/>
    <x v="322"/>
    <x v="0"/>
    <x v="20"/>
    <x v="1189"/>
    <x v="1119"/>
    <x v="8"/>
    <x v="20"/>
  </r>
  <r>
    <n v="1529"/>
    <x v="1529"/>
    <s v="An empowering photo book that transforms hurtful experiences into strength and solidarity."/>
    <x v="266"/>
    <x v="1063"/>
    <x v="0"/>
    <x v="0"/>
    <x v="0"/>
    <x v="1529"/>
    <x v="1529"/>
    <x v="1"/>
    <x v="261"/>
    <x v="0"/>
    <x v="20"/>
    <x v="1190"/>
    <x v="1120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x v="0"/>
    <x v="1530"/>
    <x v="1530"/>
    <x v="1"/>
    <x v="323"/>
    <x v="0"/>
    <x v="20"/>
    <x v="1191"/>
    <x v="1121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x v="0"/>
    <x v="1531"/>
    <x v="1531"/>
    <x v="1"/>
    <x v="196"/>
    <x v="0"/>
    <x v="20"/>
    <x v="1192"/>
    <x v="1122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x v="2"/>
    <x v="1532"/>
    <x v="1532"/>
    <x v="1"/>
    <x v="324"/>
    <x v="0"/>
    <x v="20"/>
    <x v="1193"/>
    <x v="1123"/>
    <x v="8"/>
    <x v="20"/>
  </r>
  <r>
    <n v="1533"/>
    <x v="1533"/>
    <s v="This is an intimate story about a family, focusing on their love and strength in the face of mortality."/>
    <x v="101"/>
    <x v="1067"/>
    <x v="0"/>
    <x v="0"/>
    <x v="0"/>
    <x v="1533"/>
    <x v="1533"/>
    <x v="1"/>
    <x v="325"/>
    <x v="0"/>
    <x v="20"/>
    <x v="1194"/>
    <x v="1124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x v="0"/>
    <x v="1534"/>
    <x v="1534"/>
    <x v="1"/>
    <x v="232"/>
    <x v="0"/>
    <x v="20"/>
    <x v="1195"/>
    <x v="1125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x v="0"/>
    <x v="1535"/>
    <x v="1535"/>
    <x v="1"/>
    <x v="238"/>
    <x v="0"/>
    <x v="20"/>
    <x v="1196"/>
    <x v="1126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x v="0"/>
    <x v="1536"/>
    <x v="1536"/>
    <x v="1"/>
    <x v="326"/>
    <x v="0"/>
    <x v="20"/>
    <x v="1197"/>
    <x v="1127"/>
    <x v="8"/>
    <x v="20"/>
  </r>
  <r>
    <n v="1537"/>
    <x v="1537"/>
    <s v="A Photobook about one of the most fascinating places on earth -     the sacred Mount Kailash in Tibet."/>
    <x v="14"/>
    <x v="1071"/>
    <x v="0"/>
    <x v="12"/>
    <x v="3"/>
    <x v="1537"/>
    <x v="1537"/>
    <x v="1"/>
    <x v="291"/>
    <x v="0"/>
    <x v="20"/>
    <x v="1198"/>
    <x v="1128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x v="0"/>
    <x v="1538"/>
    <x v="1538"/>
    <x v="1"/>
    <x v="67"/>
    <x v="0"/>
    <x v="20"/>
    <x v="1199"/>
    <x v="1129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x v="0"/>
    <x v="1539"/>
    <x v="1539"/>
    <x v="0"/>
    <x v="4"/>
    <x v="0"/>
    <x v="20"/>
    <x v="1200"/>
    <x v="1130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x v="0"/>
    <x v="1540"/>
    <x v="1540"/>
    <x v="1"/>
    <x v="15"/>
    <x v="0"/>
    <x v="20"/>
    <x v="1201"/>
    <x v="1131"/>
    <x v="8"/>
    <x v="20"/>
  </r>
  <r>
    <n v="1541"/>
    <x v="1541"/>
    <s v="My Goal is to travel across Panama with my team and capture the beauty and wildlife throughout the canal."/>
    <x v="102"/>
    <x v="360"/>
    <x v="2"/>
    <x v="0"/>
    <x v="0"/>
    <x v="1541"/>
    <x v="1541"/>
    <x v="0"/>
    <x v="84"/>
    <x v="1"/>
    <x v="24"/>
    <x v="108"/>
    <x v="366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x v="5"/>
    <x v="1542"/>
    <x v="1542"/>
    <x v="0"/>
    <x v="29"/>
    <x v="1"/>
    <x v="24"/>
    <x v="914"/>
    <x v="135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x v="0"/>
    <x v="1543"/>
    <x v="1543"/>
    <x v="0"/>
    <x v="29"/>
    <x v="1"/>
    <x v="24"/>
    <x v="1202"/>
    <x v="119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x v="0"/>
    <x v="1544"/>
    <x v="1544"/>
    <x v="0"/>
    <x v="78"/>
    <x v="1"/>
    <x v="24"/>
    <x v="109"/>
    <x v="121"/>
    <x v="8"/>
    <x v="24"/>
  </r>
  <r>
    <n v="1545"/>
    <x v="1545"/>
    <s v="&quot;He will not be a wise man who does not study human hearts!&quot;_x000a_Hope in natural art, creation!"/>
    <x v="9"/>
    <x v="116"/>
    <x v="2"/>
    <x v="0"/>
    <x v="0"/>
    <x v="1545"/>
    <x v="1545"/>
    <x v="0"/>
    <x v="29"/>
    <x v="1"/>
    <x v="24"/>
    <x v="108"/>
    <x v="120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x v="1"/>
    <x v="1546"/>
    <x v="1546"/>
    <x v="0"/>
    <x v="202"/>
    <x v="1"/>
    <x v="24"/>
    <x v="1203"/>
    <x v="1132"/>
    <x v="8"/>
    <x v="24"/>
  </r>
  <r>
    <n v="1547"/>
    <x v="1547"/>
    <s v="I have produced a limited number (100) of five 8x10 prints of mixed photography I would like to share with you."/>
    <x v="269"/>
    <x v="117"/>
    <x v="2"/>
    <x v="0"/>
    <x v="0"/>
    <x v="1547"/>
    <x v="1547"/>
    <x v="0"/>
    <x v="78"/>
    <x v="1"/>
    <x v="24"/>
    <x v="109"/>
    <x v="121"/>
    <x v="8"/>
    <x v="24"/>
  </r>
  <r>
    <n v="1548"/>
    <x v="1548"/>
    <s v="Beauty is in the eye of the beholder and I want to inspire conservation through color."/>
    <x v="176"/>
    <x v="177"/>
    <x v="2"/>
    <x v="0"/>
    <x v="0"/>
    <x v="1548"/>
    <x v="1548"/>
    <x v="0"/>
    <x v="29"/>
    <x v="1"/>
    <x v="24"/>
    <x v="1204"/>
    <x v="88"/>
    <x v="8"/>
    <x v="24"/>
  </r>
  <r>
    <n v="1549"/>
    <x v="1549"/>
    <s v="A 2016 calendar collection of landscape and wildlife photographs from award winning photographer, Steve Marler."/>
    <x v="2"/>
    <x v="575"/>
    <x v="2"/>
    <x v="0"/>
    <x v="0"/>
    <x v="1549"/>
    <x v="1549"/>
    <x v="0"/>
    <x v="79"/>
    <x v="1"/>
    <x v="24"/>
    <x v="481"/>
    <x v="1133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x v="1"/>
    <x v="1550"/>
    <x v="1550"/>
    <x v="0"/>
    <x v="63"/>
    <x v="1"/>
    <x v="24"/>
    <x v="1205"/>
    <x v="1134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x v="0"/>
    <x v="1551"/>
    <x v="1551"/>
    <x v="0"/>
    <x v="78"/>
    <x v="1"/>
    <x v="24"/>
    <x v="109"/>
    <x v="121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x v="0"/>
    <x v="341"/>
    <x v="1552"/>
    <x v="0"/>
    <x v="38"/>
    <x v="1"/>
    <x v="24"/>
    <x v="1206"/>
    <x v="1135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x v="0"/>
    <x v="1552"/>
    <x v="1553"/>
    <x v="0"/>
    <x v="78"/>
    <x v="1"/>
    <x v="24"/>
    <x v="109"/>
    <x v="121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x v="2"/>
    <x v="1553"/>
    <x v="1554"/>
    <x v="0"/>
    <x v="78"/>
    <x v="1"/>
    <x v="24"/>
    <x v="109"/>
    <x v="121"/>
    <x v="8"/>
    <x v="24"/>
  </r>
  <r>
    <n v="1555"/>
    <x v="1555"/>
    <s v="I am traveling the coastline of Maine and will be taking pictures of all the scenery and lighthouses in the area."/>
    <x v="47"/>
    <x v="117"/>
    <x v="2"/>
    <x v="0"/>
    <x v="0"/>
    <x v="1554"/>
    <x v="1555"/>
    <x v="0"/>
    <x v="78"/>
    <x v="1"/>
    <x v="24"/>
    <x v="109"/>
    <x v="121"/>
    <x v="8"/>
    <x v="24"/>
  </r>
  <r>
    <n v="1556"/>
    <x v="1556"/>
    <s v="To gather a collection of photographs for a coffee table book that displays the beauty of Canada's west."/>
    <x v="15"/>
    <x v="1076"/>
    <x v="2"/>
    <x v="5"/>
    <x v="5"/>
    <x v="1555"/>
    <x v="1556"/>
    <x v="0"/>
    <x v="8"/>
    <x v="1"/>
    <x v="24"/>
    <x v="1207"/>
    <x v="1136"/>
    <x v="8"/>
    <x v="24"/>
  </r>
  <r>
    <n v="1557"/>
    <x v="1557"/>
    <s v="I have always been captivated by photography, Now I am trying to set up my own company and publish my pictures."/>
    <x v="30"/>
    <x v="173"/>
    <x v="2"/>
    <x v="0"/>
    <x v="0"/>
    <x v="1556"/>
    <x v="1557"/>
    <x v="0"/>
    <x v="29"/>
    <x v="1"/>
    <x v="24"/>
    <x v="914"/>
    <x v="101"/>
    <x v="8"/>
    <x v="24"/>
  </r>
  <r>
    <n v="1558"/>
    <x v="1558"/>
    <s v="A large 2016 wall-calendar (A3 when open) featuring 12 stunning photographs by Lucy Wood."/>
    <x v="47"/>
    <x v="428"/>
    <x v="2"/>
    <x v="1"/>
    <x v="1"/>
    <x v="1557"/>
    <x v="1558"/>
    <x v="0"/>
    <x v="83"/>
    <x v="1"/>
    <x v="24"/>
    <x v="1208"/>
    <x v="123"/>
    <x v="8"/>
    <x v="24"/>
  </r>
  <r>
    <n v="1559"/>
    <x v="1559"/>
    <s v="The goal of this project is to provide scientific evidence of bigfoot in the North Cascades."/>
    <x v="36"/>
    <x v="155"/>
    <x v="2"/>
    <x v="0"/>
    <x v="0"/>
    <x v="1558"/>
    <x v="1559"/>
    <x v="0"/>
    <x v="29"/>
    <x v="1"/>
    <x v="24"/>
    <x v="119"/>
    <x v="73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x v="0"/>
    <x v="1559"/>
    <x v="1560"/>
    <x v="0"/>
    <x v="80"/>
    <x v="1"/>
    <x v="24"/>
    <x v="1209"/>
    <x v="842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x v="0"/>
    <x v="1560"/>
    <x v="1561"/>
    <x v="0"/>
    <x v="29"/>
    <x v="1"/>
    <x v="25"/>
    <x v="1210"/>
    <x v="407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x v="0"/>
    <x v="1561"/>
    <x v="1562"/>
    <x v="0"/>
    <x v="78"/>
    <x v="1"/>
    <x v="25"/>
    <x v="109"/>
    <x v="121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x v="1"/>
    <x v="1562"/>
    <x v="1563"/>
    <x v="0"/>
    <x v="84"/>
    <x v="1"/>
    <x v="25"/>
    <x v="1211"/>
    <x v="66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x v="0"/>
    <x v="1563"/>
    <x v="1564"/>
    <x v="0"/>
    <x v="29"/>
    <x v="1"/>
    <x v="25"/>
    <x v="370"/>
    <x v="119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x v="0"/>
    <x v="1564"/>
    <x v="1565"/>
    <x v="0"/>
    <x v="29"/>
    <x v="1"/>
    <x v="25"/>
    <x v="453"/>
    <x v="101"/>
    <x v="3"/>
    <x v="25"/>
  </r>
  <r>
    <n v="1566"/>
    <x v="1566"/>
    <s v="Joe DeVito's first Art Book and original King Kong novellas available in both Limited and Deluxe Editions."/>
    <x v="11"/>
    <x v="1080"/>
    <x v="1"/>
    <x v="0"/>
    <x v="0"/>
    <x v="1565"/>
    <x v="1566"/>
    <x v="0"/>
    <x v="211"/>
    <x v="1"/>
    <x v="25"/>
    <x v="1212"/>
    <x v="1137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x v="0"/>
    <x v="1566"/>
    <x v="1567"/>
    <x v="0"/>
    <x v="62"/>
    <x v="1"/>
    <x v="25"/>
    <x v="1213"/>
    <x v="1138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x v="0"/>
    <x v="1567"/>
    <x v="1568"/>
    <x v="0"/>
    <x v="19"/>
    <x v="1"/>
    <x v="25"/>
    <x v="1214"/>
    <x v="1139"/>
    <x v="3"/>
    <x v="25"/>
  </r>
  <r>
    <n v="1569"/>
    <x v="1569"/>
    <s v="to be removed"/>
    <x v="11"/>
    <x v="117"/>
    <x v="1"/>
    <x v="0"/>
    <x v="0"/>
    <x v="1568"/>
    <x v="1569"/>
    <x v="0"/>
    <x v="78"/>
    <x v="1"/>
    <x v="25"/>
    <x v="109"/>
    <x v="121"/>
    <x v="3"/>
    <x v="25"/>
  </r>
  <r>
    <n v="1570"/>
    <x v="1570"/>
    <s v="A Coloring Book of Breathtaking Beauties_x000a_To Calm the Heart and Soul"/>
    <x v="12"/>
    <x v="685"/>
    <x v="1"/>
    <x v="0"/>
    <x v="0"/>
    <x v="1569"/>
    <x v="1570"/>
    <x v="0"/>
    <x v="47"/>
    <x v="1"/>
    <x v="25"/>
    <x v="613"/>
    <x v="1140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x v="1"/>
    <x v="1570"/>
    <x v="1571"/>
    <x v="0"/>
    <x v="80"/>
    <x v="1"/>
    <x v="25"/>
    <x v="1215"/>
    <x v="135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x v="1"/>
    <x v="1571"/>
    <x v="1572"/>
    <x v="0"/>
    <x v="83"/>
    <x v="1"/>
    <x v="25"/>
    <x v="152"/>
    <x v="694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x v="5"/>
    <x v="1572"/>
    <x v="1573"/>
    <x v="0"/>
    <x v="83"/>
    <x v="1"/>
    <x v="25"/>
    <x v="1216"/>
    <x v="1141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x v="0"/>
    <x v="1573"/>
    <x v="1574"/>
    <x v="0"/>
    <x v="79"/>
    <x v="1"/>
    <x v="25"/>
    <x v="1217"/>
    <x v="1142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x v="0"/>
    <x v="1574"/>
    <x v="1575"/>
    <x v="0"/>
    <x v="2"/>
    <x v="1"/>
    <x v="25"/>
    <x v="1218"/>
    <x v="1143"/>
    <x v="3"/>
    <x v="25"/>
  </r>
  <r>
    <n v="1576"/>
    <x v="1576"/>
    <s v="For the publication of my first 3 books: an Art book, a graphic novel, and a coloring book"/>
    <x v="10"/>
    <x v="1084"/>
    <x v="1"/>
    <x v="0"/>
    <x v="0"/>
    <x v="1575"/>
    <x v="1576"/>
    <x v="0"/>
    <x v="73"/>
    <x v="1"/>
    <x v="25"/>
    <x v="175"/>
    <x v="178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x v="0"/>
    <x v="1576"/>
    <x v="1577"/>
    <x v="0"/>
    <x v="84"/>
    <x v="1"/>
    <x v="25"/>
    <x v="1219"/>
    <x v="446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x v="0"/>
    <x v="1577"/>
    <x v="1578"/>
    <x v="0"/>
    <x v="80"/>
    <x v="1"/>
    <x v="25"/>
    <x v="1220"/>
    <x v="22"/>
    <x v="3"/>
    <x v="25"/>
  </r>
  <r>
    <n v="1579"/>
    <x v="1579"/>
    <s v="'Compilation of visual and literary art through fine art photography, graphic art, and poetry."/>
    <x v="273"/>
    <x v="920"/>
    <x v="1"/>
    <x v="0"/>
    <x v="0"/>
    <x v="1578"/>
    <x v="1579"/>
    <x v="0"/>
    <x v="84"/>
    <x v="1"/>
    <x v="25"/>
    <x v="1221"/>
    <x v="454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x v="0"/>
    <x v="1579"/>
    <x v="1580"/>
    <x v="0"/>
    <x v="78"/>
    <x v="1"/>
    <x v="25"/>
    <x v="109"/>
    <x v="121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x v="1"/>
    <x v="1580"/>
    <x v="1581"/>
    <x v="0"/>
    <x v="29"/>
    <x v="1"/>
    <x v="26"/>
    <x v="724"/>
    <x v="144"/>
    <x v="8"/>
    <x v="26"/>
  </r>
  <r>
    <n v="1582"/>
    <x v="1582"/>
    <s v="I create canvas prints of images from in and around New Orleans"/>
    <x v="28"/>
    <x v="1085"/>
    <x v="2"/>
    <x v="0"/>
    <x v="0"/>
    <x v="1581"/>
    <x v="1582"/>
    <x v="0"/>
    <x v="83"/>
    <x v="1"/>
    <x v="26"/>
    <x v="1222"/>
    <x v="1144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x v="1"/>
    <x v="1582"/>
    <x v="1583"/>
    <x v="0"/>
    <x v="29"/>
    <x v="1"/>
    <x v="26"/>
    <x v="1223"/>
    <x v="2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x v="0"/>
    <x v="1583"/>
    <x v="1584"/>
    <x v="0"/>
    <x v="78"/>
    <x v="1"/>
    <x v="26"/>
    <x v="109"/>
    <x v="121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x v="5"/>
    <x v="1584"/>
    <x v="1585"/>
    <x v="0"/>
    <x v="8"/>
    <x v="1"/>
    <x v="26"/>
    <x v="1224"/>
    <x v="1145"/>
    <x v="8"/>
    <x v="26"/>
  </r>
  <r>
    <n v="1586"/>
    <x v="1586"/>
    <s v="Show the world the beauty that is in all of our back yards!"/>
    <x v="15"/>
    <x v="117"/>
    <x v="2"/>
    <x v="0"/>
    <x v="0"/>
    <x v="1585"/>
    <x v="1586"/>
    <x v="0"/>
    <x v="78"/>
    <x v="1"/>
    <x v="26"/>
    <x v="109"/>
    <x v="121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x v="0"/>
    <x v="1586"/>
    <x v="1587"/>
    <x v="0"/>
    <x v="29"/>
    <x v="1"/>
    <x v="26"/>
    <x v="473"/>
    <x v="120"/>
    <x v="8"/>
    <x v="26"/>
  </r>
  <r>
    <n v="1588"/>
    <x v="1588"/>
    <s v="Southeast Texas as seen through the lens of a cell phone camera"/>
    <x v="274"/>
    <x v="117"/>
    <x v="2"/>
    <x v="0"/>
    <x v="0"/>
    <x v="1587"/>
    <x v="1588"/>
    <x v="0"/>
    <x v="78"/>
    <x v="1"/>
    <x v="26"/>
    <x v="109"/>
    <x v="121"/>
    <x v="8"/>
    <x v="26"/>
  </r>
  <r>
    <n v="1589"/>
    <x v="1589"/>
    <s v="I want to be able to have my own photography inside a canvas and have it be displayed everywhere."/>
    <x v="38"/>
    <x v="117"/>
    <x v="2"/>
    <x v="0"/>
    <x v="0"/>
    <x v="1588"/>
    <x v="1589"/>
    <x v="0"/>
    <x v="78"/>
    <x v="1"/>
    <x v="26"/>
    <x v="109"/>
    <x v="121"/>
    <x v="8"/>
    <x v="26"/>
  </r>
  <r>
    <n v="1590"/>
    <x v="1590"/>
    <s v="Discover Italy through photography."/>
    <x v="127"/>
    <x v="806"/>
    <x v="2"/>
    <x v="13"/>
    <x v="3"/>
    <x v="1589"/>
    <x v="1590"/>
    <x v="0"/>
    <x v="84"/>
    <x v="1"/>
    <x v="26"/>
    <x v="617"/>
    <x v="1146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x v="1"/>
    <x v="1590"/>
    <x v="1591"/>
    <x v="0"/>
    <x v="297"/>
    <x v="1"/>
    <x v="26"/>
    <x v="1225"/>
    <x v="1147"/>
    <x v="8"/>
    <x v="26"/>
  </r>
  <r>
    <n v="1592"/>
    <x v="1592"/>
    <s v="A portfolio collage of beautiful pictures of authentic Pittsburgh locations and scenery."/>
    <x v="251"/>
    <x v="117"/>
    <x v="2"/>
    <x v="0"/>
    <x v="0"/>
    <x v="1591"/>
    <x v="1592"/>
    <x v="0"/>
    <x v="78"/>
    <x v="1"/>
    <x v="26"/>
    <x v="109"/>
    <x v="121"/>
    <x v="8"/>
    <x v="26"/>
  </r>
  <r>
    <n v="1593"/>
    <x v="1593"/>
    <s v="A trip to fulfill a dream of capturing the wonders and history of ancient Italy in person."/>
    <x v="29"/>
    <x v="158"/>
    <x v="2"/>
    <x v="0"/>
    <x v="0"/>
    <x v="1592"/>
    <x v="1593"/>
    <x v="0"/>
    <x v="83"/>
    <x v="1"/>
    <x v="26"/>
    <x v="1226"/>
    <x v="120"/>
    <x v="8"/>
    <x v="26"/>
  </r>
  <r>
    <n v="1594"/>
    <x v="1594"/>
    <s v="I photograph my love of New Orleans, create canvases and share those memories with you."/>
    <x v="28"/>
    <x v="82"/>
    <x v="2"/>
    <x v="0"/>
    <x v="0"/>
    <x v="1593"/>
    <x v="1594"/>
    <x v="0"/>
    <x v="73"/>
    <x v="1"/>
    <x v="26"/>
    <x v="1227"/>
    <x v="442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x v="0"/>
    <x v="1594"/>
    <x v="1595"/>
    <x v="0"/>
    <x v="63"/>
    <x v="1"/>
    <x v="26"/>
    <x v="1228"/>
    <x v="379"/>
    <x v="8"/>
    <x v="26"/>
  </r>
  <r>
    <n v="1596"/>
    <x v="1596"/>
    <s v="London is beautiful. I want to create a book of stunning images from in and around our great city"/>
    <x v="53"/>
    <x v="735"/>
    <x v="2"/>
    <x v="1"/>
    <x v="1"/>
    <x v="1595"/>
    <x v="1596"/>
    <x v="0"/>
    <x v="83"/>
    <x v="1"/>
    <x v="26"/>
    <x v="1229"/>
    <x v="384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x v="0"/>
    <x v="1596"/>
    <x v="1597"/>
    <x v="0"/>
    <x v="78"/>
    <x v="1"/>
    <x v="26"/>
    <x v="109"/>
    <x v="121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x v="0"/>
    <x v="1597"/>
    <x v="1598"/>
    <x v="0"/>
    <x v="29"/>
    <x v="1"/>
    <x v="26"/>
    <x v="415"/>
    <x v="120"/>
    <x v="8"/>
    <x v="26"/>
  </r>
  <r>
    <n v="1599"/>
    <x v="1599"/>
    <s v="A London photographer trekking 5,895m up Africa's Mount Kilimanjaro to pursue and enrich a career."/>
    <x v="2"/>
    <x v="117"/>
    <x v="2"/>
    <x v="1"/>
    <x v="1"/>
    <x v="1598"/>
    <x v="1599"/>
    <x v="0"/>
    <x v="78"/>
    <x v="1"/>
    <x v="26"/>
    <x v="109"/>
    <x v="121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x v="0"/>
    <x v="1599"/>
    <x v="1600"/>
    <x v="0"/>
    <x v="82"/>
    <x v="1"/>
    <x v="26"/>
    <x v="1230"/>
    <x v="1148"/>
    <x v="8"/>
    <x v="26"/>
  </r>
  <r>
    <n v="1601"/>
    <x v="1601"/>
    <s v="We're so close to releasing our long-awaited debut album! A little help will go a long way... let's do this!"/>
    <x v="30"/>
    <x v="1089"/>
    <x v="0"/>
    <x v="0"/>
    <x v="0"/>
    <x v="1600"/>
    <x v="1601"/>
    <x v="0"/>
    <x v="66"/>
    <x v="0"/>
    <x v="11"/>
    <x v="1231"/>
    <x v="1149"/>
    <x v="4"/>
    <x v="11"/>
  </r>
  <r>
    <n v="1602"/>
    <x v="1602"/>
    <s v="We need the help of fans of both music and film alike to help us create our collective vision for this song."/>
    <x v="15"/>
    <x v="1090"/>
    <x v="0"/>
    <x v="0"/>
    <x v="0"/>
    <x v="1601"/>
    <x v="1602"/>
    <x v="0"/>
    <x v="58"/>
    <x v="0"/>
    <x v="11"/>
    <x v="325"/>
    <x v="1150"/>
    <x v="4"/>
    <x v="11"/>
  </r>
  <r>
    <n v="1603"/>
    <x v="1603"/>
    <s v="An exercise in the wild and dangerous world of solo musicianship by Maxwell D Feinstein."/>
    <x v="13"/>
    <x v="1091"/>
    <x v="0"/>
    <x v="0"/>
    <x v="0"/>
    <x v="1602"/>
    <x v="1603"/>
    <x v="0"/>
    <x v="209"/>
    <x v="0"/>
    <x v="11"/>
    <x v="1232"/>
    <x v="1151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x v="0"/>
    <x v="1603"/>
    <x v="1604"/>
    <x v="0"/>
    <x v="16"/>
    <x v="0"/>
    <x v="11"/>
    <x v="1233"/>
    <x v="1152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x v="0"/>
    <x v="1604"/>
    <x v="1605"/>
    <x v="0"/>
    <x v="34"/>
    <x v="0"/>
    <x v="11"/>
    <x v="1234"/>
    <x v="1153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x v="0"/>
    <x v="1605"/>
    <x v="1606"/>
    <x v="0"/>
    <x v="297"/>
    <x v="0"/>
    <x v="11"/>
    <x v="1235"/>
    <x v="1154"/>
    <x v="4"/>
    <x v="11"/>
  </r>
  <r>
    <n v="1607"/>
    <x v="1607"/>
    <s v="The world's only all-Asian American dance rock band, The Slants, needs a bus to tour cons, shows, and festivals."/>
    <x v="3"/>
    <x v="1095"/>
    <x v="0"/>
    <x v="0"/>
    <x v="0"/>
    <x v="1606"/>
    <x v="1607"/>
    <x v="0"/>
    <x v="242"/>
    <x v="0"/>
    <x v="11"/>
    <x v="1236"/>
    <x v="1155"/>
    <x v="4"/>
    <x v="11"/>
  </r>
  <r>
    <n v="1608"/>
    <x v="1608"/>
    <s v="The Devil &amp; Me's Debut album, &quot;...It's Not A Dream&quot;, featuring 9 original, Hard Rock songs."/>
    <x v="38"/>
    <x v="1096"/>
    <x v="0"/>
    <x v="0"/>
    <x v="0"/>
    <x v="1607"/>
    <x v="1608"/>
    <x v="0"/>
    <x v="23"/>
    <x v="0"/>
    <x v="11"/>
    <x v="982"/>
    <x v="1156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x v="0"/>
    <x v="1608"/>
    <x v="1609"/>
    <x v="0"/>
    <x v="80"/>
    <x v="0"/>
    <x v="11"/>
    <x v="1237"/>
    <x v="1157"/>
    <x v="4"/>
    <x v="11"/>
  </r>
  <r>
    <n v="1610"/>
    <x v="1610"/>
    <s v="So The Story Goes is the upcoming album from &quot;Just Joe&quot; Altier."/>
    <x v="13"/>
    <x v="1098"/>
    <x v="0"/>
    <x v="0"/>
    <x v="0"/>
    <x v="1609"/>
    <x v="1610"/>
    <x v="0"/>
    <x v="300"/>
    <x v="0"/>
    <x v="11"/>
    <x v="1238"/>
    <x v="1158"/>
    <x v="4"/>
    <x v="11"/>
  </r>
  <r>
    <n v="1611"/>
    <x v="1611"/>
    <s v="Skelton-Luns CD/7&quot; No Big Deal."/>
    <x v="134"/>
    <x v="1099"/>
    <x v="0"/>
    <x v="0"/>
    <x v="0"/>
    <x v="1610"/>
    <x v="1611"/>
    <x v="0"/>
    <x v="74"/>
    <x v="0"/>
    <x v="11"/>
    <x v="1239"/>
    <x v="1159"/>
    <x v="4"/>
    <x v="11"/>
  </r>
  <r>
    <n v="1612"/>
    <x v="1612"/>
    <s v="Help us achieve our goal to get our van repaired, gassed up, and road-ready for our winter tour!"/>
    <x v="2"/>
    <x v="1100"/>
    <x v="0"/>
    <x v="0"/>
    <x v="0"/>
    <x v="1611"/>
    <x v="1612"/>
    <x v="0"/>
    <x v="202"/>
    <x v="0"/>
    <x v="11"/>
    <x v="1007"/>
    <x v="73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x v="0"/>
    <x v="1612"/>
    <x v="1613"/>
    <x v="0"/>
    <x v="55"/>
    <x v="0"/>
    <x v="11"/>
    <x v="1240"/>
    <x v="1160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x v="0"/>
    <x v="1613"/>
    <x v="1614"/>
    <x v="0"/>
    <x v="99"/>
    <x v="0"/>
    <x v="11"/>
    <x v="1241"/>
    <x v="1161"/>
    <x v="4"/>
    <x v="11"/>
  </r>
  <r>
    <n v="1615"/>
    <x v="1615"/>
    <s v="We are Reno Divorce!! Here is a taste of our upcoming release and we invite you to be a part of it."/>
    <x v="6"/>
    <x v="1103"/>
    <x v="0"/>
    <x v="0"/>
    <x v="0"/>
    <x v="1614"/>
    <x v="1615"/>
    <x v="0"/>
    <x v="327"/>
    <x v="0"/>
    <x v="11"/>
    <x v="1242"/>
    <x v="1162"/>
    <x v="4"/>
    <x v="11"/>
  </r>
  <r>
    <n v="1616"/>
    <x v="1616"/>
    <s v="HELP! We don't have much time.....Join Aly Jados in making her new EP a reality before the world ends!!!!"/>
    <x v="3"/>
    <x v="1104"/>
    <x v="0"/>
    <x v="0"/>
    <x v="0"/>
    <x v="1615"/>
    <x v="1616"/>
    <x v="0"/>
    <x v="328"/>
    <x v="0"/>
    <x v="11"/>
    <x v="1243"/>
    <x v="1163"/>
    <x v="4"/>
    <x v="11"/>
  </r>
  <r>
    <n v="1617"/>
    <x v="1617"/>
    <s v="The Coffis Brothers &amp;The Mountain Men are recording a brand new full length record."/>
    <x v="39"/>
    <x v="950"/>
    <x v="0"/>
    <x v="0"/>
    <x v="0"/>
    <x v="1616"/>
    <x v="1617"/>
    <x v="0"/>
    <x v="150"/>
    <x v="0"/>
    <x v="11"/>
    <x v="1244"/>
    <x v="1164"/>
    <x v="4"/>
    <x v="11"/>
  </r>
  <r>
    <n v="1618"/>
    <x v="1618"/>
    <s v="Janus Word combines hard rock with melodic acoustic music for a unique and awesome sound."/>
    <x v="15"/>
    <x v="1105"/>
    <x v="0"/>
    <x v="0"/>
    <x v="0"/>
    <x v="1617"/>
    <x v="1618"/>
    <x v="0"/>
    <x v="74"/>
    <x v="0"/>
    <x v="11"/>
    <x v="1245"/>
    <x v="1165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x v="0"/>
    <x v="1618"/>
    <x v="1619"/>
    <x v="0"/>
    <x v="23"/>
    <x v="0"/>
    <x v="11"/>
    <x v="25"/>
    <x v="1166"/>
    <x v="4"/>
    <x v="11"/>
  </r>
  <r>
    <n v="1620"/>
    <x v="1620"/>
    <s v="Kickstarting my music career with 300 hard copy CDs of my first release."/>
    <x v="28"/>
    <x v="932"/>
    <x v="0"/>
    <x v="0"/>
    <x v="0"/>
    <x v="1619"/>
    <x v="1620"/>
    <x v="0"/>
    <x v="57"/>
    <x v="0"/>
    <x v="11"/>
    <x v="1246"/>
    <x v="1167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x v="0"/>
    <x v="1620"/>
    <x v="1621"/>
    <x v="0"/>
    <x v="77"/>
    <x v="0"/>
    <x v="11"/>
    <x v="1247"/>
    <x v="116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x v="0"/>
    <x v="1621"/>
    <x v="1622"/>
    <x v="0"/>
    <x v="71"/>
    <x v="0"/>
    <x v="11"/>
    <x v="1248"/>
    <x v="1169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x v="1"/>
    <x v="1622"/>
    <x v="1623"/>
    <x v="0"/>
    <x v="59"/>
    <x v="0"/>
    <x v="11"/>
    <x v="1249"/>
    <x v="1170"/>
    <x v="4"/>
    <x v="11"/>
  </r>
  <r>
    <n v="1624"/>
    <x v="1624"/>
    <s v="Joey De Noble is raising money to help record his latest music, and he wants YOU to be a part of it!"/>
    <x v="28"/>
    <x v="1109"/>
    <x v="0"/>
    <x v="0"/>
    <x v="0"/>
    <x v="1623"/>
    <x v="1624"/>
    <x v="0"/>
    <x v="20"/>
    <x v="0"/>
    <x v="11"/>
    <x v="1250"/>
    <x v="1171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x v="0"/>
    <x v="1624"/>
    <x v="1625"/>
    <x v="0"/>
    <x v="201"/>
    <x v="0"/>
    <x v="11"/>
    <x v="1251"/>
    <x v="1172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x v="0"/>
    <x v="1625"/>
    <x v="1626"/>
    <x v="0"/>
    <x v="52"/>
    <x v="0"/>
    <x v="11"/>
    <x v="1252"/>
    <x v="1173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x v="0"/>
    <x v="1626"/>
    <x v="1627"/>
    <x v="0"/>
    <x v="44"/>
    <x v="0"/>
    <x v="11"/>
    <x v="967"/>
    <x v="1174"/>
    <x v="4"/>
    <x v="11"/>
  </r>
  <r>
    <n v="1628"/>
    <x v="1628"/>
    <s v="Original Jewish rock music on human relationships and identity"/>
    <x v="23"/>
    <x v="1112"/>
    <x v="0"/>
    <x v="0"/>
    <x v="0"/>
    <x v="1627"/>
    <x v="1628"/>
    <x v="0"/>
    <x v="106"/>
    <x v="0"/>
    <x v="11"/>
    <x v="1253"/>
    <x v="1175"/>
    <x v="4"/>
    <x v="11"/>
  </r>
  <r>
    <n v="1629"/>
    <x v="1629"/>
    <s v="Help Off The Turnpike release new music, and set fire to everything!"/>
    <x v="12"/>
    <x v="1113"/>
    <x v="0"/>
    <x v="0"/>
    <x v="0"/>
    <x v="1628"/>
    <x v="1629"/>
    <x v="0"/>
    <x v="141"/>
    <x v="0"/>
    <x v="11"/>
    <x v="1078"/>
    <x v="1176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x v="0"/>
    <x v="1629"/>
    <x v="1630"/>
    <x v="0"/>
    <x v="149"/>
    <x v="0"/>
    <x v="11"/>
    <x v="1254"/>
    <x v="1177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x v="0"/>
    <x v="1630"/>
    <x v="1631"/>
    <x v="0"/>
    <x v="182"/>
    <x v="0"/>
    <x v="11"/>
    <x v="1255"/>
    <x v="1178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x v="0"/>
    <x v="1631"/>
    <x v="1632"/>
    <x v="0"/>
    <x v="5"/>
    <x v="0"/>
    <x v="11"/>
    <x v="1256"/>
    <x v="1179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x v="0"/>
    <x v="1632"/>
    <x v="1633"/>
    <x v="0"/>
    <x v="6"/>
    <x v="0"/>
    <x v="11"/>
    <x v="31"/>
    <x v="1180"/>
    <x v="4"/>
    <x v="11"/>
  </r>
  <r>
    <n v="1634"/>
    <x v="1634"/>
    <s v="Recording Debut  Album w/ Producer Ikey Owens from Free Moral Agents/ The Mars Volta"/>
    <x v="13"/>
    <x v="1118"/>
    <x v="0"/>
    <x v="0"/>
    <x v="0"/>
    <x v="1633"/>
    <x v="1634"/>
    <x v="0"/>
    <x v="58"/>
    <x v="0"/>
    <x v="11"/>
    <x v="10"/>
    <x v="1181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x v="0"/>
    <x v="1634"/>
    <x v="1635"/>
    <x v="0"/>
    <x v="77"/>
    <x v="0"/>
    <x v="11"/>
    <x v="1066"/>
    <x v="1182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x v="0"/>
    <x v="1635"/>
    <x v="1636"/>
    <x v="0"/>
    <x v="45"/>
    <x v="0"/>
    <x v="11"/>
    <x v="1257"/>
    <x v="1183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x v="0"/>
    <x v="1636"/>
    <x v="1637"/>
    <x v="0"/>
    <x v="41"/>
    <x v="0"/>
    <x v="11"/>
    <x v="965"/>
    <x v="1184"/>
    <x v="4"/>
    <x v="11"/>
  </r>
  <r>
    <n v="1638"/>
    <x v="1638"/>
    <s v="Avenues will be going in to the studio to record a new EP with Matt Allison!"/>
    <x v="28"/>
    <x v="1121"/>
    <x v="0"/>
    <x v="0"/>
    <x v="0"/>
    <x v="1637"/>
    <x v="1638"/>
    <x v="0"/>
    <x v="74"/>
    <x v="0"/>
    <x v="11"/>
    <x v="2"/>
    <x v="1185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x v="0"/>
    <x v="1638"/>
    <x v="1639"/>
    <x v="0"/>
    <x v="10"/>
    <x v="0"/>
    <x v="11"/>
    <x v="31"/>
    <x v="1186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x v="0"/>
    <x v="1639"/>
    <x v="1640"/>
    <x v="0"/>
    <x v="57"/>
    <x v="0"/>
    <x v="11"/>
    <x v="1258"/>
    <x v="1187"/>
    <x v="4"/>
    <x v="11"/>
  </r>
  <r>
    <n v="1641"/>
    <x v="1641"/>
    <s v="Music Video For Upbeat and Inspiring Song - Run For Your Life"/>
    <x v="30"/>
    <x v="535"/>
    <x v="0"/>
    <x v="0"/>
    <x v="0"/>
    <x v="1640"/>
    <x v="1641"/>
    <x v="0"/>
    <x v="55"/>
    <x v="0"/>
    <x v="27"/>
    <x v="578"/>
    <x v="1188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x v="0"/>
    <x v="1641"/>
    <x v="1642"/>
    <x v="0"/>
    <x v="33"/>
    <x v="0"/>
    <x v="27"/>
    <x v="31"/>
    <x v="317"/>
    <x v="4"/>
    <x v="27"/>
  </r>
  <r>
    <n v="1643"/>
    <x v="1643"/>
    <s v="This Is All Now is putting out a brand new record, and we need YOUR help to do it!"/>
    <x v="10"/>
    <x v="1124"/>
    <x v="0"/>
    <x v="0"/>
    <x v="0"/>
    <x v="1642"/>
    <x v="1643"/>
    <x v="0"/>
    <x v="77"/>
    <x v="0"/>
    <x v="27"/>
    <x v="1259"/>
    <x v="1189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x v="0"/>
    <x v="1643"/>
    <x v="1644"/>
    <x v="0"/>
    <x v="130"/>
    <x v="0"/>
    <x v="27"/>
    <x v="1260"/>
    <x v="1190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x v="0"/>
    <x v="1644"/>
    <x v="1645"/>
    <x v="0"/>
    <x v="73"/>
    <x v="0"/>
    <x v="27"/>
    <x v="1261"/>
    <x v="1191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x v="1"/>
    <x v="1645"/>
    <x v="1646"/>
    <x v="0"/>
    <x v="183"/>
    <x v="0"/>
    <x v="27"/>
    <x v="1097"/>
    <x v="1192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x v="0"/>
    <x v="1646"/>
    <x v="1647"/>
    <x v="0"/>
    <x v="67"/>
    <x v="0"/>
    <x v="27"/>
    <x v="1262"/>
    <x v="119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x v="0"/>
    <x v="1647"/>
    <x v="1648"/>
    <x v="0"/>
    <x v="240"/>
    <x v="0"/>
    <x v="27"/>
    <x v="1263"/>
    <x v="1194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x v="0"/>
    <x v="1648"/>
    <x v="1649"/>
    <x v="0"/>
    <x v="75"/>
    <x v="0"/>
    <x v="27"/>
    <x v="1264"/>
    <x v="1195"/>
    <x v="4"/>
    <x v="27"/>
  </r>
  <r>
    <n v="1650"/>
    <x v="1650"/>
    <s v="Help me record a CD that uses pop styling to give a fresh sound to ancient wisdom from scripture!"/>
    <x v="13"/>
    <x v="1131"/>
    <x v="0"/>
    <x v="0"/>
    <x v="0"/>
    <x v="1649"/>
    <x v="1650"/>
    <x v="0"/>
    <x v="58"/>
    <x v="0"/>
    <x v="27"/>
    <x v="1265"/>
    <x v="1196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x v="0"/>
    <x v="1650"/>
    <x v="1651"/>
    <x v="0"/>
    <x v="9"/>
    <x v="0"/>
    <x v="27"/>
    <x v="1266"/>
    <x v="1197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x v="0"/>
    <x v="1651"/>
    <x v="1652"/>
    <x v="0"/>
    <x v="16"/>
    <x v="0"/>
    <x v="27"/>
    <x v="17"/>
    <x v="1198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x v="0"/>
    <x v="1652"/>
    <x v="1653"/>
    <x v="0"/>
    <x v="129"/>
    <x v="0"/>
    <x v="27"/>
    <x v="1267"/>
    <x v="1199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x v="0"/>
    <x v="1653"/>
    <x v="1654"/>
    <x v="0"/>
    <x v="69"/>
    <x v="0"/>
    <x v="27"/>
    <x v="1268"/>
    <x v="1200"/>
    <x v="4"/>
    <x v="27"/>
  </r>
  <r>
    <n v="1655"/>
    <x v="1655"/>
    <s v="Berklee College of Music student, Meg Porter needs YOUR help to fund her very first EP!"/>
    <x v="15"/>
    <x v="1136"/>
    <x v="0"/>
    <x v="0"/>
    <x v="0"/>
    <x v="1654"/>
    <x v="1655"/>
    <x v="0"/>
    <x v="53"/>
    <x v="0"/>
    <x v="27"/>
    <x v="1269"/>
    <x v="1201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x v="0"/>
    <x v="1655"/>
    <x v="1656"/>
    <x v="0"/>
    <x v="53"/>
    <x v="0"/>
    <x v="27"/>
    <x v="1270"/>
    <x v="1202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x v="0"/>
    <x v="1656"/>
    <x v="1657"/>
    <x v="0"/>
    <x v="170"/>
    <x v="0"/>
    <x v="27"/>
    <x v="1271"/>
    <x v="1203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x v="0"/>
    <x v="1657"/>
    <x v="1658"/>
    <x v="0"/>
    <x v="329"/>
    <x v="0"/>
    <x v="27"/>
    <x v="1272"/>
    <x v="1204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x v="1"/>
    <x v="1658"/>
    <x v="1659"/>
    <x v="0"/>
    <x v="43"/>
    <x v="0"/>
    <x v="27"/>
    <x v="1273"/>
    <x v="1205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x v="3"/>
    <x v="1659"/>
    <x v="1660"/>
    <x v="0"/>
    <x v="17"/>
    <x v="0"/>
    <x v="27"/>
    <x v="1274"/>
    <x v="1206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x v="3"/>
    <x v="1660"/>
    <x v="1661"/>
    <x v="0"/>
    <x v="21"/>
    <x v="0"/>
    <x v="27"/>
    <x v="1275"/>
    <x v="1207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x v="0"/>
    <x v="1661"/>
    <x v="1662"/>
    <x v="0"/>
    <x v="95"/>
    <x v="0"/>
    <x v="27"/>
    <x v="1276"/>
    <x v="1208"/>
    <x v="4"/>
    <x v="27"/>
  </r>
  <r>
    <n v="1663"/>
    <x v="1663"/>
    <s v="music is as important to the eyes as it is to the ears. help bring ghost to life in front of your eyes."/>
    <x v="28"/>
    <x v="1144"/>
    <x v="0"/>
    <x v="0"/>
    <x v="0"/>
    <x v="1662"/>
    <x v="1663"/>
    <x v="0"/>
    <x v="58"/>
    <x v="0"/>
    <x v="27"/>
    <x v="1277"/>
    <x v="1209"/>
    <x v="4"/>
    <x v="27"/>
  </r>
  <r>
    <n v="1664"/>
    <x v="1664"/>
    <s v="Korean-American Soprano Grace's Debut Album - coming up in June 2012. Come and be part of this exciting project!"/>
    <x v="30"/>
    <x v="1145"/>
    <x v="0"/>
    <x v="0"/>
    <x v="0"/>
    <x v="1663"/>
    <x v="1664"/>
    <x v="0"/>
    <x v="30"/>
    <x v="0"/>
    <x v="27"/>
    <x v="1278"/>
    <x v="1210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x v="0"/>
    <x v="1664"/>
    <x v="1665"/>
    <x v="0"/>
    <x v="251"/>
    <x v="0"/>
    <x v="27"/>
    <x v="1279"/>
    <x v="1211"/>
    <x v="4"/>
    <x v="27"/>
  </r>
  <r>
    <n v="1666"/>
    <x v="1666"/>
    <s v="Play a KEY role in Venus On Fire's success - Working with a World Class Producer to make a memorable EP."/>
    <x v="30"/>
    <x v="1147"/>
    <x v="0"/>
    <x v="0"/>
    <x v="0"/>
    <x v="1665"/>
    <x v="1666"/>
    <x v="0"/>
    <x v="15"/>
    <x v="0"/>
    <x v="27"/>
    <x v="1280"/>
    <x v="1212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x v="0"/>
    <x v="1666"/>
    <x v="1667"/>
    <x v="0"/>
    <x v="141"/>
    <x v="0"/>
    <x v="27"/>
    <x v="1281"/>
    <x v="1213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x v="0"/>
    <x v="1667"/>
    <x v="1668"/>
    <x v="0"/>
    <x v="318"/>
    <x v="0"/>
    <x v="27"/>
    <x v="1276"/>
    <x v="1214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x v="0"/>
    <x v="1668"/>
    <x v="1669"/>
    <x v="0"/>
    <x v="47"/>
    <x v="0"/>
    <x v="27"/>
    <x v="1282"/>
    <x v="404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x v="0"/>
    <x v="1669"/>
    <x v="1670"/>
    <x v="0"/>
    <x v="23"/>
    <x v="0"/>
    <x v="27"/>
    <x v="946"/>
    <x v="1215"/>
    <x v="4"/>
    <x v="27"/>
  </r>
  <r>
    <n v="1671"/>
    <x v="1671"/>
    <s v="I am seeking funding in order to help take my music from a hobby to a career."/>
    <x v="13"/>
    <x v="1150"/>
    <x v="0"/>
    <x v="0"/>
    <x v="0"/>
    <x v="1670"/>
    <x v="1671"/>
    <x v="0"/>
    <x v="99"/>
    <x v="0"/>
    <x v="27"/>
    <x v="1283"/>
    <x v="1216"/>
    <x v="4"/>
    <x v="27"/>
  </r>
  <r>
    <n v="1672"/>
    <x v="1672"/>
    <s v="Sweet, sweet harmonies from Portland Oregon's premiere high school women's a cappella group."/>
    <x v="180"/>
    <x v="1151"/>
    <x v="0"/>
    <x v="0"/>
    <x v="0"/>
    <x v="1671"/>
    <x v="1672"/>
    <x v="0"/>
    <x v="72"/>
    <x v="0"/>
    <x v="27"/>
    <x v="1284"/>
    <x v="1217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x v="0"/>
    <x v="1672"/>
    <x v="1673"/>
    <x v="0"/>
    <x v="211"/>
    <x v="0"/>
    <x v="27"/>
    <x v="1285"/>
    <x v="1218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x v="0"/>
    <x v="1673"/>
    <x v="1674"/>
    <x v="0"/>
    <x v="116"/>
    <x v="0"/>
    <x v="27"/>
    <x v="1286"/>
    <x v="1219"/>
    <x v="4"/>
    <x v="27"/>
  </r>
  <r>
    <n v="1675"/>
    <x v="1675"/>
    <s v="The Great Party is releasing their debut album. Here's your chance to be a part of it!"/>
    <x v="28"/>
    <x v="1153"/>
    <x v="0"/>
    <x v="0"/>
    <x v="0"/>
    <x v="1674"/>
    <x v="1675"/>
    <x v="0"/>
    <x v="69"/>
    <x v="0"/>
    <x v="27"/>
    <x v="1287"/>
    <x v="1220"/>
    <x v="4"/>
    <x v="27"/>
  </r>
  <r>
    <n v="1676"/>
    <x v="1676"/>
    <s v="Help fund Bridge 19's tour in support of their first duo record, to be released in May 2012."/>
    <x v="9"/>
    <x v="1154"/>
    <x v="0"/>
    <x v="0"/>
    <x v="0"/>
    <x v="1675"/>
    <x v="1676"/>
    <x v="0"/>
    <x v="288"/>
    <x v="0"/>
    <x v="27"/>
    <x v="1288"/>
    <x v="1221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x v="3"/>
    <x v="1676"/>
    <x v="1677"/>
    <x v="0"/>
    <x v="288"/>
    <x v="0"/>
    <x v="27"/>
    <x v="1067"/>
    <x v="1222"/>
    <x v="4"/>
    <x v="27"/>
  </r>
  <r>
    <n v="1678"/>
    <x v="1678"/>
    <s v="Help me make an amazing music video so that I can take my music to the next level and get a manager!"/>
    <x v="15"/>
    <x v="702"/>
    <x v="0"/>
    <x v="0"/>
    <x v="0"/>
    <x v="1677"/>
    <x v="1678"/>
    <x v="0"/>
    <x v="72"/>
    <x v="0"/>
    <x v="27"/>
    <x v="1289"/>
    <x v="1223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x v="0"/>
    <x v="1678"/>
    <x v="1679"/>
    <x v="0"/>
    <x v="66"/>
    <x v="0"/>
    <x v="27"/>
    <x v="1290"/>
    <x v="372"/>
    <x v="4"/>
    <x v="27"/>
  </r>
  <r>
    <n v="1680"/>
    <x v="1680"/>
    <s v="Working Musician dilemma #164: how the taxman put Kick the Record 2.0 on hold"/>
    <x v="28"/>
    <x v="1156"/>
    <x v="0"/>
    <x v="0"/>
    <x v="0"/>
    <x v="1679"/>
    <x v="1680"/>
    <x v="0"/>
    <x v="20"/>
    <x v="0"/>
    <x v="27"/>
    <x v="1291"/>
    <x v="1224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x v="0"/>
    <x v="1680"/>
    <x v="1681"/>
    <x v="0"/>
    <x v="330"/>
    <x v="1"/>
    <x v="28"/>
    <x v="1292"/>
    <x v="1225"/>
    <x v="4"/>
    <x v="28"/>
  </r>
  <r>
    <n v="1682"/>
    <x v="1682"/>
    <s v="Christian singer-wongerwriter searching for funding to record CD of original Christian music."/>
    <x v="12"/>
    <x v="117"/>
    <x v="3"/>
    <x v="0"/>
    <x v="0"/>
    <x v="1681"/>
    <x v="1682"/>
    <x v="0"/>
    <x v="78"/>
    <x v="1"/>
    <x v="28"/>
    <x v="109"/>
    <x v="121"/>
    <x v="4"/>
    <x v="28"/>
  </r>
  <r>
    <n v="1683"/>
    <x v="1683"/>
    <s v="Rendre tÃ©moignage de ce que Dieu fait chaque jour pour moi et venir en  aide  aux autres, c'est  mon but."/>
    <x v="8"/>
    <x v="1158"/>
    <x v="3"/>
    <x v="6"/>
    <x v="3"/>
    <x v="1682"/>
    <x v="1683"/>
    <x v="0"/>
    <x v="73"/>
    <x v="1"/>
    <x v="28"/>
    <x v="1293"/>
    <x v="1226"/>
    <x v="4"/>
    <x v="28"/>
  </r>
  <r>
    <n v="1684"/>
    <x v="1684"/>
    <s v="New Music from Marty Mikles!  A new EP all about God's Goodness &amp; Mercy."/>
    <x v="6"/>
    <x v="1159"/>
    <x v="3"/>
    <x v="0"/>
    <x v="0"/>
    <x v="1683"/>
    <x v="1684"/>
    <x v="0"/>
    <x v="21"/>
    <x v="1"/>
    <x v="28"/>
    <x v="1294"/>
    <x v="1227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x v="0"/>
    <x v="1684"/>
    <x v="1685"/>
    <x v="0"/>
    <x v="41"/>
    <x v="1"/>
    <x v="28"/>
    <x v="82"/>
    <x v="1228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x v="5"/>
    <x v="1685"/>
    <x v="1686"/>
    <x v="0"/>
    <x v="29"/>
    <x v="1"/>
    <x v="28"/>
    <x v="1295"/>
    <x v="666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x v="0"/>
    <x v="1686"/>
    <x v="1687"/>
    <x v="0"/>
    <x v="70"/>
    <x v="1"/>
    <x v="28"/>
    <x v="1296"/>
    <x v="1229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x v="0"/>
    <x v="1687"/>
    <x v="1688"/>
    <x v="0"/>
    <x v="63"/>
    <x v="1"/>
    <x v="28"/>
    <x v="1297"/>
    <x v="1230"/>
    <x v="4"/>
    <x v="28"/>
  </r>
  <r>
    <n v="1689"/>
    <x v="1689"/>
    <s v="Praising the Living God in the second half of life."/>
    <x v="262"/>
    <x v="1162"/>
    <x v="3"/>
    <x v="0"/>
    <x v="0"/>
    <x v="1688"/>
    <x v="1689"/>
    <x v="0"/>
    <x v="25"/>
    <x v="1"/>
    <x v="28"/>
    <x v="31"/>
    <x v="1231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x v="0"/>
    <x v="1689"/>
    <x v="1690"/>
    <x v="0"/>
    <x v="202"/>
    <x v="1"/>
    <x v="28"/>
    <x v="1298"/>
    <x v="1232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x v="0"/>
    <x v="1690"/>
    <x v="1691"/>
    <x v="0"/>
    <x v="44"/>
    <x v="1"/>
    <x v="28"/>
    <x v="1299"/>
    <x v="1233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x v="0"/>
    <x v="1691"/>
    <x v="1692"/>
    <x v="0"/>
    <x v="41"/>
    <x v="1"/>
    <x v="28"/>
    <x v="1300"/>
    <x v="1234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x v="1"/>
    <x v="1692"/>
    <x v="1693"/>
    <x v="0"/>
    <x v="22"/>
    <x v="1"/>
    <x v="28"/>
    <x v="1301"/>
    <x v="436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x v="0"/>
    <x v="1693"/>
    <x v="1694"/>
    <x v="0"/>
    <x v="29"/>
    <x v="1"/>
    <x v="28"/>
    <x v="833"/>
    <x v="144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x v="0"/>
    <x v="1694"/>
    <x v="1695"/>
    <x v="0"/>
    <x v="23"/>
    <x v="1"/>
    <x v="28"/>
    <x v="1302"/>
    <x v="1235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x v="0"/>
    <x v="1695"/>
    <x v="1696"/>
    <x v="0"/>
    <x v="78"/>
    <x v="1"/>
    <x v="28"/>
    <x v="109"/>
    <x v="121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x v="0"/>
    <x v="1696"/>
    <x v="1697"/>
    <x v="0"/>
    <x v="19"/>
    <x v="1"/>
    <x v="28"/>
    <x v="1303"/>
    <x v="1236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x v="0"/>
    <x v="1697"/>
    <x v="1698"/>
    <x v="0"/>
    <x v="78"/>
    <x v="1"/>
    <x v="28"/>
    <x v="109"/>
    <x v="121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x v="0"/>
    <x v="1698"/>
    <x v="1699"/>
    <x v="0"/>
    <x v="80"/>
    <x v="1"/>
    <x v="28"/>
    <x v="1304"/>
    <x v="1237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x v="0"/>
    <x v="1699"/>
    <x v="1700"/>
    <x v="0"/>
    <x v="1"/>
    <x v="1"/>
    <x v="28"/>
    <x v="1305"/>
    <x v="1238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x v="0"/>
    <x v="1700"/>
    <x v="1701"/>
    <x v="0"/>
    <x v="84"/>
    <x v="1"/>
    <x v="28"/>
    <x v="1306"/>
    <x v="144"/>
    <x v="4"/>
    <x v="28"/>
  </r>
  <r>
    <n v="1702"/>
    <x v="1702"/>
    <s v="I can do all things through christ jesus"/>
    <x v="281"/>
    <x v="116"/>
    <x v="2"/>
    <x v="0"/>
    <x v="0"/>
    <x v="1701"/>
    <x v="1702"/>
    <x v="0"/>
    <x v="29"/>
    <x v="1"/>
    <x v="28"/>
    <x v="1307"/>
    <x v="120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x v="0"/>
    <x v="1702"/>
    <x v="1703"/>
    <x v="0"/>
    <x v="84"/>
    <x v="1"/>
    <x v="28"/>
    <x v="391"/>
    <x v="157"/>
    <x v="4"/>
    <x v="28"/>
  </r>
  <r>
    <n v="1704"/>
    <x v="1704"/>
    <s v="We want to record an album of popular praise &amp; worship songs with our own influence and style."/>
    <x v="13"/>
    <x v="1170"/>
    <x v="2"/>
    <x v="0"/>
    <x v="0"/>
    <x v="1703"/>
    <x v="1704"/>
    <x v="0"/>
    <x v="202"/>
    <x v="1"/>
    <x v="28"/>
    <x v="1308"/>
    <x v="1239"/>
    <x v="4"/>
    <x v="28"/>
  </r>
  <r>
    <n v="1705"/>
    <x v="1705"/>
    <s v="An instrumental album that ranges from hymns to contemporary music. All the music is recorded by myself."/>
    <x v="13"/>
    <x v="117"/>
    <x v="2"/>
    <x v="0"/>
    <x v="0"/>
    <x v="1704"/>
    <x v="1705"/>
    <x v="0"/>
    <x v="78"/>
    <x v="1"/>
    <x v="28"/>
    <x v="109"/>
    <x v="121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x v="3"/>
    <x v="1705"/>
    <x v="1706"/>
    <x v="0"/>
    <x v="78"/>
    <x v="1"/>
    <x v="28"/>
    <x v="109"/>
    <x v="121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x v="0"/>
    <x v="1706"/>
    <x v="1707"/>
    <x v="0"/>
    <x v="82"/>
    <x v="1"/>
    <x v="28"/>
    <x v="1309"/>
    <x v="1240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x v="0"/>
    <x v="1707"/>
    <x v="1708"/>
    <x v="0"/>
    <x v="78"/>
    <x v="1"/>
    <x v="28"/>
    <x v="109"/>
    <x v="121"/>
    <x v="4"/>
    <x v="28"/>
  </r>
  <r>
    <n v="1709"/>
    <x v="1709"/>
    <s v="A project to set psalms to music. The psalms are taken from the English Standard Version (ESV) of the Bible."/>
    <x v="257"/>
    <x v="1079"/>
    <x v="2"/>
    <x v="0"/>
    <x v="0"/>
    <x v="1708"/>
    <x v="1709"/>
    <x v="0"/>
    <x v="80"/>
    <x v="1"/>
    <x v="28"/>
    <x v="1310"/>
    <x v="1241"/>
    <x v="4"/>
    <x v="28"/>
  </r>
  <r>
    <n v="1710"/>
    <x v="1710"/>
    <s v="We want to create a gospel live album which has never been produced before."/>
    <x v="10"/>
    <x v="1172"/>
    <x v="2"/>
    <x v="12"/>
    <x v="3"/>
    <x v="1709"/>
    <x v="1710"/>
    <x v="0"/>
    <x v="29"/>
    <x v="1"/>
    <x v="28"/>
    <x v="1311"/>
    <x v="447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x v="0"/>
    <x v="1710"/>
    <x v="1711"/>
    <x v="0"/>
    <x v="84"/>
    <x v="1"/>
    <x v="28"/>
    <x v="1131"/>
    <x v="1242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x v="0"/>
    <x v="1711"/>
    <x v="1712"/>
    <x v="0"/>
    <x v="78"/>
    <x v="1"/>
    <x v="28"/>
    <x v="109"/>
    <x v="121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x v="0"/>
    <x v="1712"/>
    <x v="1713"/>
    <x v="0"/>
    <x v="29"/>
    <x v="1"/>
    <x v="28"/>
    <x v="1312"/>
    <x v="73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x v="0"/>
    <x v="1713"/>
    <x v="1714"/>
    <x v="0"/>
    <x v="57"/>
    <x v="1"/>
    <x v="28"/>
    <x v="1313"/>
    <x v="1243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x v="0"/>
    <x v="1714"/>
    <x v="1715"/>
    <x v="0"/>
    <x v="84"/>
    <x v="1"/>
    <x v="28"/>
    <x v="881"/>
    <x v="148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x v="0"/>
    <x v="1715"/>
    <x v="1716"/>
    <x v="0"/>
    <x v="83"/>
    <x v="1"/>
    <x v="28"/>
    <x v="847"/>
    <x v="73"/>
    <x v="4"/>
    <x v="28"/>
  </r>
  <r>
    <n v="1717"/>
    <x v="1717"/>
    <s v="Our first record created to reach, inspire, and ultimately express the love of Jesus to our generation."/>
    <x v="282"/>
    <x v="1174"/>
    <x v="2"/>
    <x v="0"/>
    <x v="0"/>
    <x v="1716"/>
    <x v="1717"/>
    <x v="0"/>
    <x v="14"/>
    <x v="1"/>
    <x v="28"/>
    <x v="1314"/>
    <x v="1244"/>
    <x v="4"/>
    <x v="28"/>
  </r>
  <r>
    <n v="1718"/>
    <x v="1718"/>
    <s v="A melody for the galaxy."/>
    <x v="19"/>
    <x v="735"/>
    <x v="2"/>
    <x v="0"/>
    <x v="0"/>
    <x v="1717"/>
    <x v="1718"/>
    <x v="0"/>
    <x v="84"/>
    <x v="1"/>
    <x v="28"/>
    <x v="1315"/>
    <x v="839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x v="0"/>
    <x v="1718"/>
    <x v="1719"/>
    <x v="0"/>
    <x v="83"/>
    <x v="1"/>
    <x v="28"/>
    <x v="1316"/>
    <x v="123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x v="0"/>
    <x v="1719"/>
    <x v="1720"/>
    <x v="0"/>
    <x v="22"/>
    <x v="1"/>
    <x v="28"/>
    <x v="1317"/>
    <x v="1245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x v="0"/>
    <x v="1720"/>
    <x v="1721"/>
    <x v="0"/>
    <x v="78"/>
    <x v="1"/>
    <x v="28"/>
    <x v="109"/>
    <x v="121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x v="0"/>
    <x v="1721"/>
    <x v="1722"/>
    <x v="0"/>
    <x v="29"/>
    <x v="1"/>
    <x v="28"/>
    <x v="1318"/>
    <x v="120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x v="0"/>
    <x v="1722"/>
    <x v="1723"/>
    <x v="0"/>
    <x v="83"/>
    <x v="1"/>
    <x v="28"/>
    <x v="896"/>
    <x v="1246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x v="0"/>
    <x v="1723"/>
    <x v="1724"/>
    <x v="0"/>
    <x v="80"/>
    <x v="1"/>
    <x v="28"/>
    <x v="1319"/>
    <x v="440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x v="0"/>
    <x v="1724"/>
    <x v="1725"/>
    <x v="0"/>
    <x v="82"/>
    <x v="1"/>
    <x v="28"/>
    <x v="1320"/>
    <x v="1247"/>
    <x v="4"/>
    <x v="28"/>
  </r>
  <r>
    <n v="1726"/>
    <x v="1726"/>
    <s v="Amanda Joy Hall's sophomore album, &quot;Every Day&quot;. Release expected July 2014"/>
    <x v="115"/>
    <x v="1176"/>
    <x v="2"/>
    <x v="0"/>
    <x v="0"/>
    <x v="1725"/>
    <x v="1726"/>
    <x v="0"/>
    <x v="38"/>
    <x v="1"/>
    <x v="28"/>
    <x v="1321"/>
    <x v="1248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x v="1"/>
    <x v="1726"/>
    <x v="1727"/>
    <x v="0"/>
    <x v="29"/>
    <x v="1"/>
    <x v="28"/>
    <x v="108"/>
    <x v="120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x v="0"/>
    <x v="1727"/>
    <x v="1728"/>
    <x v="0"/>
    <x v="63"/>
    <x v="1"/>
    <x v="28"/>
    <x v="1322"/>
    <x v="1249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x v="0"/>
    <x v="1728"/>
    <x v="1729"/>
    <x v="0"/>
    <x v="78"/>
    <x v="1"/>
    <x v="28"/>
    <x v="109"/>
    <x v="121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x v="0"/>
    <x v="1729"/>
    <x v="1730"/>
    <x v="0"/>
    <x v="78"/>
    <x v="1"/>
    <x v="28"/>
    <x v="109"/>
    <x v="121"/>
    <x v="4"/>
    <x v="28"/>
  </r>
  <r>
    <n v="1731"/>
    <x v="1731"/>
    <s v="We are a Christin Worship band looking to midwest tour. God Bless!"/>
    <x v="28"/>
    <x v="117"/>
    <x v="2"/>
    <x v="0"/>
    <x v="0"/>
    <x v="1730"/>
    <x v="1731"/>
    <x v="0"/>
    <x v="78"/>
    <x v="1"/>
    <x v="28"/>
    <x v="109"/>
    <x v="121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x v="0"/>
    <x v="1731"/>
    <x v="1732"/>
    <x v="0"/>
    <x v="78"/>
    <x v="1"/>
    <x v="28"/>
    <x v="109"/>
    <x v="121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x v="0"/>
    <x v="1732"/>
    <x v="1733"/>
    <x v="0"/>
    <x v="78"/>
    <x v="1"/>
    <x v="28"/>
    <x v="109"/>
    <x v="121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x v="0"/>
    <x v="1733"/>
    <x v="1734"/>
    <x v="0"/>
    <x v="29"/>
    <x v="1"/>
    <x v="28"/>
    <x v="1323"/>
    <x v="120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x v="0"/>
    <x v="1734"/>
    <x v="1735"/>
    <x v="0"/>
    <x v="84"/>
    <x v="1"/>
    <x v="28"/>
    <x v="1324"/>
    <x v="698"/>
    <x v="4"/>
    <x v="28"/>
  </r>
  <r>
    <n v="1736"/>
    <x v="1736"/>
    <s v="A unique meditative album reflecting on the life of Christ, inviting Him into your presence"/>
    <x v="9"/>
    <x v="1178"/>
    <x v="2"/>
    <x v="0"/>
    <x v="0"/>
    <x v="1735"/>
    <x v="1736"/>
    <x v="0"/>
    <x v="29"/>
    <x v="1"/>
    <x v="28"/>
    <x v="1325"/>
    <x v="1250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x v="0"/>
    <x v="1736"/>
    <x v="1737"/>
    <x v="0"/>
    <x v="41"/>
    <x v="1"/>
    <x v="28"/>
    <x v="1212"/>
    <x v="98"/>
    <x v="4"/>
    <x v="28"/>
  </r>
  <r>
    <n v="1738"/>
    <x v="1738"/>
    <s v="Music that inspires and gives hope for overcoming and change. And it is good music."/>
    <x v="10"/>
    <x v="170"/>
    <x v="2"/>
    <x v="0"/>
    <x v="0"/>
    <x v="1737"/>
    <x v="1738"/>
    <x v="0"/>
    <x v="29"/>
    <x v="1"/>
    <x v="28"/>
    <x v="177"/>
    <x v="135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x v="0"/>
    <x v="1738"/>
    <x v="1739"/>
    <x v="0"/>
    <x v="29"/>
    <x v="1"/>
    <x v="28"/>
    <x v="370"/>
    <x v="120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x v="0"/>
    <x v="1739"/>
    <x v="1740"/>
    <x v="0"/>
    <x v="78"/>
    <x v="1"/>
    <x v="28"/>
    <x v="109"/>
    <x v="121"/>
    <x v="4"/>
    <x v="28"/>
  </r>
  <r>
    <n v="1741"/>
    <x v="1741"/>
    <s v="A photo journal documenting my experiences and travels across New Zealand"/>
    <x v="38"/>
    <x v="414"/>
    <x v="0"/>
    <x v="1"/>
    <x v="1"/>
    <x v="1740"/>
    <x v="1741"/>
    <x v="0"/>
    <x v="47"/>
    <x v="0"/>
    <x v="20"/>
    <x v="1326"/>
    <x v="1251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x v="0"/>
    <x v="1741"/>
    <x v="1742"/>
    <x v="0"/>
    <x v="69"/>
    <x v="0"/>
    <x v="20"/>
    <x v="648"/>
    <x v="1252"/>
    <x v="8"/>
    <x v="20"/>
  </r>
  <r>
    <n v="1743"/>
    <x v="1743"/>
    <s v="Visual documentation of the endangered IÃ±upiat language, captured in the form of a printed photography book."/>
    <x v="12"/>
    <x v="11"/>
    <x v="0"/>
    <x v="0"/>
    <x v="0"/>
    <x v="1742"/>
    <x v="1743"/>
    <x v="0"/>
    <x v="85"/>
    <x v="0"/>
    <x v="20"/>
    <x v="1327"/>
    <x v="1253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x v="1"/>
    <x v="1743"/>
    <x v="1744"/>
    <x v="0"/>
    <x v="16"/>
    <x v="0"/>
    <x v="20"/>
    <x v="1328"/>
    <x v="1254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x v="0"/>
    <x v="1744"/>
    <x v="1745"/>
    <x v="0"/>
    <x v="30"/>
    <x v="0"/>
    <x v="20"/>
    <x v="1329"/>
    <x v="1255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x v="0"/>
    <x v="1745"/>
    <x v="1746"/>
    <x v="0"/>
    <x v="329"/>
    <x v="0"/>
    <x v="20"/>
    <x v="1330"/>
    <x v="1256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x v="1"/>
    <x v="1746"/>
    <x v="1747"/>
    <x v="0"/>
    <x v="180"/>
    <x v="0"/>
    <x v="20"/>
    <x v="1331"/>
    <x v="1257"/>
    <x v="8"/>
    <x v="20"/>
  </r>
  <r>
    <n v="1748"/>
    <x v="1748"/>
    <s v="Telling the story of the city through remarkable people who live in Vancouver today."/>
    <x v="63"/>
    <x v="1184"/>
    <x v="0"/>
    <x v="5"/>
    <x v="5"/>
    <x v="1747"/>
    <x v="1748"/>
    <x v="0"/>
    <x v="331"/>
    <x v="0"/>
    <x v="20"/>
    <x v="1332"/>
    <x v="1258"/>
    <x v="8"/>
    <x v="20"/>
  </r>
  <r>
    <n v="1749"/>
    <x v="1749"/>
    <s v="Help me fund the production run of my first book by local Photographer Sandro Ortolani."/>
    <x v="284"/>
    <x v="1185"/>
    <x v="0"/>
    <x v="19"/>
    <x v="3"/>
    <x v="1748"/>
    <x v="1749"/>
    <x v="0"/>
    <x v="132"/>
    <x v="0"/>
    <x v="20"/>
    <x v="1333"/>
    <x v="1259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x v="0"/>
    <x v="1749"/>
    <x v="1750"/>
    <x v="0"/>
    <x v="207"/>
    <x v="0"/>
    <x v="20"/>
    <x v="1334"/>
    <x v="1260"/>
    <x v="8"/>
    <x v="20"/>
  </r>
  <r>
    <n v="1751"/>
    <x v="1751"/>
    <s v="Photographs and stories culled from 10 years of road trips through rural Greece"/>
    <x v="3"/>
    <x v="1187"/>
    <x v="0"/>
    <x v="0"/>
    <x v="0"/>
    <x v="1750"/>
    <x v="1751"/>
    <x v="0"/>
    <x v="42"/>
    <x v="0"/>
    <x v="20"/>
    <x v="1335"/>
    <x v="1261"/>
    <x v="8"/>
    <x v="20"/>
  </r>
  <r>
    <n v="1752"/>
    <x v="1752"/>
    <s v="A little book of calm, in picture form, that will soothe the soul and un-furrow the brow."/>
    <x v="38"/>
    <x v="1188"/>
    <x v="0"/>
    <x v="1"/>
    <x v="1"/>
    <x v="1751"/>
    <x v="1752"/>
    <x v="0"/>
    <x v="240"/>
    <x v="0"/>
    <x v="20"/>
    <x v="1336"/>
    <x v="1262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x v="7"/>
    <x v="1752"/>
    <x v="1753"/>
    <x v="0"/>
    <x v="2"/>
    <x v="0"/>
    <x v="20"/>
    <x v="1277"/>
    <x v="1263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x v="5"/>
    <x v="1753"/>
    <x v="1754"/>
    <x v="0"/>
    <x v="240"/>
    <x v="0"/>
    <x v="20"/>
    <x v="1337"/>
    <x v="1264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x v="0"/>
    <x v="1754"/>
    <x v="1755"/>
    <x v="0"/>
    <x v="80"/>
    <x v="0"/>
    <x v="20"/>
    <x v="43"/>
    <x v="507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x v="0"/>
    <x v="1755"/>
    <x v="1756"/>
    <x v="0"/>
    <x v="148"/>
    <x v="0"/>
    <x v="20"/>
    <x v="1338"/>
    <x v="1265"/>
    <x v="8"/>
    <x v="20"/>
  </r>
  <r>
    <n v="1757"/>
    <x v="1757"/>
    <s v="I want to create a self published photo art book on the topic of the resurgence of femininity."/>
    <x v="10"/>
    <x v="1192"/>
    <x v="0"/>
    <x v="0"/>
    <x v="0"/>
    <x v="1756"/>
    <x v="1757"/>
    <x v="0"/>
    <x v="25"/>
    <x v="0"/>
    <x v="20"/>
    <x v="1339"/>
    <x v="1266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x v="0"/>
    <x v="1757"/>
    <x v="1758"/>
    <x v="0"/>
    <x v="74"/>
    <x v="0"/>
    <x v="20"/>
    <x v="1340"/>
    <x v="1267"/>
    <x v="8"/>
    <x v="20"/>
  </r>
  <r>
    <n v="1759"/>
    <x v="1759"/>
    <s v="Death Valley will be the first photo book of Andi State"/>
    <x v="10"/>
    <x v="1194"/>
    <x v="0"/>
    <x v="0"/>
    <x v="0"/>
    <x v="1758"/>
    <x v="1759"/>
    <x v="0"/>
    <x v="72"/>
    <x v="0"/>
    <x v="20"/>
    <x v="15"/>
    <x v="1268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x v="0"/>
    <x v="1759"/>
    <x v="1760"/>
    <x v="0"/>
    <x v="332"/>
    <x v="0"/>
    <x v="20"/>
    <x v="1341"/>
    <x v="1269"/>
    <x v="8"/>
    <x v="20"/>
  </r>
  <r>
    <n v="1761"/>
    <x v="1761"/>
    <s v="A hardcover photobook telling the naked truth of a young photographers journey."/>
    <x v="213"/>
    <x v="1196"/>
    <x v="0"/>
    <x v="1"/>
    <x v="1"/>
    <x v="1760"/>
    <x v="1761"/>
    <x v="0"/>
    <x v="83"/>
    <x v="0"/>
    <x v="20"/>
    <x v="1342"/>
    <x v="1270"/>
    <x v="8"/>
    <x v="20"/>
  </r>
  <r>
    <n v="1762"/>
    <x v="1762"/>
    <s v="Project rewards $25 gets you 190+ digital images"/>
    <x v="213"/>
    <x v="1197"/>
    <x v="0"/>
    <x v="0"/>
    <x v="0"/>
    <x v="1761"/>
    <x v="1762"/>
    <x v="0"/>
    <x v="20"/>
    <x v="0"/>
    <x v="20"/>
    <x v="1343"/>
    <x v="1271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x v="0"/>
    <x v="1762"/>
    <x v="1763"/>
    <x v="0"/>
    <x v="115"/>
    <x v="0"/>
    <x v="20"/>
    <x v="1344"/>
    <x v="1272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x v="1"/>
    <x v="1763"/>
    <x v="1764"/>
    <x v="1"/>
    <x v="70"/>
    <x v="1"/>
    <x v="20"/>
    <x v="1345"/>
    <x v="1273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x v="0"/>
    <x v="1764"/>
    <x v="1765"/>
    <x v="1"/>
    <x v="273"/>
    <x v="1"/>
    <x v="20"/>
    <x v="1346"/>
    <x v="1274"/>
    <x v="8"/>
    <x v="20"/>
  </r>
  <r>
    <n v="1766"/>
    <x v="1766"/>
    <s v="I want to create a beautiful book which documents the Melbourne music scene."/>
    <x v="15"/>
    <x v="117"/>
    <x v="2"/>
    <x v="2"/>
    <x v="2"/>
    <x v="1765"/>
    <x v="1766"/>
    <x v="1"/>
    <x v="78"/>
    <x v="1"/>
    <x v="20"/>
    <x v="109"/>
    <x v="121"/>
    <x v="8"/>
    <x v="20"/>
  </r>
  <r>
    <n v="1767"/>
    <x v="1767"/>
    <s v="A photographic search for the true meaning of pride for ones country during the World Cup"/>
    <x v="10"/>
    <x v="1201"/>
    <x v="2"/>
    <x v="0"/>
    <x v="0"/>
    <x v="1766"/>
    <x v="1767"/>
    <x v="1"/>
    <x v="70"/>
    <x v="1"/>
    <x v="20"/>
    <x v="1347"/>
    <x v="1275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x v="0"/>
    <x v="1767"/>
    <x v="1768"/>
    <x v="1"/>
    <x v="41"/>
    <x v="1"/>
    <x v="20"/>
    <x v="1348"/>
    <x v="1276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x v="0"/>
    <x v="1768"/>
    <x v="1769"/>
    <x v="1"/>
    <x v="19"/>
    <x v="1"/>
    <x v="20"/>
    <x v="1349"/>
    <x v="1277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x v="0"/>
    <x v="1769"/>
    <x v="1770"/>
    <x v="1"/>
    <x v="297"/>
    <x v="1"/>
    <x v="20"/>
    <x v="1350"/>
    <x v="456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x v="1"/>
    <x v="1770"/>
    <x v="1771"/>
    <x v="1"/>
    <x v="20"/>
    <x v="1"/>
    <x v="20"/>
    <x v="1351"/>
    <x v="1278"/>
    <x v="8"/>
    <x v="20"/>
  </r>
  <r>
    <n v="1772"/>
    <x v="1772"/>
    <s v="A photobook and a short documentary film telling the story of Holocaust in Northwestern Lithuania"/>
    <x v="62"/>
    <x v="1205"/>
    <x v="2"/>
    <x v="1"/>
    <x v="1"/>
    <x v="1771"/>
    <x v="1772"/>
    <x v="1"/>
    <x v="10"/>
    <x v="1"/>
    <x v="20"/>
    <x v="1352"/>
    <x v="1279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x v="0"/>
    <x v="1772"/>
    <x v="1773"/>
    <x v="1"/>
    <x v="10"/>
    <x v="1"/>
    <x v="20"/>
    <x v="1353"/>
    <x v="1280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x v="0"/>
    <x v="1773"/>
    <x v="1774"/>
    <x v="1"/>
    <x v="62"/>
    <x v="1"/>
    <x v="20"/>
    <x v="768"/>
    <x v="1281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x v="0"/>
    <x v="1774"/>
    <x v="1775"/>
    <x v="1"/>
    <x v="204"/>
    <x v="1"/>
    <x v="20"/>
    <x v="1354"/>
    <x v="1282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x v="1"/>
    <x v="1775"/>
    <x v="1776"/>
    <x v="1"/>
    <x v="80"/>
    <x v="1"/>
    <x v="20"/>
    <x v="1355"/>
    <x v="33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x v="3"/>
    <x v="1776"/>
    <x v="1777"/>
    <x v="1"/>
    <x v="73"/>
    <x v="1"/>
    <x v="20"/>
    <x v="1356"/>
    <x v="1283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x v="0"/>
    <x v="1777"/>
    <x v="1778"/>
    <x v="1"/>
    <x v="41"/>
    <x v="1"/>
    <x v="20"/>
    <x v="1357"/>
    <x v="1284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x v="0"/>
    <x v="1778"/>
    <x v="1779"/>
    <x v="1"/>
    <x v="44"/>
    <x v="1"/>
    <x v="20"/>
    <x v="1358"/>
    <x v="1285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x v="0"/>
    <x v="1779"/>
    <x v="1780"/>
    <x v="1"/>
    <x v="215"/>
    <x v="1"/>
    <x v="20"/>
    <x v="1359"/>
    <x v="1286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x v="0"/>
    <x v="1780"/>
    <x v="1781"/>
    <x v="1"/>
    <x v="54"/>
    <x v="1"/>
    <x v="20"/>
    <x v="1360"/>
    <x v="1287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x v="0"/>
    <x v="1781"/>
    <x v="1782"/>
    <x v="1"/>
    <x v="88"/>
    <x v="1"/>
    <x v="20"/>
    <x v="1361"/>
    <x v="1288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x v="0"/>
    <x v="1782"/>
    <x v="1783"/>
    <x v="1"/>
    <x v="333"/>
    <x v="1"/>
    <x v="20"/>
    <x v="1362"/>
    <x v="1289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x v="0"/>
    <x v="1783"/>
    <x v="1784"/>
    <x v="1"/>
    <x v="51"/>
    <x v="1"/>
    <x v="20"/>
    <x v="1363"/>
    <x v="1290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x v="0"/>
    <x v="1784"/>
    <x v="1785"/>
    <x v="1"/>
    <x v="52"/>
    <x v="1"/>
    <x v="20"/>
    <x v="1364"/>
    <x v="1291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x v="3"/>
    <x v="1785"/>
    <x v="1786"/>
    <x v="1"/>
    <x v="60"/>
    <x v="1"/>
    <x v="20"/>
    <x v="1365"/>
    <x v="1292"/>
    <x v="8"/>
    <x v="20"/>
  </r>
  <r>
    <n v="1787"/>
    <x v="1787"/>
    <s v="Raising awareness to the effects of global warming through photographs of the high mountains of Peru."/>
    <x v="3"/>
    <x v="1218"/>
    <x v="2"/>
    <x v="0"/>
    <x v="0"/>
    <x v="1786"/>
    <x v="1787"/>
    <x v="1"/>
    <x v="54"/>
    <x v="1"/>
    <x v="20"/>
    <x v="1366"/>
    <x v="1293"/>
    <x v="8"/>
    <x v="20"/>
  </r>
  <r>
    <n v="1788"/>
    <x v="1788"/>
    <s v="A photo book celebrating Goths, exploring their lives and giving an insight into what Goth is for them."/>
    <x v="62"/>
    <x v="382"/>
    <x v="2"/>
    <x v="1"/>
    <x v="1"/>
    <x v="1787"/>
    <x v="1788"/>
    <x v="1"/>
    <x v="80"/>
    <x v="1"/>
    <x v="20"/>
    <x v="1367"/>
    <x v="1090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x v="0"/>
    <x v="1788"/>
    <x v="1789"/>
    <x v="1"/>
    <x v="80"/>
    <x v="1"/>
    <x v="20"/>
    <x v="724"/>
    <x v="119"/>
    <x v="8"/>
    <x v="20"/>
  </r>
  <r>
    <n v="1790"/>
    <x v="1790"/>
    <s v="70 years of incredible photography sits patiently in old film sheet boxes, waiting for a return to relevance."/>
    <x v="287"/>
    <x v="1219"/>
    <x v="2"/>
    <x v="0"/>
    <x v="0"/>
    <x v="1789"/>
    <x v="1790"/>
    <x v="1"/>
    <x v="41"/>
    <x v="1"/>
    <x v="20"/>
    <x v="1368"/>
    <x v="1294"/>
    <x v="8"/>
    <x v="20"/>
  </r>
  <r>
    <n v="1791"/>
    <x v="1791"/>
    <s v="For the love of street photography and the beauty of traditional cultures in southern Italy."/>
    <x v="9"/>
    <x v="1220"/>
    <x v="2"/>
    <x v="1"/>
    <x v="1"/>
    <x v="1790"/>
    <x v="1791"/>
    <x v="1"/>
    <x v="80"/>
    <x v="1"/>
    <x v="20"/>
    <x v="1369"/>
    <x v="1295"/>
    <x v="8"/>
    <x v="20"/>
  </r>
  <r>
    <n v="1792"/>
    <x v="1792"/>
    <s v="In 1970 Helaine Garren shot a series of images at Bensingerâ€™s Pool Hall in Chicago, Illinois."/>
    <x v="31"/>
    <x v="1221"/>
    <x v="2"/>
    <x v="0"/>
    <x v="0"/>
    <x v="1791"/>
    <x v="1792"/>
    <x v="1"/>
    <x v="237"/>
    <x v="1"/>
    <x v="20"/>
    <x v="1370"/>
    <x v="1296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x v="2"/>
    <x v="1792"/>
    <x v="1793"/>
    <x v="1"/>
    <x v="84"/>
    <x v="1"/>
    <x v="20"/>
    <x v="843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x v="0"/>
    <x v="1793"/>
    <x v="1794"/>
    <x v="1"/>
    <x v="59"/>
    <x v="1"/>
    <x v="20"/>
    <x v="1371"/>
    <x v="1297"/>
    <x v="8"/>
    <x v="20"/>
  </r>
  <r>
    <n v="1795"/>
    <x v="1795"/>
    <s v="A photography book documenting the impact of the ISAF mission on the Afghan people of Mazar-e Sharif."/>
    <x v="89"/>
    <x v="1223"/>
    <x v="2"/>
    <x v="12"/>
    <x v="3"/>
    <x v="1794"/>
    <x v="1795"/>
    <x v="1"/>
    <x v="75"/>
    <x v="1"/>
    <x v="20"/>
    <x v="1372"/>
    <x v="1298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x v="1"/>
    <x v="1795"/>
    <x v="1796"/>
    <x v="1"/>
    <x v="48"/>
    <x v="1"/>
    <x v="20"/>
    <x v="1373"/>
    <x v="1299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x v="0"/>
    <x v="1796"/>
    <x v="1797"/>
    <x v="1"/>
    <x v="205"/>
    <x v="1"/>
    <x v="20"/>
    <x v="697"/>
    <x v="1300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x v="0"/>
    <x v="1797"/>
    <x v="1798"/>
    <x v="1"/>
    <x v="77"/>
    <x v="1"/>
    <x v="20"/>
    <x v="1374"/>
    <x v="1301"/>
    <x v="8"/>
    <x v="20"/>
  </r>
  <r>
    <n v="1799"/>
    <x v="1799"/>
    <s v="The UnDiscovered Image, a monthly publication dedicated to photographers."/>
    <x v="23"/>
    <x v="1227"/>
    <x v="2"/>
    <x v="1"/>
    <x v="1"/>
    <x v="1798"/>
    <x v="1799"/>
    <x v="1"/>
    <x v="79"/>
    <x v="1"/>
    <x v="20"/>
    <x v="1375"/>
    <x v="1302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x v="1"/>
    <x v="1799"/>
    <x v="1800"/>
    <x v="1"/>
    <x v="116"/>
    <x v="1"/>
    <x v="20"/>
    <x v="1376"/>
    <x v="1303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x v="1"/>
    <x v="1800"/>
    <x v="1801"/>
    <x v="1"/>
    <x v="77"/>
    <x v="1"/>
    <x v="20"/>
    <x v="1377"/>
    <x v="1304"/>
    <x v="8"/>
    <x v="20"/>
  </r>
  <r>
    <n v="1802"/>
    <x v="1802"/>
    <s v="Inner Darkness turned into a photobook. Personal work i shot during my recovery...in Berlin."/>
    <x v="8"/>
    <x v="1230"/>
    <x v="2"/>
    <x v="12"/>
    <x v="3"/>
    <x v="1801"/>
    <x v="1802"/>
    <x v="1"/>
    <x v="59"/>
    <x v="1"/>
    <x v="20"/>
    <x v="1378"/>
    <x v="1305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x v="0"/>
    <x v="1802"/>
    <x v="1803"/>
    <x v="1"/>
    <x v="11"/>
    <x v="1"/>
    <x v="20"/>
    <x v="1379"/>
    <x v="1306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x v="0"/>
    <x v="1803"/>
    <x v="1804"/>
    <x v="1"/>
    <x v="47"/>
    <x v="1"/>
    <x v="20"/>
    <x v="1380"/>
    <x v="1307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x v="3"/>
    <x v="1804"/>
    <x v="1805"/>
    <x v="1"/>
    <x v="259"/>
    <x v="1"/>
    <x v="20"/>
    <x v="1381"/>
    <x v="1308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x v="1"/>
    <x v="1805"/>
    <x v="1806"/>
    <x v="1"/>
    <x v="22"/>
    <x v="1"/>
    <x v="20"/>
    <x v="1382"/>
    <x v="1309"/>
    <x v="8"/>
    <x v="20"/>
  </r>
  <r>
    <n v="1807"/>
    <x v="1807"/>
    <s v="I want to explore alternative cultures and lifestyles in America."/>
    <x v="10"/>
    <x v="503"/>
    <x v="2"/>
    <x v="0"/>
    <x v="0"/>
    <x v="1806"/>
    <x v="1807"/>
    <x v="1"/>
    <x v="22"/>
    <x v="1"/>
    <x v="20"/>
    <x v="1383"/>
    <x v="1310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x v="0"/>
    <x v="1807"/>
    <x v="1808"/>
    <x v="1"/>
    <x v="93"/>
    <x v="1"/>
    <x v="20"/>
    <x v="1384"/>
    <x v="1311"/>
    <x v="8"/>
    <x v="20"/>
  </r>
  <r>
    <n v="1809"/>
    <x v="1809"/>
    <s v="A stunning photo book highlighting the visual diversity of the City of Hamilton and showcasing it in a new light."/>
    <x v="8"/>
    <x v="163"/>
    <x v="2"/>
    <x v="5"/>
    <x v="5"/>
    <x v="1808"/>
    <x v="1809"/>
    <x v="1"/>
    <x v="82"/>
    <x v="1"/>
    <x v="20"/>
    <x v="1385"/>
    <x v="1312"/>
    <x v="8"/>
    <x v="20"/>
  </r>
  <r>
    <n v="1810"/>
    <x v="1810"/>
    <s v="Film Speed is a series of Zines focusing on architecture shot completely on 35 and 120mm film."/>
    <x v="52"/>
    <x v="493"/>
    <x v="2"/>
    <x v="0"/>
    <x v="0"/>
    <x v="1809"/>
    <x v="1810"/>
    <x v="0"/>
    <x v="84"/>
    <x v="1"/>
    <x v="20"/>
    <x v="422"/>
    <x v="507"/>
    <x v="8"/>
    <x v="20"/>
  </r>
  <r>
    <n v="1811"/>
    <x v="1811"/>
    <s v="A collection of 365 color photographs of sunsets in 2014, beautifully presented in a hardcover book."/>
    <x v="214"/>
    <x v="130"/>
    <x v="2"/>
    <x v="0"/>
    <x v="0"/>
    <x v="1810"/>
    <x v="1811"/>
    <x v="0"/>
    <x v="55"/>
    <x v="1"/>
    <x v="20"/>
    <x v="1386"/>
    <x v="1313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x v="1"/>
    <x v="1811"/>
    <x v="1812"/>
    <x v="0"/>
    <x v="23"/>
    <x v="1"/>
    <x v="20"/>
    <x v="1387"/>
    <x v="1314"/>
    <x v="8"/>
    <x v="20"/>
  </r>
  <r>
    <n v="1813"/>
    <x v="1813"/>
    <s v="This project aims to document, Libyan photographic history; through both print and artisan mediums ."/>
    <x v="222"/>
    <x v="117"/>
    <x v="2"/>
    <x v="1"/>
    <x v="1"/>
    <x v="1812"/>
    <x v="1813"/>
    <x v="0"/>
    <x v="78"/>
    <x v="1"/>
    <x v="20"/>
    <x v="109"/>
    <x v="121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x v="1"/>
    <x v="1813"/>
    <x v="1814"/>
    <x v="0"/>
    <x v="205"/>
    <x v="1"/>
    <x v="20"/>
    <x v="1388"/>
    <x v="1315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x v="0"/>
    <x v="1814"/>
    <x v="1815"/>
    <x v="0"/>
    <x v="78"/>
    <x v="1"/>
    <x v="20"/>
    <x v="109"/>
    <x v="121"/>
    <x v="8"/>
    <x v="20"/>
  </r>
  <r>
    <n v="1816"/>
    <x v="1816"/>
    <s v="A unique Photographic Book Project about the Passionate Moments and Strong Emotions that lie within Karate"/>
    <x v="31"/>
    <x v="1238"/>
    <x v="2"/>
    <x v="16"/>
    <x v="11"/>
    <x v="1815"/>
    <x v="1816"/>
    <x v="0"/>
    <x v="79"/>
    <x v="1"/>
    <x v="20"/>
    <x v="1389"/>
    <x v="1316"/>
    <x v="8"/>
    <x v="20"/>
  </r>
  <r>
    <n v="1817"/>
    <x v="1817"/>
    <s v="Hundreds of breathtaking rodeo photographs collected in a beautiful coffee table book."/>
    <x v="102"/>
    <x v="1239"/>
    <x v="2"/>
    <x v="0"/>
    <x v="0"/>
    <x v="1816"/>
    <x v="1817"/>
    <x v="0"/>
    <x v="61"/>
    <x v="1"/>
    <x v="20"/>
    <x v="1390"/>
    <x v="1317"/>
    <x v="8"/>
    <x v="20"/>
  </r>
  <r>
    <n v="1818"/>
    <x v="1818"/>
    <s v="We are all different, this is a way to honor and celebrate the authenticity in being different."/>
    <x v="36"/>
    <x v="117"/>
    <x v="2"/>
    <x v="0"/>
    <x v="0"/>
    <x v="1817"/>
    <x v="1818"/>
    <x v="0"/>
    <x v="78"/>
    <x v="1"/>
    <x v="20"/>
    <x v="109"/>
    <x v="121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x v="0"/>
    <x v="1818"/>
    <x v="1819"/>
    <x v="0"/>
    <x v="80"/>
    <x v="1"/>
    <x v="20"/>
    <x v="1391"/>
    <x v="1318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x v="0"/>
    <x v="1819"/>
    <x v="1820"/>
    <x v="0"/>
    <x v="22"/>
    <x v="1"/>
    <x v="20"/>
    <x v="1392"/>
    <x v="1319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x v="0"/>
    <x v="1820"/>
    <x v="1821"/>
    <x v="0"/>
    <x v="7"/>
    <x v="0"/>
    <x v="11"/>
    <x v="1393"/>
    <x v="1320"/>
    <x v="4"/>
    <x v="11"/>
  </r>
  <r>
    <n v="1822"/>
    <x v="1822"/>
    <s v="Wood Butcher needs your help to make this happen. Buy a CD, support local music!"/>
    <x v="43"/>
    <x v="452"/>
    <x v="0"/>
    <x v="5"/>
    <x v="5"/>
    <x v="1821"/>
    <x v="1822"/>
    <x v="0"/>
    <x v="202"/>
    <x v="0"/>
    <x v="11"/>
    <x v="31"/>
    <x v="50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x v="0"/>
    <x v="1822"/>
    <x v="1823"/>
    <x v="0"/>
    <x v="51"/>
    <x v="0"/>
    <x v="11"/>
    <x v="1394"/>
    <x v="1321"/>
    <x v="4"/>
    <x v="11"/>
  </r>
  <r>
    <n v="1824"/>
    <x v="1824"/>
    <s v="cd fund raiser"/>
    <x v="9"/>
    <x v="1243"/>
    <x v="0"/>
    <x v="0"/>
    <x v="0"/>
    <x v="1823"/>
    <x v="1824"/>
    <x v="0"/>
    <x v="244"/>
    <x v="0"/>
    <x v="11"/>
    <x v="1395"/>
    <x v="1322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x v="0"/>
    <x v="1824"/>
    <x v="1825"/>
    <x v="0"/>
    <x v="133"/>
    <x v="0"/>
    <x v="11"/>
    <x v="1396"/>
    <x v="1323"/>
    <x v="4"/>
    <x v="11"/>
  </r>
  <r>
    <n v="1826"/>
    <x v="1826"/>
    <s v="Hear your favorite Bear Ghost in eargasmic quality!"/>
    <x v="13"/>
    <x v="895"/>
    <x v="0"/>
    <x v="0"/>
    <x v="0"/>
    <x v="1825"/>
    <x v="1826"/>
    <x v="0"/>
    <x v="44"/>
    <x v="0"/>
    <x v="11"/>
    <x v="50"/>
    <x v="1324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x v="0"/>
    <x v="1826"/>
    <x v="1827"/>
    <x v="0"/>
    <x v="93"/>
    <x v="0"/>
    <x v="11"/>
    <x v="1397"/>
    <x v="1325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x v="0"/>
    <x v="1827"/>
    <x v="1828"/>
    <x v="0"/>
    <x v="53"/>
    <x v="0"/>
    <x v="11"/>
    <x v="1398"/>
    <x v="1326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x v="0"/>
    <x v="1828"/>
    <x v="1829"/>
    <x v="0"/>
    <x v="51"/>
    <x v="0"/>
    <x v="11"/>
    <x v="1399"/>
    <x v="1327"/>
    <x v="4"/>
    <x v="11"/>
  </r>
  <r>
    <n v="1830"/>
    <x v="1830"/>
    <s v="We have come a long way on our new record, but now we need your help.  Help us, and together we can make magic!"/>
    <x v="36"/>
    <x v="1248"/>
    <x v="0"/>
    <x v="0"/>
    <x v="0"/>
    <x v="1829"/>
    <x v="1830"/>
    <x v="0"/>
    <x v="334"/>
    <x v="0"/>
    <x v="11"/>
    <x v="1400"/>
    <x v="1328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x v="0"/>
    <x v="1830"/>
    <x v="1831"/>
    <x v="0"/>
    <x v="25"/>
    <x v="0"/>
    <x v="11"/>
    <x v="288"/>
    <x v="1329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x v="0"/>
    <x v="1831"/>
    <x v="1832"/>
    <x v="0"/>
    <x v="9"/>
    <x v="0"/>
    <x v="11"/>
    <x v="1401"/>
    <x v="384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x v="0"/>
    <x v="1832"/>
    <x v="1833"/>
    <x v="0"/>
    <x v="20"/>
    <x v="0"/>
    <x v="11"/>
    <x v="1402"/>
    <x v="840"/>
    <x v="4"/>
    <x v="11"/>
  </r>
  <r>
    <n v="1834"/>
    <x v="1834"/>
    <s v="Help us fund our first tour and promote our new EP!"/>
    <x v="3"/>
    <x v="1250"/>
    <x v="0"/>
    <x v="0"/>
    <x v="0"/>
    <x v="1833"/>
    <x v="1834"/>
    <x v="0"/>
    <x v="240"/>
    <x v="0"/>
    <x v="11"/>
    <x v="1403"/>
    <x v="1330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x v="1"/>
    <x v="1834"/>
    <x v="1835"/>
    <x v="0"/>
    <x v="202"/>
    <x v="0"/>
    <x v="11"/>
    <x v="87"/>
    <x v="1331"/>
    <x v="4"/>
    <x v="11"/>
  </r>
  <r>
    <n v="1836"/>
    <x v="1836"/>
    <s v="Help fund our 2013 Sound &amp; Lighting Touring rig!"/>
    <x v="10"/>
    <x v="1251"/>
    <x v="0"/>
    <x v="0"/>
    <x v="0"/>
    <x v="1835"/>
    <x v="1836"/>
    <x v="0"/>
    <x v="165"/>
    <x v="0"/>
    <x v="11"/>
    <x v="1404"/>
    <x v="1332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x v="0"/>
    <x v="1836"/>
    <x v="1837"/>
    <x v="0"/>
    <x v="209"/>
    <x v="0"/>
    <x v="11"/>
    <x v="1405"/>
    <x v="1333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x v="0"/>
    <x v="1837"/>
    <x v="1838"/>
    <x v="0"/>
    <x v="33"/>
    <x v="0"/>
    <x v="11"/>
    <x v="1406"/>
    <x v="1334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x v="0"/>
    <x v="1838"/>
    <x v="1839"/>
    <x v="0"/>
    <x v="43"/>
    <x v="0"/>
    <x v="11"/>
    <x v="1407"/>
    <x v="1335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x v="0"/>
    <x v="1839"/>
    <x v="1840"/>
    <x v="0"/>
    <x v="62"/>
    <x v="0"/>
    <x v="11"/>
    <x v="1408"/>
    <x v="1336"/>
    <x v="4"/>
    <x v="11"/>
  </r>
  <r>
    <n v="1841"/>
    <x v="1841"/>
    <s v="Hard Rock with a Positive Message. Help us fund, release and promote our debut EP!"/>
    <x v="13"/>
    <x v="1256"/>
    <x v="0"/>
    <x v="0"/>
    <x v="0"/>
    <x v="1840"/>
    <x v="1841"/>
    <x v="0"/>
    <x v="244"/>
    <x v="0"/>
    <x v="11"/>
    <x v="1409"/>
    <x v="1337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x v="0"/>
    <x v="1841"/>
    <x v="1842"/>
    <x v="0"/>
    <x v="64"/>
    <x v="0"/>
    <x v="11"/>
    <x v="1410"/>
    <x v="1338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x v="0"/>
    <x v="1842"/>
    <x v="1843"/>
    <x v="0"/>
    <x v="179"/>
    <x v="0"/>
    <x v="11"/>
    <x v="1411"/>
    <x v="1339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x v="0"/>
    <x v="1843"/>
    <x v="1844"/>
    <x v="0"/>
    <x v="9"/>
    <x v="0"/>
    <x v="11"/>
    <x v="578"/>
    <x v="1340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x v="0"/>
    <x v="1844"/>
    <x v="1845"/>
    <x v="0"/>
    <x v="10"/>
    <x v="0"/>
    <x v="11"/>
    <x v="31"/>
    <x v="1341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x v="0"/>
    <x v="1845"/>
    <x v="1846"/>
    <x v="0"/>
    <x v="335"/>
    <x v="0"/>
    <x v="11"/>
    <x v="1412"/>
    <x v="1342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x v="0"/>
    <x v="1846"/>
    <x v="1847"/>
    <x v="0"/>
    <x v="44"/>
    <x v="0"/>
    <x v="11"/>
    <x v="1413"/>
    <x v="1343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x v="0"/>
    <x v="1847"/>
    <x v="1848"/>
    <x v="0"/>
    <x v="54"/>
    <x v="0"/>
    <x v="11"/>
    <x v="1414"/>
    <x v="1344"/>
    <x v="4"/>
    <x v="11"/>
  </r>
  <r>
    <n v="1849"/>
    <x v="1849"/>
    <s v="Release the Skylines is a small, local Cleveland metal band looking to record an album."/>
    <x v="43"/>
    <x v="356"/>
    <x v="0"/>
    <x v="0"/>
    <x v="0"/>
    <x v="1848"/>
    <x v="1849"/>
    <x v="0"/>
    <x v="22"/>
    <x v="0"/>
    <x v="11"/>
    <x v="1415"/>
    <x v="1345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x v="0"/>
    <x v="1849"/>
    <x v="1850"/>
    <x v="0"/>
    <x v="122"/>
    <x v="0"/>
    <x v="11"/>
    <x v="1416"/>
    <x v="1346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x v="0"/>
    <x v="1850"/>
    <x v="1851"/>
    <x v="0"/>
    <x v="55"/>
    <x v="0"/>
    <x v="11"/>
    <x v="1417"/>
    <x v="1347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x v="0"/>
    <x v="1851"/>
    <x v="1852"/>
    <x v="0"/>
    <x v="132"/>
    <x v="0"/>
    <x v="11"/>
    <x v="1418"/>
    <x v="1348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x v="0"/>
    <x v="1852"/>
    <x v="1853"/>
    <x v="0"/>
    <x v="25"/>
    <x v="0"/>
    <x v="11"/>
    <x v="1419"/>
    <x v="1349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x v="0"/>
    <x v="1853"/>
    <x v="1854"/>
    <x v="0"/>
    <x v="49"/>
    <x v="0"/>
    <x v="11"/>
    <x v="1420"/>
    <x v="1350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x v="5"/>
    <x v="1854"/>
    <x v="1855"/>
    <x v="0"/>
    <x v="277"/>
    <x v="0"/>
    <x v="11"/>
    <x v="1421"/>
    <x v="1351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x v="0"/>
    <x v="1855"/>
    <x v="1856"/>
    <x v="0"/>
    <x v="44"/>
    <x v="0"/>
    <x v="11"/>
    <x v="982"/>
    <x v="1352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x v="0"/>
    <x v="1856"/>
    <x v="1857"/>
    <x v="0"/>
    <x v="19"/>
    <x v="0"/>
    <x v="11"/>
    <x v="31"/>
    <x v="1353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x v="0"/>
    <x v="1857"/>
    <x v="1858"/>
    <x v="0"/>
    <x v="184"/>
    <x v="0"/>
    <x v="11"/>
    <x v="1422"/>
    <x v="1354"/>
    <x v="4"/>
    <x v="11"/>
  </r>
  <r>
    <n v="1859"/>
    <x v="1859"/>
    <s v="Queen Kwong is going ON TOUR to London and Paris!"/>
    <x v="9"/>
    <x v="1270"/>
    <x v="0"/>
    <x v="0"/>
    <x v="0"/>
    <x v="1858"/>
    <x v="1859"/>
    <x v="0"/>
    <x v="66"/>
    <x v="0"/>
    <x v="11"/>
    <x v="1423"/>
    <x v="1355"/>
    <x v="4"/>
    <x v="11"/>
  </r>
  <r>
    <n v="1860"/>
    <x v="1860"/>
    <s v="ASC had a one-of-a-kind CD release party in 2013, and we want to share it with the world - in DVD format!"/>
    <x v="47"/>
    <x v="1099"/>
    <x v="0"/>
    <x v="0"/>
    <x v="0"/>
    <x v="1859"/>
    <x v="1860"/>
    <x v="0"/>
    <x v="10"/>
    <x v="0"/>
    <x v="11"/>
    <x v="1424"/>
    <x v="1356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x v="1"/>
    <x v="1860"/>
    <x v="1861"/>
    <x v="0"/>
    <x v="78"/>
    <x v="1"/>
    <x v="18"/>
    <x v="109"/>
    <x v="121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x v="0"/>
    <x v="1861"/>
    <x v="1862"/>
    <x v="0"/>
    <x v="38"/>
    <x v="1"/>
    <x v="18"/>
    <x v="1425"/>
    <x v="1357"/>
    <x v="6"/>
    <x v="18"/>
  </r>
  <r>
    <n v="1863"/>
    <x v="1863"/>
    <s v="This is an Android game where you take control of the zombies and try to eat your way to world domination!"/>
    <x v="30"/>
    <x v="115"/>
    <x v="2"/>
    <x v="0"/>
    <x v="0"/>
    <x v="1862"/>
    <x v="1863"/>
    <x v="0"/>
    <x v="84"/>
    <x v="1"/>
    <x v="18"/>
    <x v="177"/>
    <x v="144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x v="0"/>
    <x v="1863"/>
    <x v="1864"/>
    <x v="0"/>
    <x v="53"/>
    <x v="1"/>
    <x v="18"/>
    <x v="1426"/>
    <x v="1358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x v="1"/>
    <x v="1864"/>
    <x v="1865"/>
    <x v="0"/>
    <x v="84"/>
    <x v="1"/>
    <x v="18"/>
    <x v="1427"/>
    <x v="453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x v="0"/>
    <x v="1865"/>
    <x v="1866"/>
    <x v="0"/>
    <x v="84"/>
    <x v="1"/>
    <x v="18"/>
    <x v="724"/>
    <x v="372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x v="0"/>
    <x v="1866"/>
    <x v="1867"/>
    <x v="0"/>
    <x v="29"/>
    <x v="1"/>
    <x v="18"/>
    <x v="833"/>
    <x v="119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x v="0"/>
    <x v="1867"/>
    <x v="1868"/>
    <x v="0"/>
    <x v="57"/>
    <x v="1"/>
    <x v="18"/>
    <x v="1428"/>
    <x v="1359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x v="0"/>
    <x v="1868"/>
    <x v="1869"/>
    <x v="0"/>
    <x v="78"/>
    <x v="1"/>
    <x v="18"/>
    <x v="109"/>
    <x v="121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x v="0"/>
    <x v="1869"/>
    <x v="1870"/>
    <x v="0"/>
    <x v="202"/>
    <x v="1"/>
    <x v="18"/>
    <x v="1429"/>
    <x v="1360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x v="0"/>
    <x v="1870"/>
    <x v="1871"/>
    <x v="0"/>
    <x v="195"/>
    <x v="1"/>
    <x v="18"/>
    <x v="1430"/>
    <x v="1361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x v="0"/>
    <x v="1871"/>
    <x v="1872"/>
    <x v="0"/>
    <x v="62"/>
    <x v="1"/>
    <x v="18"/>
    <x v="550"/>
    <x v="1362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x v="5"/>
    <x v="1872"/>
    <x v="1873"/>
    <x v="0"/>
    <x v="84"/>
    <x v="1"/>
    <x v="18"/>
    <x v="871"/>
    <x v="666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x v="0"/>
    <x v="1873"/>
    <x v="1874"/>
    <x v="0"/>
    <x v="84"/>
    <x v="1"/>
    <x v="18"/>
    <x v="1431"/>
    <x v="31"/>
    <x v="6"/>
    <x v="18"/>
  </r>
  <r>
    <n v="1875"/>
    <x v="1875"/>
    <s v="Sea opposition of Crab's family and angry fishes. Who is going to win, and who is going to loose ?!"/>
    <x v="3"/>
    <x v="152"/>
    <x v="2"/>
    <x v="0"/>
    <x v="0"/>
    <x v="1874"/>
    <x v="1875"/>
    <x v="0"/>
    <x v="83"/>
    <x v="1"/>
    <x v="18"/>
    <x v="872"/>
    <x v="1363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x v="2"/>
    <x v="1875"/>
    <x v="1876"/>
    <x v="0"/>
    <x v="78"/>
    <x v="1"/>
    <x v="18"/>
    <x v="109"/>
    <x v="121"/>
    <x v="6"/>
    <x v="18"/>
  </r>
  <r>
    <n v="1877"/>
    <x v="1877"/>
    <s v="It's obvious you won't survive by your wits alone. Unfortunately that's all you've got, Chip. Run!"/>
    <x v="294"/>
    <x v="117"/>
    <x v="2"/>
    <x v="0"/>
    <x v="0"/>
    <x v="1876"/>
    <x v="1877"/>
    <x v="0"/>
    <x v="78"/>
    <x v="1"/>
    <x v="18"/>
    <x v="109"/>
    <x v="121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x v="2"/>
    <x v="1877"/>
    <x v="1878"/>
    <x v="0"/>
    <x v="78"/>
    <x v="1"/>
    <x v="18"/>
    <x v="109"/>
    <x v="121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x v="3"/>
    <x v="1878"/>
    <x v="1879"/>
    <x v="0"/>
    <x v="84"/>
    <x v="1"/>
    <x v="18"/>
    <x v="154"/>
    <x v="366"/>
    <x v="6"/>
    <x v="18"/>
  </r>
  <r>
    <n v="1880"/>
    <x v="1880"/>
    <s v="Sim Betting Football is the only football (soccer) betting simulation  game."/>
    <x v="10"/>
    <x v="1276"/>
    <x v="2"/>
    <x v="1"/>
    <x v="1"/>
    <x v="1879"/>
    <x v="1880"/>
    <x v="0"/>
    <x v="54"/>
    <x v="1"/>
    <x v="18"/>
    <x v="1432"/>
    <x v="1364"/>
    <x v="6"/>
    <x v="18"/>
  </r>
  <r>
    <n v="1881"/>
    <x v="1881"/>
    <s v="We're now raising money to produce a music video. Those who donate get a vote in deciding which song!"/>
    <x v="13"/>
    <x v="1277"/>
    <x v="0"/>
    <x v="0"/>
    <x v="0"/>
    <x v="1880"/>
    <x v="1881"/>
    <x v="0"/>
    <x v="16"/>
    <x v="0"/>
    <x v="14"/>
    <x v="1433"/>
    <x v="1365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x v="0"/>
    <x v="1881"/>
    <x v="1882"/>
    <x v="0"/>
    <x v="75"/>
    <x v="0"/>
    <x v="14"/>
    <x v="1434"/>
    <x v="1366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x v="0"/>
    <x v="1882"/>
    <x v="1883"/>
    <x v="0"/>
    <x v="58"/>
    <x v="0"/>
    <x v="14"/>
    <x v="1435"/>
    <x v="1367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x v="0"/>
    <x v="1883"/>
    <x v="1884"/>
    <x v="0"/>
    <x v="55"/>
    <x v="0"/>
    <x v="14"/>
    <x v="1436"/>
    <x v="1368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x v="0"/>
    <x v="1884"/>
    <x v="1885"/>
    <x v="0"/>
    <x v="217"/>
    <x v="0"/>
    <x v="14"/>
    <x v="1437"/>
    <x v="1369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x v="0"/>
    <x v="1885"/>
    <x v="1886"/>
    <x v="0"/>
    <x v="60"/>
    <x v="0"/>
    <x v="14"/>
    <x v="1438"/>
    <x v="1370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x v="3"/>
    <x v="1886"/>
    <x v="1887"/>
    <x v="0"/>
    <x v="22"/>
    <x v="0"/>
    <x v="14"/>
    <x v="1439"/>
    <x v="1371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x v="0"/>
    <x v="1887"/>
    <x v="1888"/>
    <x v="0"/>
    <x v="30"/>
    <x v="0"/>
    <x v="14"/>
    <x v="1440"/>
    <x v="1372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x v="0"/>
    <x v="1888"/>
    <x v="1889"/>
    <x v="0"/>
    <x v="34"/>
    <x v="0"/>
    <x v="14"/>
    <x v="15"/>
    <x v="1373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x v="0"/>
    <x v="1889"/>
    <x v="1890"/>
    <x v="0"/>
    <x v="336"/>
    <x v="0"/>
    <x v="14"/>
    <x v="1441"/>
    <x v="1374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x v="0"/>
    <x v="1890"/>
    <x v="1891"/>
    <x v="0"/>
    <x v="148"/>
    <x v="0"/>
    <x v="14"/>
    <x v="1442"/>
    <x v="1375"/>
    <x v="4"/>
    <x v="14"/>
  </r>
  <r>
    <n v="1892"/>
    <x v="1892"/>
    <s v="Nemes has just recorded a new album and is raising $500 to get it mixed and mastered professionally."/>
    <x v="2"/>
    <x v="1286"/>
    <x v="0"/>
    <x v="0"/>
    <x v="0"/>
    <x v="1891"/>
    <x v="1892"/>
    <x v="0"/>
    <x v="55"/>
    <x v="0"/>
    <x v="14"/>
    <x v="1443"/>
    <x v="1376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x v="0"/>
    <x v="1892"/>
    <x v="1893"/>
    <x v="0"/>
    <x v="43"/>
    <x v="0"/>
    <x v="14"/>
    <x v="87"/>
    <x v="1377"/>
    <x v="4"/>
    <x v="14"/>
  </r>
  <r>
    <n v="1894"/>
    <x v="1894"/>
    <s v="Im trying to raise $1000 for a 3 song EP in a studio!"/>
    <x v="28"/>
    <x v="1288"/>
    <x v="0"/>
    <x v="0"/>
    <x v="0"/>
    <x v="1893"/>
    <x v="1894"/>
    <x v="0"/>
    <x v="9"/>
    <x v="0"/>
    <x v="14"/>
    <x v="1444"/>
    <x v="1378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x v="0"/>
    <x v="1894"/>
    <x v="1895"/>
    <x v="0"/>
    <x v="5"/>
    <x v="0"/>
    <x v="14"/>
    <x v="1445"/>
    <x v="1379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x v="0"/>
    <x v="1895"/>
    <x v="1896"/>
    <x v="0"/>
    <x v="62"/>
    <x v="0"/>
    <x v="14"/>
    <x v="1446"/>
    <x v="1380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x v="0"/>
    <x v="1896"/>
    <x v="1897"/>
    <x v="0"/>
    <x v="275"/>
    <x v="0"/>
    <x v="14"/>
    <x v="1447"/>
    <x v="1381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x v="0"/>
    <x v="1897"/>
    <x v="1898"/>
    <x v="0"/>
    <x v="64"/>
    <x v="0"/>
    <x v="14"/>
    <x v="1448"/>
    <x v="1382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x v="0"/>
    <x v="1898"/>
    <x v="1899"/>
    <x v="0"/>
    <x v="288"/>
    <x v="0"/>
    <x v="14"/>
    <x v="25"/>
    <x v="1383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x v="0"/>
    <x v="1899"/>
    <x v="1900"/>
    <x v="0"/>
    <x v="241"/>
    <x v="0"/>
    <x v="14"/>
    <x v="1449"/>
    <x v="1384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x v="1"/>
    <x v="1900"/>
    <x v="1901"/>
    <x v="0"/>
    <x v="20"/>
    <x v="1"/>
    <x v="29"/>
    <x v="1450"/>
    <x v="1385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x v="3"/>
    <x v="1901"/>
    <x v="1902"/>
    <x v="0"/>
    <x v="83"/>
    <x v="1"/>
    <x v="29"/>
    <x v="444"/>
    <x v="143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x v="0"/>
    <x v="1902"/>
    <x v="1903"/>
    <x v="0"/>
    <x v="14"/>
    <x v="1"/>
    <x v="29"/>
    <x v="1451"/>
    <x v="1386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x v="0"/>
    <x v="1903"/>
    <x v="1904"/>
    <x v="0"/>
    <x v="84"/>
    <x v="1"/>
    <x v="29"/>
    <x v="370"/>
    <x v="384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x v="0"/>
    <x v="1904"/>
    <x v="1905"/>
    <x v="0"/>
    <x v="80"/>
    <x v="1"/>
    <x v="29"/>
    <x v="1452"/>
    <x v="689"/>
    <x v="2"/>
    <x v="29"/>
  </r>
  <r>
    <n v="1906"/>
    <x v="1906"/>
    <s v="Max 5Tb storage, Wired lan, Additional USB ports and Hi-res DAC, 10000mAh battery, Real portable docking station"/>
    <x v="63"/>
    <x v="1295"/>
    <x v="2"/>
    <x v="0"/>
    <x v="0"/>
    <x v="1905"/>
    <x v="1906"/>
    <x v="0"/>
    <x v="221"/>
    <x v="1"/>
    <x v="29"/>
    <x v="1453"/>
    <x v="1387"/>
    <x v="2"/>
    <x v="29"/>
  </r>
  <r>
    <n v="1907"/>
    <x v="1907"/>
    <s v="Litter-Buddy is great economical alternative to leading pet waste disposal systems with cartridge bag elements."/>
    <x v="11"/>
    <x v="1079"/>
    <x v="2"/>
    <x v="0"/>
    <x v="0"/>
    <x v="1906"/>
    <x v="1907"/>
    <x v="0"/>
    <x v="80"/>
    <x v="1"/>
    <x v="29"/>
    <x v="1454"/>
    <x v="1241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x v="0"/>
    <x v="1907"/>
    <x v="1908"/>
    <x v="0"/>
    <x v="80"/>
    <x v="1"/>
    <x v="29"/>
    <x v="1455"/>
    <x v="1388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x v="0"/>
    <x v="1908"/>
    <x v="1909"/>
    <x v="0"/>
    <x v="44"/>
    <x v="1"/>
    <x v="29"/>
    <x v="1456"/>
    <x v="1389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x v="3"/>
    <x v="1909"/>
    <x v="1910"/>
    <x v="0"/>
    <x v="168"/>
    <x v="1"/>
    <x v="29"/>
    <x v="1457"/>
    <x v="1390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x v="4"/>
    <x v="1910"/>
    <x v="1911"/>
    <x v="0"/>
    <x v="29"/>
    <x v="1"/>
    <x v="29"/>
    <x v="1458"/>
    <x v="119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x v="0"/>
    <x v="1911"/>
    <x v="1912"/>
    <x v="0"/>
    <x v="288"/>
    <x v="1"/>
    <x v="29"/>
    <x v="1459"/>
    <x v="1391"/>
    <x v="2"/>
    <x v="29"/>
  </r>
  <r>
    <n v="1913"/>
    <x v="1913"/>
    <s v="Tibio is a revolutionary new product designed to solve an age old problem."/>
    <x v="240"/>
    <x v="1300"/>
    <x v="2"/>
    <x v="1"/>
    <x v="1"/>
    <x v="1912"/>
    <x v="1913"/>
    <x v="0"/>
    <x v="55"/>
    <x v="1"/>
    <x v="29"/>
    <x v="1460"/>
    <x v="1392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x v="0"/>
    <x v="1913"/>
    <x v="1914"/>
    <x v="0"/>
    <x v="84"/>
    <x v="1"/>
    <x v="29"/>
    <x v="1461"/>
    <x v="180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x v="0"/>
    <x v="1914"/>
    <x v="1915"/>
    <x v="0"/>
    <x v="80"/>
    <x v="1"/>
    <x v="29"/>
    <x v="1462"/>
    <x v="453"/>
    <x v="2"/>
    <x v="29"/>
  </r>
  <r>
    <n v="1916"/>
    <x v="1916"/>
    <s v="The Paint Can Holder Makes Painting Easier and Safer on Extension Ladders."/>
    <x v="22"/>
    <x v="1301"/>
    <x v="2"/>
    <x v="0"/>
    <x v="0"/>
    <x v="1915"/>
    <x v="1916"/>
    <x v="0"/>
    <x v="79"/>
    <x v="1"/>
    <x v="29"/>
    <x v="872"/>
    <x v="1363"/>
    <x v="2"/>
    <x v="29"/>
  </r>
  <r>
    <n v="1917"/>
    <x v="1917"/>
    <s v="Let's build a legendary brand altogether"/>
    <x v="303"/>
    <x v="1302"/>
    <x v="2"/>
    <x v="7"/>
    <x v="6"/>
    <x v="1916"/>
    <x v="1917"/>
    <x v="0"/>
    <x v="16"/>
    <x v="1"/>
    <x v="29"/>
    <x v="1463"/>
    <x v="1393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x v="0"/>
    <x v="1917"/>
    <x v="1918"/>
    <x v="0"/>
    <x v="82"/>
    <x v="1"/>
    <x v="29"/>
    <x v="1464"/>
    <x v="684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x v="0"/>
    <x v="1918"/>
    <x v="1919"/>
    <x v="0"/>
    <x v="22"/>
    <x v="1"/>
    <x v="29"/>
    <x v="1465"/>
    <x v="1394"/>
    <x v="2"/>
    <x v="29"/>
  </r>
  <r>
    <n v="1920"/>
    <x v="1920"/>
    <s v="A new concept in bike light safety, protecting cyclists from being hit in the side. Bright, amber sideways."/>
    <x v="3"/>
    <x v="1304"/>
    <x v="2"/>
    <x v="1"/>
    <x v="1"/>
    <x v="1919"/>
    <x v="1920"/>
    <x v="0"/>
    <x v="217"/>
    <x v="1"/>
    <x v="29"/>
    <x v="1466"/>
    <x v="1395"/>
    <x v="2"/>
    <x v="29"/>
  </r>
  <r>
    <n v="1921"/>
    <x v="1921"/>
    <s v="The Fine Spirits are making an album, but we need your help!"/>
    <x v="15"/>
    <x v="1305"/>
    <x v="0"/>
    <x v="0"/>
    <x v="0"/>
    <x v="1920"/>
    <x v="1921"/>
    <x v="0"/>
    <x v="44"/>
    <x v="0"/>
    <x v="14"/>
    <x v="346"/>
    <x v="1237"/>
    <x v="4"/>
    <x v="14"/>
  </r>
  <r>
    <n v="1922"/>
    <x v="1922"/>
    <s v="Low Weather's debut album is halfway finished.  With your help and your help alone we can record the rest!"/>
    <x v="13"/>
    <x v="1306"/>
    <x v="0"/>
    <x v="0"/>
    <x v="0"/>
    <x v="1921"/>
    <x v="1922"/>
    <x v="0"/>
    <x v="31"/>
    <x v="0"/>
    <x v="14"/>
    <x v="1467"/>
    <x v="1396"/>
    <x v="4"/>
    <x v="14"/>
  </r>
  <r>
    <n v="1923"/>
    <x v="1923"/>
    <s v="We just finished recording our first album! All we need is a little extra help to be able to get it printed!"/>
    <x v="304"/>
    <x v="356"/>
    <x v="0"/>
    <x v="0"/>
    <x v="0"/>
    <x v="1922"/>
    <x v="1923"/>
    <x v="0"/>
    <x v="62"/>
    <x v="0"/>
    <x v="14"/>
    <x v="1468"/>
    <x v="1397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x v="0"/>
    <x v="1923"/>
    <x v="1924"/>
    <x v="0"/>
    <x v="51"/>
    <x v="0"/>
    <x v="14"/>
    <x v="316"/>
    <x v="1398"/>
    <x v="4"/>
    <x v="14"/>
  </r>
  <r>
    <n v="1925"/>
    <x v="1925"/>
    <s v="The Freakniks are making their psychedelic freak-folk debut studio album and they need your help."/>
    <x v="15"/>
    <x v="1308"/>
    <x v="0"/>
    <x v="0"/>
    <x v="0"/>
    <x v="1924"/>
    <x v="1925"/>
    <x v="0"/>
    <x v="47"/>
    <x v="0"/>
    <x v="14"/>
    <x v="1469"/>
    <x v="1399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x v="0"/>
    <x v="1925"/>
    <x v="1926"/>
    <x v="0"/>
    <x v="329"/>
    <x v="0"/>
    <x v="14"/>
    <x v="1470"/>
    <x v="1400"/>
    <x v="4"/>
    <x v="14"/>
  </r>
  <r>
    <n v="1927"/>
    <x v="1927"/>
    <s v="Hampshire is headed to GBS Detroit."/>
    <x v="20"/>
    <x v="972"/>
    <x v="0"/>
    <x v="0"/>
    <x v="0"/>
    <x v="1926"/>
    <x v="1927"/>
    <x v="0"/>
    <x v="202"/>
    <x v="0"/>
    <x v="14"/>
    <x v="101"/>
    <x v="1401"/>
    <x v="4"/>
    <x v="14"/>
  </r>
  <r>
    <n v="1928"/>
    <x v="1928"/>
    <s v="Help us master and release our debut album &quot;The Kaleidoscope Dawn&quot;"/>
    <x v="305"/>
    <x v="1310"/>
    <x v="0"/>
    <x v="0"/>
    <x v="0"/>
    <x v="1927"/>
    <x v="1928"/>
    <x v="0"/>
    <x v="69"/>
    <x v="0"/>
    <x v="14"/>
    <x v="1471"/>
    <x v="1402"/>
    <x v="4"/>
    <x v="14"/>
  </r>
  <r>
    <n v="1929"/>
    <x v="1929"/>
    <s v="Trying to raise funds to release a full-length album on LP and CD by my post-punk studio project, Surplus 1980."/>
    <x v="50"/>
    <x v="1311"/>
    <x v="0"/>
    <x v="0"/>
    <x v="0"/>
    <x v="1928"/>
    <x v="1929"/>
    <x v="0"/>
    <x v="11"/>
    <x v="0"/>
    <x v="14"/>
    <x v="1472"/>
    <x v="1403"/>
    <x v="4"/>
    <x v="14"/>
  </r>
  <r>
    <n v="1930"/>
    <x v="1930"/>
    <s v="We're nearly done recording, but we're out of money! Help us release the record!!!"/>
    <x v="28"/>
    <x v="1312"/>
    <x v="0"/>
    <x v="0"/>
    <x v="0"/>
    <x v="1929"/>
    <x v="1930"/>
    <x v="0"/>
    <x v="55"/>
    <x v="0"/>
    <x v="14"/>
    <x v="74"/>
    <x v="1404"/>
    <x v="4"/>
    <x v="14"/>
  </r>
  <r>
    <n v="1931"/>
    <x v="1931"/>
    <s v="We're an indie rock band from Clearwater, FL headed back into the studio to finish our latest EP."/>
    <x v="13"/>
    <x v="1313"/>
    <x v="0"/>
    <x v="0"/>
    <x v="0"/>
    <x v="1930"/>
    <x v="1931"/>
    <x v="0"/>
    <x v="133"/>
    <x v="0"/>
    <x v="14"/>
    <x v="1473"/>
    <x v="1405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x v="0"/>
    <x v="1931"/>
    <x v="1932"/>
    <x v="0"/>
    <x v="144"/>
    <x v="0"/>
    <x v="14"/>
    <x v="1474"/>
    <x v="1406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x v="0"/>
    <x v="1932"/>
    <x v="1933"/>
    <x v="0"/>
    <x v="238"/>
    <x v="0"/>
    <x v="14"/>
    <x v="1475"/>
    <x v="1407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x v="0"/>
    <x v="1933"/>
    <x v="1934"/>
    <x v="0"/>
    <x v="99"/>
    <x v="0"/>
    <x v="14"/>
    <x v="1476"/>
    <x v="1408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x v="0"/>
    <x v="1934"/>
    <x v="1935"/>
    <x v="0"/>
    <x v="133"/>
    <x v="0"/>
    <x v="14"/>
    <x v="1477"/>
    <x v="1409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x v="0"/>
    <x v="1935"/>
    <x v="1936"/>
    <x v="0"/>
    <x v="108"/>
    <x v="0"/>
    <x v="14"/>
    <x v="1478"/>
    <x v="1410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x v="0"/>
    <x v="1936"/>
    <x v="1937"/>
    <x v="0"/>
    <x v="60"/>
    <x v="0"/>
    <x v="14"/>
    <x v="1479"/>
    <x v="1411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x v="0"/>
    <x v="1937"/>
    <x v="1938"/>
    <x v="0"/>
    <x v="229"/>
    <x v="0"/>
    <x v="14"/>
    <x v="1480"/>
    <x v="1412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x v="0"/>
    <x v="1938"/>
    <x v="1939"/>
    <x v="0"/>
    <x v="93"/>
    <x v="0"/>
    <x v="14"/>
    <x v="1076"/>
    <x v="1413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x v="0"/>
    <x v="1939"/>
    <x v="1940"/>
    <x v="0"/>
    <x v="162"/>
    <x v="0"/>
    <x v="14"/>
    <x v="1481"/>
    <x v="1414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x v="0"/>
    <x v="1940"/>
    <x v="1941"/>
    <x v="1"/>
    <x v="337"/>
    <x v="0"/>
    <x v="30"/>
    <x v="1482"/>
    <x v="1415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x v="0"/>
    <x v="1941"/>
    <x v="1942"/>
    <x v="1"/>
    <x v="195"/>
    <x v="0"/>
    <x v="30"/>
    <x v="1483"/>
    <x v="1416"/>
    <x v="2"/>
    <x v="30"/>
  </r>
  <r>
    <n v="1943"/>
    <x v="1943"/>
    <s v="Next-gen 100% open-source sensor beacon platform designed especially for makers, developers and IoT companies."/>
    <x v="3"/>
    <x v="1325"/>
    <x v="0"/>
    <x v="0"/>
    <x v="0"/>
    <x v="1942"/>
    <x v="1943"/>
    <x v="1"/>
    <x v="338"/>
    <x v="0"/>
    <x v="30"/>
    <x v="1484"/>
    <x v="1417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x v="0"/>
    <x v="1943"/>
    <x v="1944"/>
    <x v="1"/>
    <x v="339"/>
    <x v="0"/>
    <x v="30"/>
    <x v="1485"/>
    <x v="1418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x v="3"/>
    <x v="1944"/>
    <x v="1945"/>
    <x v="1"/>
    <x v="340"/>
    <x v="0"/>
    <x v="30"/>
    <x v="1486"/>
    <x v="1419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x v="0"/>
    <x v="1945"/>
    <x v="1946"/>
    <x v="1"/>
    <x v="16"/>
    <x v="0"/>
    <x v="30"/>
    <x v="1487"/>
    <x v="142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x v="0"/>
    <x v="1946"/>
    <x v="1947"/>
    <x v="1"/>
    <x v="23"/>
    <x v="0"/>
    <x v="30"/>
    <x v="1488"/>
    <x v="1421"/>
    <x v="2"/>
    <x v="30"/>
  </r>
  <r>
    <n v="1948"/>
    <x v="1948"/>
    <s v="10 times more powerful than Raspberry Pi 3, x86 64-bit architecture"/>
    <x v="57"/>
    <x v="1330"/>
    <x v="0"/>
    <x v="0"/>
    <x v="0"/>
    <x v="1947"/>
    <x v="1948"/>
    <x v="1"/>
    <x v="341"/>
    <x v="0"/>
    <x v="30"/>
    <x v="1489"/>
    <x v="1422"/>
    <x v="2"/>
    <x v="30"/>
  </r>
  <r>
    <n v="1949"/>
    <x v="1949"/>
    <s v="#ShakeYourPower brings clean energy to places in the world without electricity through the power of music."/>
    <x v="63"/>
    <x v="1331"/>
    <x v="0"/>
    <x v="1"/>
    <x v="1"/>
    <x v="1948"/>
    <x v="1949"/>
    <x v="1"/>
    <x v="342"/>
    <x v="0"/>
    <x v="30"/>
    <x v="1490"/>
    <x v="1423"/>
    <x v="2"/>
    <x v="30"/>
  </r>
  <r>
    <n v="1950"/>
    <x v="1950"/>
    <s v="We're building snap-together model trebuchets that are perfect for office warfare or annoying your roommate!"/>
    <x v="240"/>
    <x v="1332"/>
    <x v="0"/>
    <x v="0"/>
    <x v="0"/>
    <x v="1949"/>
    <x v="1950"/>
    <x v="1"/>
    <x v="343"/>
    <x v="0"/>
    <x v="30"/>
    <x v="1491"/>
    <x v="1424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x v="0"/>
    <x v="1950"/>
    <x v="1951"/>
    <x v="1"/>
    <x v="344"/>
    <x v="0"/>
    <x v="30"/>
    <x v="1492"/>
    <x v="1425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x v="5"/>
    <x v="1951"/>
    <x v="1952"/>
    <x v="1"/>
    <x v="345"/>
    <x v="0"/>
    <x v="30"/>
    <x v="1493"/>
    <x v="1426"/>
    <x v="2"/>
    <x v="30"/>
  </r>
  <r>
    <n v="1953"/>
    <x v="1953"/>
    <s v="The NTH is an open source music synthesizer featuring instant fun, awesome sound, and a hackable design."/>
    <x v="36"/>
    <x v="1335"/>
    <x v="0"/>
    <x v="0"/>
    <x v="0"/>
    <x v="1952"/>
    <x v="1953"/>
    <x v="1"/>
    <x v="206"/>
    <x v="0"/>
    <x v="30"/>
    <x v="1494"/>
    <x v="1427"/>
    <x v="2"/>
    <x v="30"/>
  </r>
  <r>
    <n v="1954"/>
    <x v="1954"/>
    <s v="The First Home Battery System You Simply Plug in to Install"/>
    <x v="63"/>
    <x v="1336"/>
    <x v="0"/>
    <x v="0"/>
    <x v="0"/>
    <x v="1953"/>
    <x v="1954"/>
    <x v="1"/>
    <x v="119"/>
    <x v="0"/>
    <x v="30"/>
    <x v="1495"/>
    <x v="1428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x v="0"/>
    <x v="1954"/>
    <x v="1955"/>
    <x v="1"/>
    <x v="126"/>
    <x v="0"/>
    <x v="30"/>
    <x v="1496"/>
    <x v="1429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x v="0"/>
    <x v="1955"/>
    <x v="1956"/>
    <x v="1"/>
    <x v="346"/>
    <x v="0"/>
    <x v="30"/>
    <x v="1497"/>
    <x v="1430"/>
    <x v="2"/>
    <x v="30"/>
  </r>
  <r>
    <n v="1957"/>
    <x v="1957"/>
    <s v="An open hardware platform for the best microcontroller in the world."/>
    <x v="11"/>
    <x v="1339"/>
    <x v="0"/>
    <x v="0"/>
    <x v="0"/>
    <x v="1956"/>
    <x v="1957"/>
    <x v="1"/>
    <x v="347"/>
    <x v="0"/>
    <x v="30"/>
    <x v="1498"/>
    <x v="1431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x v="0"/>
    <x v="1957"/>
    <x v="1958"/>
    <x v="1"/>
    <x v="348"/>
    <x v="0"/>
    <x v="30"/>
    <x v="1499"/>
    <x v="1432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x v="0"/>
    <x v="1958"/>
    <x v="1959"/>
    <x v="1"/>
    <x v="349"/>
    <x v="0"/>
    <x v="30"/>
    <x v="1500"/>
    <x v="1433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x v="9"/>
    <x v="1959"/>
    <x v="1960"/>
    <x v="1"/>
    <x v="51"/>
    <x v="0"/>
    <x v="30"/>
    <x v="1501"/>
    <x v="1434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x v="0"/>
    <x v="1960"/>
    <x v="1961"/>
    <x v="1"/>
    <x v="350"/>
    <x v="0"/>
    <x v="30"/>
    <x v="1502"/>
    <x v="1435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x v="0"/>
    <x v="1961"/>
    <x v="1962"/>
    <x v="1"/>
    <x v="351"/>
    <x v="0"/>
    <x v="30"/>
    <x v="1503"/>
    <x v="1436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x v="1"/>
    <x v="1962"/>
    <x v="1963"/>
    <x v="1"/>
    <x v="242"/>
    <x v="0"/>
    <x v="30"/>
    <x v="1504"/>
    <x v="1437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x v="3"/>
    <x v="1963"/>
    <x v="1964"/>
    <x v="1"/>
    <x v="352"/>
    <x v="0"/>
    <x v="30"/>
    <x v="1505"/>
    <x v="1438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x v="0"/>
    <x v="1964"/>
    <x v="1965"/>
    <x v="1"/>
    <x v="273"/>
    <x v="0"/>
    <x v="30"/>
    <x v="1506"/>
    <x v="1439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x v="0"/>
    <x v="1965"/>
    <x v="1966"/>
    <x v="1"/>
    <x v="353"/>
    <x v="0"/>
    <x v="30"/>
    <x v="1507"/>
    <x v="1440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x v="0"/>
    <x v="1966"/>
    <x v="1967"/>
    <x v="1"/>
    <x v="316"/>
    <x v="0"/>
    <x v="30"/>
    <x v="1508"/>
    <x v="1441"/>
    <x v="2"/>
    <x v="30"/>
  </r>
  <r>
    <n v="1968"/>
    <x v="1968"/>
    <s v="Bringing the advantages of wireless smart shifting to every cyclist. FITS ANY BIKE"/>
    <x v="63"/>
    <x v="1350"/>
    <x v="0"/>
    <x v="0"/>
    <x v="0"/>
    <x v="1967"/>
    <x v="1968"/>
    <x v="1"/>
    <x v="354"/>
    <x v="0"/>
    <x v="30"/>
    <x v="1509"/>
    <x v="1442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x v="1"/>
    <x v="1968"/>
    <x v="1969"/>
    <x v="1"/>
    <x v="355"/>
    <x v="0"/>
    <x v="30"/>
    <x v="1510"/>
    <x v="1443"/>
    <x v="2"/>
    <x v="30"/>
  </r>
  <r>
    <n v="1970"/>
    <x v="1970"/>
    <s v="The APOC is a gamma particle detector that will help you learn about radiation and find radioactive things!"/>
    <x v="10"/>
    <x v="1352"/>
    <x v="0"/>
    <x v="0"/>
    <x v="0"/>
    <x v="1969"/>
    <x v="1970"/>
    <x v="1"/>
    <x v="356"/>
    <x v="0"/>
    <x v="30"/>
    <x v="1511"/>
    <x v="1444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x v="0"/>
    <x v="1970"/>
    <x v="1971"/>
    <x v="1"/>
    <x v="357"/>
    <x v="0"/>
    <x v="30"/>
    <x v="1512"/>
    <x v="1445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x v="0"/>
    <x v="1971"/>
    <x v="1972"/>
    <x v="1"/>
    <x v="146"/>
    <x v="0"/>
    <x v="30"/>
    <x v="1513"/>
    <x v="1446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x v="0"/>
    <x v="1972"/>
    <x v="1973"/>
    <x v="1"/>
    <x v="358"/>
    <x v="0"/>
    <x v="30"/>
    <x v="1514"/>
    <x v="1447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x v="1"/>
    <x v="1973"/>
    <x v="1974"/>
    <x v="1"/>
    <x v="359"/>
    <x v="0"/>
    <x v="30"/>
    <x v="1515"/>
    <x v="1448"/>
    <x v="2"/>
    <x v="30"/>
  </r>
  <r>
    <n v="1975"/>
    <x v="1975"/>
    <s v="The Bugle2 is a second generation DIY kit phono preamplifier for vinyl playback."/>
    <x v="194"/>
    <x v="1357"/>
    <x v="0"/>
    <x v="0"/>
    <x v="0"/>
    <x v="1974"/>
    <x v="1975"/>
    <x v="1"/>
    <x v="35"/>
    <x v="0"/>
    <x v="30"/>
    <x v="1516"/>
    <x v="1449"/>
    <x v="2"/>
    <x v="30"/>
  </r>
  <r>
    <n v="1976"/>
    <x v="1976"/>
    <s v="Can you help us make an ultra bright white one a reality?"/>
    <x v="23"/>
    <x v="1358"/>
    <x v="0"/>
    <x v="1"/>
    <x v="1"/>
    <x v="1975"/>
    <x v="1976"/>
    <x v="1"/>
    <x v="360"/>
    <x v="0"/>
    <x v="30"/>
    <x v="1517"/>
    <x v="1450"/>
    <x v="2"/>
    <x v="30"/>
  </r>
  <r>
    <n v="1977"/>
    <x v="1977"/>
    <s v="Ario learns about you, syncs your body clock, and keeps you healthy through natural lighting patterns."/>
    <x v="63"/>
    <x v="1359"/>
    <x v="0"/>
    <x v="0"/>
    <x v="0"/>
    <x v="1976"/>
    <x v="1977"/>
    <x v="1"/>
    <x v="361"/>
    <x v="0"/>
    <x v="30"/>
    <x v="1518"/>
    <x v="1451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x v="0"/>
    <x v="1977"/>
    <x v="1978"/>
    <x v="1"/>
    <x v="362"/>
    <x v="0"/>
    <x v="30"/>
    <x v="1519"/>
    <x v="1452"/>
    <x v="2"/>
    <x v="30"/>
  </r>
  <r>
    <n v="1979"/>
    <x v="1979"/>
    <s v="Truly wireless premium earbuds with a battery-boosting smartphone case for charging and storage"/>
    <x v="61"/>
    <x v="1361"/>
    <x v="0"/>
    <x v="0"/>
    <x v="0"/>
    <x v="1978"/>
    <x v="1979"/>
    <x v="1"/>
    <x v="363"/>
    <x v="0"/>
    <x v="30"/>
    <x v="1520"/>
    <x v="1453"/>
    <x v="2"/>
    <x v="30"/>
  </r>
  <r>
    <n v="1980"/>
    <x v="1980"/>
    <s v="Multi-power charging that is smarter, stylish and designed for you."/>
    <x v="63"/>
    <x v="1362"/>
    <x v="0"/>
    <x v="12"/>
    <x v="3"/>
    <x v="1979"/>
    <x v="1980"/>
    <x v="1"/>
    <x v="364"/>
    <x v="0"/>
    <x v="30"/>
    <x v="1521"/>
    <x v="1454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x v="5"/>
    <x v="1980"/>
    <x v="1981"/>
    <x v="0"/>
    <x v="8"/>
    <x v="1"/>
    <x v="31"/>
    <x v="1522"/>
    <x v="1455"/>
    <x v="8"/>
    <x v="31"/>
  </r>
  <r>
    <n v="1982"/>
    <x v="1982"/>
    <s v="Express a very dark place in my childhood. Release my emotions through photography in a form of Art."/>
    <x v="237"/>
    <x v="117"/>
    <x v="2"/>
    <x v="7"/>
    <x v="6"/>
    <x v="1981"/>
    <x v="1982"/>
    <x v="0"/>
    <x v="78"/>
    <x v="1"/>
    <x v="31"/>
    <x v="109"/>
    <x v="121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x v="0"/>
    <x v="1982"/>
    <x v="1983"/>
    <x v="0"/>
    <x v="38"/>
    <x v="1"/>
    <x v="31"/>
    <x v="1523"/>
    <x v="1456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x v="0"/>
    <x v="1983"/>
    <x v="1984"/>
    <x v="0"/>
    <x v="63"/>
    <x v="1"/>
    <x v="31"/>
    <x v="1524"/>
    <x v="1457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x v="1"/>
    <x v="1984"/>
    <x v="1985"/>
    <x v="0"/>
    <x v="80"/>
    <x v="1"/>
    <x v="31"/>
    <x v="1525"/>
    <x v="800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x v="1"/>
    <x v="1985"/>
    <x v="1986"/>
    <x v="0"/>
    <x v="29"/>
    <x v="1"/>
    <x v="31"/>
    <x v="833"/>
    <x v="120"/>
    <x v="8"/>
    <x v="31"/>
  </r>
  <r>
    <n v="1987"/>
    <x v="1987"/>
    <s v="A collection of images that depicts the beauty and diversity within Ethiopia"/>
    <x v="62"/>
    <x v="1366"/>
    <x v="2"/>
    <x v="1"/>
    <x v="1"/>
    <x v="1986"/>
    <x v="1987"/>
    <x v="0"/>
    <x v="33"/>
    <x v="1"/>
    <x v="31"/>
    <x v="1526"/>
    <x v="1458"/>
    <x v="8"/>
    <x v="31"/>
  </r>
  <r>
    <n v="1988"/>
    <x v="1988"/>
    <s v="Expressing art in an image!"/>
    <x v="12"/>
    <x v="379"/>
    <x v="2"/>
    <x v="0"/>
    <x v="0"/>
    <x v="1987"/>
    <x v="1988"/>
    <x v="0"/>
    <x v="29"/>
    <x v="1"/>
    <x v="31"/>
    <x v="151"/>
    <x v="384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x v="0"/>
    <x v="1988"/>
    <x v="1989"/>
    <x v="0"/>
    <x v="29"/>
    <x v="1"/>
    <x v="31"/>
    <x v="460"/>
    <x v="73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x v="0"/>
    <x v="1989"/>
    <x v="1990"/>
    <x v="0"/>
    <x v="81"/>
    <x v="1"/>
    <x v="31"/>
    <x v="1527"/>
    <x v="1459"/>
    <x v="8"/>
    <x v="31"/>
  </r>
  <r>
    <n v="1991"/>
    <x v="1991"/>
    <s v="Taking (and giving) professional portraits of survivors of human trafficking in Myanmar."/>
    <x v="13"/>
    <x v="133"/>
    <x v="2"/>
    <x v="0"/>
    <x v="0"/>
    <x v="1990"/>
    <x v="1991"/>
    <x v="0"/>
    <x v="83"/>
    <x v="1"/>
    <x v="31"/>
    <x v="1528"/>
    <x v="1460"/>
    <x v="8"/>
    <x v="31"/>
  </r>
  <r>
    <n v="1992"/>
    <x v="1992"/>
    <s v="A complete revamp of all the Disney Princes &amp; Princesses!"/>
    <x v="15"/>
    <x v="369"/>
    <x v="2"/>
    <x v="0"/>
    <x v="0"/>
    <x v="1991"/>
    <x v="1992"/>
    <x v="0"/>
    <x v="84"/>
    <x v="1"/>
    <x v="31"/>
    <x v="1529"/>
    <x v="120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x v="1"/>
    <x v="1992"/>
    <x v="1993"/>
    <x v="0"/>
    <x v="78"/>
    <x v="1"/>
    <x v="31"/>
    <x v="109"/>
    <x v="121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x v="0"/>
    <x v="1993"/>
    <x v="1994"/>
    <x v="0"/>
    <x v="78"/>
    <x v="1"/>
    <x v="31"/>
    <x v="109"/>
    <x v="121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x v="5"/>
    <x v="1994"/>
    <x v="1995"/>
    <x v="0"/>
    <x v="83"/>
    <x v="1"/>
    <x v="31"/>
    <x v="1530"/>
    <x v="438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x v="0"/>
    <x v="1995"/>
    <x v="1996"/>
    <x v="0"/>
    <x v="78"/>
    <x v="1"/>
    <x v="31"/>
    <x v="109"/>
    <x v="121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x v="0"/>
    <x v="1996"/>
    <x v="1997"/>
    <x v="0"/>
    <x v="78"/>
    <x v="1"/>
    <x v="31"/>
    <x v="109"/>
    <x v="121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x v="0"/>
    <x v="1997"/>
    <x v="1998"/>
    <x v="0"/>
    <x v="83"/>
    <x v="1"/>
    <x v="31"/>
    <x v="1531"/>
    <x v="1461"/>
    <x v="8"/>
    <x v="31"/>
  </r>
  <r>
    <n v="1999"/>
    <x v="1999"/>
    <s v="This is a portrait photo project aiming to inspire women to explore themselves and live their passion"/>
    <x v="310"/>
    <x v="1369"/>
    <x v="2"/>
    <x v="1"/>
    <x v="1"/>
    <x v="1998"/>
    <x v="1999"/>
    <x v="0"/>
    <x v="63"/>
    <x v="1"/>
    <x v="31"/>
    <x v="1532"/>
    <x v="1462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x v="5"/>
    <x v="1999"/>
    <x v="2000"/>
    <x v="0"/>
    <x v="20"/>
    <x v="1"/>
    <x v="31"/>
    <x v="856"/>
    <x v="384"/>
    <x v="8"/>
    <x v="31"/>
  </r>
  <r>
    <n v="2001"/>
    <x v="2001"/>
    <s v="Nuimo is a universal controller for the internet of things. Control your music, lights, locks and more."/>
    <x v="56"/>
    <x v="1371"/>
    <x v="0"/>
    <x v="12"/>
    <x v="3"/>
    <x v="2000"/>
    <x v="2001"/>
    <x v="1"/>
    <x v="365"/>
    <x v="0"/>
    <x v="30"/>
    <x v="1533"/>
    <x v="1463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x v="0"/>
    <x v="2001"/>
    <x v="2002"/>
    <x v="1"/>
    <x v="366"/>
    <x v="0"/>
    <x v="30"/>
    <x v="1534"/>
    <x v="1464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x v="0"/>
    <x v="2002"/>
    <x v="2003"/>
    <x v="1"/>
    <x v="57"/>
    <x v="0"/>
    <x v="30"/>
    <x v="1535"/>
    <x v="1465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x v="0"/>
    <x v="2003"/>
    <x v="2004"/>
    <x v="1"/>
    <x v="178"/>
    <x v="0"/>
    <x v="30"/>
    <x v="1536"/>
    <x v="1466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x v="0"/>
    <x v="2004"/>
    <x v="2005"/>
    <x v="1"/>
    <x v="277"/>
    <x v="0"/>
    <x v="30"/>
    <x v="1537"/>
    <x v="1467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x v="0"/>
    <x v="2005"/>
    <x v="2006"/>
    <x v="1"/>
    <x v="175"/>
    <x v="0"/>
    <x v="30"/>
    <x v="1538"/>
    <x v="1468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x v="0"/>
    <x v="2006"/>
    <x v="2007"/>
    <x v="1"/>
    <x v="89"/>
    <x v="0"/>
    <x v="30"/>
    <x v="1539"/>
    <x v="1469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x v="0"/>
    <x v="2007"/>
    <x v="2008"/>
    <x v="1"/>
    <x v="14"/>
    <x v="0"/>
    <x v="30"/>
    <x v="1540"/>
    <x v="1470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x v="3"/>
    <x v="2008"/>
    <x v="2009"/>
    <x v="1"/>
    <x v="367"/>
    <x v="0"/>
    <x v="30"/>
    <x v="1541"/>
    <x v="1471"/>
    <x v="2"/>
    <x v="30"/>
  </r>
  <r>
    <n v="2010"/>
    <x v="2010"/>
    <s v="Weighitz are miniature smart scales designed to weigh anything in the home."/>
    <x v="11"/>
    <x v="1380"/>
    <x v="0"/>
    <x v="0"/>
    <x v="0"/>
    <x v="2009"/>
    <x v="2010"/>
    <x v="1"/>
    <x v="368"/>
    <x v="0"/>
    <x v="30"/>
    <x v="1542"/>
    <x v="1472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x v="3"/>
    <x v="2010"/>
    <x v="2011"/>
    <x v="1"/>
    <x v="369"/>
    <x v="0"/>
    <x v="30"/>
    <x v="1543"/>
    <x v="1473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x v="0"/>
    <x v="2011"/>
    <x v="2012"/>
    <x v="1"/>
    <x v="275"/>
    <x v="0"/>
    <x v="30"/>
    <x v="1544"/>
    <x v="1474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x v="0"/>
    <x v="2012"/>
    <x v="2013"/>
    <x v="1"/>
    <x v="370"/>
    <x v="0"/>
    <x v="30"/>
    <x v="1545"/>
    <x v="1475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x v="0"/>
    <x v="2013"/>
    <x v="2014"/>
    <x v="1"/>
    <x v="371"/>
    <x v="0"/>
    <x v="30"/>
    <x v="1546"/>
    <x v="1476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x v="0"/>
    <x v="2014"/>
    <x v="2015"/>
    <x v="1"/>
    <x v="372"/>
    <x v="0"/>
    <x v="30"/>
    <x v="1547"/>
    <x v="1477"/>
    <x v="2"/>
    <x v="30"/>
  </r>
  <r>
    <n v="2016"/>
    <x v="2016"/>
    <s v="A smart, compact power supply designed to power anything, anywhere"/>
    <x v="3"/>
    <x v="1386"/>
    <x v="0"/>
    <x v="0"/>
    <x v="0"/>
    <x v="2015"/>
    <x v="2016"/>
    <x v="1"/>
    <x v="373"/>
    <x v="0"/>
    <x v="30"/>
    <x v="1548"/>
    <x v="1478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x v="0"/>
    <x v="2016"/>
    <x v="2017"/>
    <x v="1"/>
    <x v="374"/>
    <x v="0"/>
    <x v="30"/>
    <x v="1549"/>
    <x v="1479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x v="3"/>
    <x v="2017"/>
    <x v="2018"/>
    <x v="1"/>
    <x v="375"/>
    <x v="0"/>
    <x v="30"/>
    <x v="1550"/>
    <x v="1480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x v="0"/>
    <x v="2018"/>
    <x v="2019"/>
    <x v="1"/>
    <x v="376"/>
    <x v="0"/>
    <x v="30"/>
    <x v="1551"/>
    <x v="1481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x v="0"/>
    <x v="2019"/>
    <x v="2020"/>
    <x v="1"/>
    <x v="259"/>
    <x v="0"/>
    <x v="30"/>
    <x v="1552"/>
    <x v="1482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x v="0"/>
    <x v="2020"/>
    <x v="2021"/>
    <x v="1"/>
    <x v="195"/>
    <x v="0"/>
    <x v="30"/>
    <x v="1553"/>
    <x v="1483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x v="0"/>
    <x v="2021"/>
    <x v="2022"/>
    <x v="1"/>
    <x v="166"/>
    <x v="0"/>
    <x v="30"/>
    <x v="1554"/>
    <x v="1484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x v="0"/>
    <x v="2022"/>
    <x v="2023"/>
    <x v="1"/>
    <x v="377"/>
    <x v="0"/>
    <x v="30"/>
    <x v="1555"/>
    <x v="1485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x v="0"/>
    <x v="2023"/>
    <x v="2024"/>
    <x v="1"/>
    <x v="217"/>
    <x v="0"/>
    <x v="30"/>
    <x v="1556"/>
    <x v="1486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x v="3"/>
    <x v="2024"/>
    <x v="2025"/>
    <x v="1"/>
    <x v="378"/>
    <x v="0"/>
    <x v="30"/>
    <x v="1557"/>
    <x v="1487"/>
    <x v="2"/>
    <x v="30"/>
  </r>
  <r>
    <n v="2026"/>
    <x v="2026"/>
    <s v="MIDI Sprout enables plants to play synthesizers in real time."/>
    <x v="31"/>
    <x v="1396"/>
    <x v="0"/>
    <x v="0"/>
    <x v="0"/>
    <x v="2025"/>
    <x v="2026"/>
    <x v="1"/>
    <x v="379"/>
    <x v="0"/>
    <x v="30"/>
    <x v="1558"/>
    <x v="1488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x v="0"/>
    <x v="2026"/>
    <x v="2027"/>
    <x v="1"/>
    <x v="380"/>
    <x v="0"/>
    <x v="30"/>
    <x v="1559"/>
    <x v="1489"/>
    <x v="2"/>
    <x v="30"/>
  </r>
  <r>
    <n v="2028"/>
    <x v="2028"/>
    <s v="Building an open source Bussard fusion reactor, aka the Polywell."/>
    <x v="9"/>
    <x v="1398"/>
    <x v="0"/>
    <x v="0"/>
    <x v="0"/>
    <x v="2027"/>
    <x v="2028"/>
    <x v="1"/>
    <x v="1"/>
    <x v="0"/>
    <x v="30"/>
    <x v="1560"/>
    <x v="1490"/>
    <x v="2"/>
    <x v="30"/>
  </r>
  <r>
    <n v="2029"/>
    <x v="2029"/>
    <s v="Lumin8 Pro is a fun and easy to use light controller that makes light dance to your favorite music."/>
    <x v="30"/>
    <x v="1399"/>
    <x v="0"/>
    <x v="0"/>
    <x v="0"/>
    <x v="2028"/>
    <x v="2029"/>
    <x v="1"/>
    <x v="225"/>
    <x v="0"/>
    <x v="30"/>
    <x v="1561"/>
    <x v="1491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x v="1"/>
    <x v="2029"/>
    <x v="2030"/>
    <x v="1"/>
    <x v="381"/>
    <x v="0"/>
    <x v="30"/>
    <x v="1562"/>
    <x v="1492"/>
    <x v="2"/>
    <x v="30"/>
  </r>
  <r>
    <n v="2031"/>
    <x v="2031"/>
    <s v="With Linkio you can use your smartphone to control every electronic you own- for only $100!"/>
    <x v="63"/>
    <x v="1401"/>
    <x v="0"/>
    <x v="9"/>
    <x v="3"/>
    <x v="2030"/>
    <x v="2031"/>
    <x v="1"/>
    <x v="278"/>
    <x v="0"/>
    <x v="30"/>
    <x v="1563"/>
    <x v="1493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x v="0"/>
    <x v="2031"/>
    <x v="2032"/>
    <x v="1"/>
    <x v="382"/>
    <x v="0"/>
    <x v="30"/>
    <x v="1564"/>
    <x v="1494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x v="0"/>
    <x v="2032"/>
    <x v="2033"/>
    <x v="1"/>
    <x v="150"/>
    <x v="0"/>
    <x v="30"/>
    <x v="1565"/>
    <x v="1495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x v="0"/>
    <x v="2033"/>
    <x v="2034"/>
    <x v="1"/>
    <x v="278"/>
    <x v="0"/>
    <x v="30"/>
    <x v="1566"/>
    <x v="1496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x v="0"/>
    <x v="2034"/>
    <x v="2035"/>
    <x v="1"/>
    <x v="383"/>
    <x v="0"/>
    <x v="30"/>
    <x v="1567"/>
    <x v="1497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x v="0"/>
    <x v="2035"/>
    <x v="2036"/>
    <x v="1"/>
    <x v="384"/>
    <x v="0"/>
    <x v="30"/>
    <x v="1568"/>
    <x v="1498"/>
    <x v="2"/>
    <x v="30"/>
  </r>
  <r>
    <n v="2037"/>
    <x v="2037"/>
    <s v="With an efficiency of 97%, bicycle technology is nearly perfect. So why do we use it only for transportation?"/>
    <x v="3"/>
    <x v="1407"/>
    <x v="0"/>
    <x v="0"/>
    <x v="0"/>
    <x v="2036"/>
    <x v="2037"/>
    <x v="1"/>
    <x v="385"/>
    <x v="0"/>
    <x v="30"/>
    <x v="1569"/>
    <x v="1499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x v="1"/>
    <x v="2037"/>
    <x v="2038"/>
    <x v="1"/>
    <x v="386"/>
    <x v="0"/>
    <x v="30"/>
    <x v="1570"/>
    <x v="1500"/>
    <x v="2"/>
    <x v="30"/>
  </r>
  <r>
    <n v="2039"/>
    <x v="2039"/>
    <s v="Open up your digital worlds with the most sophisticated, intuitive android smart projector."/>
    <x v="152"/>
    <x v="1409"/>
    <x v="0"/>
    <x v="0"/>
    <x v="0"/>
    <x v="2038"/>
    <x v="2039"/>
    <x v="1"/>
    <x v="169"/>
    <x v="0"/>
    <x v="30"/>
    <x v="1571"/>
    <x v="1501"/>
    <x v="2"/>
    <x v="30"/>
  </r>
  <r>
    <n v="2040"/>
    <x v="2040"/>
    <s v="4.29 Billion+ Capacitor Combinations._x000a_No Coding Required."/>
    <x v="9"/>
    <x v="1410"/>
    <x v="0"/>
    <x v="0"/>
    <x v="0"/>
    <x v="2039"/>
    <x v="2040"/>
    <x v="1"/>
    <x v="197"/>
    <x v="0"/>
    <x v="30"/>
    <x v="1572"/>
    <x v="1502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x v="0"/>
    <x v="2040"/>
    <x v="2041"/>
    <x v="0"/>
    <x v="148"/>
    <x v="0"/>
    <x v="30"/>
    <x v="1573"/>
    <x v="1503"/>
    <x v="2"/>
    <x v="30"/>
  </r>
  <r>
    <n v="2042"/>
    <x v="2042"/>
    <s v="The SoundBrake headphone attachment can be used with any audio player to alert you to important outside sounds."/>
    <x v="3"/>
    <x v="1412"/>
    <x v="0"/>
    <x v="0"/>
    <x v="0"/>
    <x v="2041"/>
    <x v="2042"/>
    <x v="0"/>
    <x v="205"/>
    <x v="0"/>
    <x v="30"/>
    <x v="1574"/>
    <x v="1504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x v="0"/>
    <x v="2042"/>
    <x v="2043"/>
    <x v="0"/>
    <x v="189"/>
    <x v="0"/>
    <x v="30"/>
    <x v="1575"/>
    <x v="1505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x v="0"/>
    <x v="2043"/>
    <x v="2044"/>
    <x v="0"/>
    <x v="387"/>
    <x v="0"/>
    <x v="30"/>
    <x v="1576"/>
    <x v="1506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x v="0"/>
    <x v="2044"/>
    <x v="2045"/>
    <x v="0"/>
    <x v="40"/>
    <x v="0"/>
    <x v="30"/>
    <x v="1577"/>
    <x v="1507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x v="0"/>
    <x v="2045"/>
    <x v="2046"/>
    <x v="0"/>
    <x v="37"/>
    <x v="0"/>
    <x v="30"/>
    <x v="1578"/>
    <x v="1508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x v="2"/>
    <x v="2046"/>
    <x v="2047"/>
    <x v="0"/>
    <x v="388"/>
    <x v="0"/>
    <x v="30"/>
    <x v="1579"/>
    <x v="1509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x v="0"/>
    <x v="2047"/>
    <x v="2048"/>
    <x v="0"/>
    <x v="389"/>
    <x v="0"/>
    <x v="30"/>
    <x v="1580"/>
    <x v="1510"/>
    <x v="2"/>
    <x v="30"/>
  </r>
  <r>
    <n v="2049"/>
    <x v="2049"/>
    <s v="Keyless. Alarm secured. GPS tracking."/>
    <x v="63"/>
    <x v="1419"/>
    <x v="0"/>
    <x v="1"/>
    <x v="1"/>
    <x v="2048"/>
    <x v="2049"/>
    <x v="0"/>
    <x v="390"/>
    <x v="0"/>
    <x v="30"/>
    <x v="1581"/>
    <x v="1511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x v="0"/>
    <x v="2049"/>
    <x v="2050"/>
    <x v="0"/>
    <x v="203"/>
    <x v="0"/>
    <x v="30"/>
    <x v="1582"/>
    <x v="1512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x v="0"/>
    <x v="2050"/>
    <x v="2051"/>
    <x v="0"/>
    <x v="391"/>
    <x v="0"/>
    <x v="30"/>
    <x v="1583"/>
    <x v="1513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x v="0"/>
    <x v="2051"/>
    <x v="2052"/>
    <x v="0"/>
    <x v="392"/>
    <x v="0"/>
    <x v="30"/>
    <x v="1584"/>
    <x v="1514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x v="0"/>
    <x v="2052"/>
    <x v="2053"/>
    <x v="0"/>
    <x v="212"/>
    <x v="0"/>
    <x v="30"/>
    <x v="1585"/>
    <x v="1515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x v="1"/>
    <x v="2053"/>
    <x v="2054"/>
    <x v="0"/>
    <x v="393"/>
    <x v="0"/>
    <x v="30"/>
    <x v="1586"/>
    <x v="1516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x v="0"/>
    <x v="2054"/>
    <x v="2055"/>
    <x v="0"/>
    <x v="21"/>
    <x v="0"/>
    <x v="30"/>
    <x v="1587"/>
    <x v="1517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x v="0"/>
    <x v="2055"/>
    <x v="2056"/>
    <x v="0"/>
    <x v="394"/>
    <x v="0"/>
    <x v="30"/>
    <x v="1588"/>
    <x v="1518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x v="1"/>
    <x v="2056"/>
    <x v="2057"/>
    <x v="0"/>
    <x v="395"/>
    <x v="0"/>
    <x v="30"/>
    <x v="1589"/>
    <x v="1519"/>
    <x v="2"/>
    <x v="30"/>
  </r>
  <r>
    <n v="2058"/>
    <x v="2058"/>
    <s v="Making using the serial terminal on the Raspberry Pi as easy as Pi!"/>
    <x v="317"/>
    <x v="1427"/>
    <x v="0"/>
    <x v="1"/>
    <x v="1"/>
    <x v="2057"/>
    <x v="2058"/>
    <x v="0"/>
    <x v="396"/>
    <x v="0"/>
    <x v="30"/>
    <x v="1590"/>
    <x v="1520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x v="0"/>
    <x v="2058"/>
    <x v="2059"/>
    <x v="0"/>
    <x v="269"/>
    <x v="0"/>
    <x v="30"/>
    <x v="1591"/>
    <x v="1521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x v="0"/>
    <x v="2059"/>
    <x v="2060"/>
    <x v="0"/>
    <x v="397"/>
    <x v="0"/>
    <x v="30"/>
    <x v="1592"/>
    <x v="1522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x v="0"/>
    <x v="2060"/>
    <x v="2061"/>
    <x v="0"/>
    <x v="2"/>
    <x v="0"/>
    <x v="30"/>
    <x v="1593"/>
    <x v="1523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x v="7"/>
    <x v="2061"/>
    <x v="2062"/>
    <x v="0"/>
    <x v="398"/>
    <x v="0"/>
    <x v="30"/>
    <x v="1594"/>
    <x v="1524"/>
    <x v="2"/>
    <x v="30"/>
  </r>
  <r>
    <n v="2063"/>
    <x v="2063"/>
    <s v="Build a professional grade Linux CNC control with Beaglebone black and our CNC cape."/>
    <x v="23"/>
    <x v="1432"/>
    <x v="0"/>
    <x v="12"/>
    <x v="3"/>
    <x v="2062"/>
    <x v="2063"/>
    <x v="0"/>
    <x v="72"/>
    <x v="0"/>
    <x v="30"/>
    <x v="1595"/>
    <x v="1525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x v="0"/>
    <x v="2063"/>
    <x v="2064"/>
    <x v="0"/>
    <x v="399"/>
    <x v="0"/>
    <x v="30"/>
    <x v="1596"/>
    <x v="1526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x v="1"/>
    <x v="2064"/>
    <x v="2065"/>
    <x v="0"/>
    <x v="400"/>
    <x v="0"/>
    <x v="30"/>
    <x v="1597"/>
    <x v="1527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x v="0"/>
    <x v="2065"/>
    <x v="2066"/>
    <x v="0"/>
    <x v="71"/>
    <x v="0"/>
    <x v="30"/>
    <x v="1598"/>
    <x v="1528"/>
    <x v="2"/>
    <x v="30"/>
  </r>
  <r>
    <n v="2067"/>
    <x v="2067"/>
    <s v="The next generation of premium quality LED lighting. Extreme power efficiency in a small package."/>
    <x v="319"/>
    <x v="1436"/>
    <x v="0"/>
    <x v="1"/>
    <x v="1"/>
    <x v="2066"/>
    <x v="2067"/>
    <x v="0"/>
    <x v="73"/>
    <x v="0"/>
    <x v="30"/>
    <x v="1599"/>
    <x v="1529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x v="0"/>
    <x v="2067"/>
    <x v="2068"/>
    <x v="0"/>
    <x v="88"/>
    <x v="0"/>
    <x v="30"/>
    <x v="1600"/>
    <x v="1530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x v="0"/>
    <x v="2068"/>
    <x v="2069"/>
    <x v="0"/>
    <x v="40"/>
    <x v="0"/>
    <x v="30"/>
    <x v="1601"/>
    <x v="1531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x v="3"/>
    <x v="2069"/>
    <x v="2070"/>
    <x v="0"/>
    <x v="401"/>
    <x v="0"/>
    <x v="30"/>
    <x v="1602"/>
    <x v="1532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x v="0"/>
    <x v="2070"/>
    <x v="2071"/>
    <x v="0"/>
    <x v="402"/>
    <x v="0"/>
    <x v="30"/>
    <x v="1603"/>
    <x v="1533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x v="0"/>
    <x v="2071"/>
    <x v="2072"/>
    <x v="0"/>
    <x v="403"/>
    <x v="0"/>
    <x v="30"/>
    <x v="1604"/>
    <x v="1534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x v="0"/>
    <x v="2072"/>
    <x v="2073"/>
    <x v="0"/>
    <x v="404"/>
    <x v="0"/>
    <x v="30"/>
    <x v="1605"/>
    <x v="1535"/>
    <x v="2"/>
    <x v="30"/>
  </r>
  <r>
    <n v="2074"/>
    <x v="2074"/>
    <s v="Creating PC gaming controllers to bring your gaming experience to a new level."/>
    <x v="20"/>
    <x v="1443"/>
    <x v="0"/>
    <x v="0"/>
    <x v="0"/>
    <x v="2073"/>
    <x v="2074"/>
    <x v="0"/>
    <x v="83"/>
    <x v="0"/>
    <x v="30"/>
    <x v="78"/>
    <x v="1536"/>
    <x v="2"/>
    <x v="30"/>
  </r>
  <r>
    <n v="2075"/>
    <x v="2075"/>
    <s v="The Practical Meter helps you charge your phone faster by solving a problem millions of people experience."/>
    <x v="204"/>
    <x v="1444"/>
    <x v="0"/>
    <x v="0"/>
    <x v="0"/>
    <x v="2074"/>
    <x v="2075"/>
    <x v="0"/>
    <x v="405"/>
    <x v="0"/>
    <x v="30"/>
    <x v="1606"/>
    <x v="1537"/>
    <x v="2"/>
    <x v="30"/>
  </r>
  <r>
    <n v="2076"/>
    <x v="2076"/>
    <s v="Wireless earbuds filled with sound, yet so small they are almost invisible!"/>
    <x v="321"/>
    <x v="1445"/>
    <x v="0"/>
    <x v="1"/>
    <x v="1"/>
    <x v="2075"/>
    <x v="2076"/>
    <x v="0"/>
    <x v="406"/>
    <x v="0"/>
    <x v="30"/>
    <x v="1607"/>
    <x v="1538"/>
    <x v="2"/>
    <x v="30"/>
  </r>
  <r>
    <n v="2077"/>
    <x v="2077"/>
    <s v="A Whole New Way to Get TV: Watch four live TV channels at once on your tablet, smartphone, or big screen TV!"/>
    <x v="63"/>
    <x v="1446"/>
    <x v="0"/>
    <x v="0"/>
    <x v="0"/>
    <x v="2076"/>
    <x v="2077"/>
    <x v="0"/>
    <x v="101"/>
    <x v="0"/>
    <x v="30"/>
    <x v="1608"/>
    <x v="1539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x v="3"/>
    <x v="2077"/>
    <x v="2078"/>
    <x v="0"/>
    <x v="53"/>
    <x v="0"/>
    <x v="30"/>
    <x v="1609"/>
    <x v="1540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x v="1"/>
    <x v="2078"/>
    <x v="2079"/>
    <x v="0"/>
    <x v="407"/>
    <x v="0"/>
    <x v="30"/>
    <x v="1610"/>
    <x v="1541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x v="0"/>
    <x v="2079"/>
    <x v="2080"/>
    <x v="0"/>
    <x v="133"/>
    <x v="0"/>
    <x v="30"/>
    <x v="1611"/>
    <x v="1542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x v="0"/>
    <x v="2080"/>
    <x v="2081"/>
    <x v="0"/>
    <x v="165"/>
    <x v="0"/>
    <x v="14"/>
    <x v="1612"/>
    <x v="1543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x v="0"/>
    <x v="2081"/>
    <x v="2082"/>
    <x v="0"/>
    <x v="44"/>
    <x v="0"/>
    <x v="14"/>
    <x v="1613"/>
    <x v="1544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x v="0"/>
    <x v="2082"/>
    <x v="2083"/>
    <x v="0"/>
    <x v="20"/>
    <x v="0"/>
    <x v="14"/>
    <x v="1614"/>
    <x v="447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x v="0"/>
    <x v="2083"/>
    <x v="2084"/>
    <x v="0"/>
    <x v="67"/>
    <x v="0"/>
    <x v="14"/>
    <x v="1002"/>
    <x v="1545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x v="0"/>
    <x v="2084"/>
    <x v="2085"/>
    <x v="0"/>
    <x v="183"/>
    <x v="0"/>
    <x v="14"/>
    <x v="1615"/>
    <x v="1546"/>
    <x v="4"/>
    <x v="14"/>
  </r>
  <r>
    <n v="2086"/>
    <x v="2086"/>
    <s v="I am in the process of completing 4 new EPs to be released in Winter, Spring, Summer, and Fall of 2012."/>
    <x v="23"/>
    <x v="1454"/>
    <x v="0"/>
    <x v="0"/>
    <x v="0"/>
    <x v="2085"/>
    <x v="2086"/>
    <x v="0"/>
    <x v="2"/>
    <x v="0"/>
    <x v="14"/>
    <x v="1616"/>
    <x v="1547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x v="0"/>
    <x v="2086"/>
    <x v="2087"/>
    <x v="0"/>
    <x v="20"/>
    <x v="0"/>
    <x v="14"/>
    <x v="1617"/>
    <x v="1548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x v="0"/>
    <x v="2087"/>
    <x v="2088"/>
    <x v="0"/>
    <x v="11"/>
    <x v="0"/>
    <x v="14"/>
    <x v="1618"/>
    <x v="1549"/>
    <x v="4"/>
    <x v="14"/>
  </r>
  <r>
    <n v="2089"/>
    <x v="2089"/>
    <s v="Little Moses is trying to record their first EP, and we can't do it without your help!"/>
    <x v="30"/>
    <x v="1457"/>
    <x v="0"/>
    <x v="0"/>
    <x v="0"/>
    <x v="2088"/>
    <x v="2089"/>
    <x v="0"/>
    <x v="95"/>
    <x v="0"/>
    <x v="14"/>
    <x v="1619"/>
    <x v="1550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x v="0"/>
    <x v="2089"/>
    <x v="2090"/>
    <x v="0"/>
    <x v="322"/>
    <x v="0"/>
    <x v="14"/>
    <x v="1620"/>
    <x v="1551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x v="0"/>
    <x v="2090"/>
    <x v="2091"/>
    <x v="0"/>
    <x v="336"/>
    <x v="0"/>
    <x v="14"/>
    <x v="1621"/>
    <x v="1552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x v="0"/>
    <x v="2091"/>
    <x v="2092"/>
    <x v="0"/>
    <x v="165"/>
    <x v="0"/>
    <x v="14"/>
    <x v="1622"/>
    <x v="1553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x v="0"/>
    <x v="2092"/>
    <x v="2093"/>
    <x v="0"/>
    <x v="23"/>
    <x v="0"/>
    <x v="14"/>
    <x v="95"/>
    <x v="1554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x v="0"/>
    <x v="2093"/>
    <x v="2094"/>
    <x v="0"/>
    <x v="250"/>
    <x v="0"/>
    <x v="14"/>
    <x v="1623"/>
    <x v="1555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x v="0"/>
    <x v="2094"/>
    <x v="2095"/>
    <x v="0"/>
    <x v="19"/>
    <x v="0"/>
    <x v="14"/>
    <x v="31"/>
    <x v="386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x v="0"/>
    <x v="2095"/>
    <x v="2096"/>
    <x v="0"/>
    <x v="25"/>
    <x v="0"/>
    <x v="14"/>
    <x v="658"/>
    <x v="1556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x v="0"/>
    <x v="2096"/>
    <x v="2097"/>
    <x v="0"/>
    <x v="44"/>
    <x v="0"/>
    <x v="14"/>
    <x v="31"/>
    <x v="1557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x v="0"/>
    <x v="2097"/>
    <x v="2098"/>
    <x v="0"/>
    <x v="58"/>
    <x v="0"/>
    <x v="14"/>
    <x v="1415"/>
    <x v="1558"/>
    <x v="4"/>
    <x v="14"/>
  </r>
  <r>
    <n v="2099"/>
    <x v="2099"/>
    <s v="Our tour van died, we need help!"/>
    <x v="9"/>
    <x v="1464"/>
    <x v="0"/>
    <x v="0"/>
    <x v="0"/>
    <x v="2098"/>
    <x v="2099"/>
    <x v="0"/>
    <x v="287"/>
    <x v="0"/>
    <x v="14"/>
    <x v="1624"/>
    <x v="1559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x v="0"/>
    <x v="2099"/>
    <x v="2100"/>
    <x v="0"/>
    <x v="74"/>
    <x v="0"/>
    <x v="14"/>
    <x v="1625"/>
    <x v="1560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x v="0"/>
    <x v="2100"/>
    <x v="2101"/>
    <x v="0"/>
    <x v="34"/>
    <x v="0"/>
    <x v="14"/>
    <x v="1626"/>
    <x v="1561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x v="0"/>
    <x v="2101"/>
    <x v="2102"/>
    <x v="0"/>
    <x v="44"/>
    <x v="0"/>
    <x v="14"/>
    <x v="1627"/>
    <x v="1562"/>
    <x v="4"/>
    <x v="14"/>
  </r>
  <r>
    <n v="2103"/>
    <x v="2103"/>
    <s v="Indie rocker, Matthew Moon, has something to share with you..."/>
    <x v="198"/>
    <x v="1468"/>
    <x v="0"/>
    <x v="0"/>
    <x v="0"/>
    <x v="2102"/>
    <x v="2103"/>
    <x v="0"/>
    <x v="248"/>
    <x v="0"/>
    <x v="14"/>
    <x v="1628"/>
    <x v="1563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x v="0"/>
    <x v="2103"/>
    <x v="2104"/>
    <x v="0"/>
    <x v="77"/>
    <x v="0"/>
    <x v="14"/>
    <x v="1629"/>
    <x v="138"/>
    <x v="4"/>
    <x v="14"/>
  </r>
  <r>
    <n v="2105"/>
    <x v="2105"/>
    <s v="Help Layla the Wolf fund the printing and releasing of our first E.P. Release called &quot;Sugar&quot;."/>
    <x v="13"/>
    <x v="1470"/>
    <x v="0"/>
    <x v="0"/>
    <x v="0"/>
    <x v="2104"/>
    <x v="2105"/>
    <x v="0"/>
    <x v="221"/>
    <x v="0"/>
    <x v="14"/>
    <x v="1630"/>
    <x v="1564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x v="0"/>
    <x v="2105"/>
    <x v="2106"/>
    <x v="0"/>
    <x v="34"/>
    <x v="0"/>
    <x v="14"/>
    <x v="1631"/>
    <x v="1565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x v="0"/>
    <x v="2106"/>
    <x v="2107"/>
    <x v="0"/>
    <x v="6"/>
    <x v="0"/>
    <x v="14"/>
    <x v="1632"/>
    <x v="1566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x v="0"/>
    <x v="2107"/>
    <x v="2108"/>
    <x v="0"/>
    <x v="277"/>
    <x v="0"/>
    <x v="14"/>
    <x v="1633"/>
    <x v="1567"/>
    <x v="4"/>
    <x v="14"/>
  </r>
  <r>
    <n v="2109"/>
    <x v="2109"/>
    <s v="We are ready to make our first full-length album, and with your help, we can make it happen!"/>
    <x v="23"/>
    <x v="1473"/>
    <x v="0"/>
    <x v="0"/>
    <x v="0"/>
    <x v="2108"/>
    <x v="2109"/>
    <x v="0"/>
    <x v="244"/>
    <x v="0"/>
    <x v="14"/>
    <x v="1634"/>
    <x v="1568"/>
    <x v="4"/>
    <x v="14"/>
  </r>
  <r>
    <n v="2110"/>
    <x v="2110"/>
    <s v="Brent Brown's breakout new album! Requires help from the record label... You!"/>
    <x v="13"/>
    <x v="1474"/>
    <x v="0"/>
    <x v="0"/>
    <x v="0"/>
    <x v="2109"/>
    <x v="2110"/>
    <x v="0"/>
    <x v="44"/>
    <x v="0"/>
    <x v="14"/>
    <x v="28"/>
    <x v="1569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x v="0"/>
    <x v="2110"/>
    <x v="2111"/>
    <x v="0"/>
    <x v="70"/>
    <x v="0"/>
    <x v="14"/>
    <x v="1635"/>
    <x v="1570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x v="0"/>
    <x v="2111"/>
    <x v="2112"/>
    <x v="0"/>
    <x v="202"/>
    <x v="0"/>
    <x v="14"/>
    <x v="31"/>
    <x v="50"/>
    <x v="4"/>
    <x v="14"/>
  </r>
  <r>
    <n v="2113"/>
    <x v="2113"/>
    <s v="Help us fund our second full-length album Honeycomb!"/>
    <x v="39"/>
    <x v="1475"/>
    <x v="0"/>
    <x v="0"/>
    <x v="0"/>
    <x v="2112"/>
    <x v="2113"/>
    <x v="0"/>
    <x v="329"/>
    <x v="0"/>
    <x v="14"/>
    <x v="1636"/>
    <x v="1571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x v="0"/>
    <x v="2113"/>
    <x v="2114"/>
    <x v="0"/>
    <x v="206"/>
    <x v="0"/>
    <x v="14"/>
    <x v="1637"/>
    <x v="1572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x v="0"/>
    <x v="2114"/>
    <x v="2115"/>
    <x v="0"/>
    <x v="17"/>
    <x v="0"/>
    <x v="14"/>
    <x v="1638"/>
    <x v="1573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x v="0"/>
    <x v="2115"/>
    <x v="2116"/>
    <x v="0"/>
    <x v="297"/>
    <x v="0"/>
    <x v="14"/>
    <x v="1639"/>
    <x v="1574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x v="0"/>
    <x v="2116"/>
    <x v="2117"/>
    <x v="0"/>
    <x v="2"/>
    <x v="0"/>
    <x v="14"/>
    <x v="1640"/>
    <x v="1575"/>
    <x v="4"/>
    <x v="14"/>
  </r>
  <r>
    <n v="2118"/>
    <x v="2118"/>
    <s v="PORCHES.  and Documentarians tour from New York to San Francisco and back."/>
    <x v="28"/>
    <x v="1480"/>
    <x v="0"/>
    <x v="0"/>
    <x v="0"/>
    <x v="2117"/>
    <x v="2118"/>
    <x v="0"/>
    <x v="57"/>
    <x v="0"/>
    <x v="14"/>
    <x v="1641"/>
    <x v="1576"/>
    <x v="4"/>
    <x v="14"/>
  </r>
  <r>
    <n v="2119"/>
    <x v="2119"/>
    <s v="big long now is recording our debut album and we are looking for help mastering and pressing it to vinyl"/>
    <x v="13"/>
    <x v="1132"/>
    <x v="0"/>
    <x v="0"/>
    <x v="0"/>
    <x v="2118"/>
    <x v="2119"/>
    <x v="0"/>
    <x v="19"/>
    <x v="0"/>
    <x v="14"/>
    <x v="1266"/>
    <x v="1577"/>
    <x v="4"/>
    <x v="14"/>
  </r>
  <r>
    <n v="2120"/>
    <x v="2120"/>
    <s v="&lt;3_x000a_Coming in from outer space. Help Hearty Har record their 1st album!!"/>
    <x v="6"/>
    <x v="1481"/>
    <x v="0"/>
    <x v="0"/>
    <x v="0"/>
    <x v="2119"/>
    <x v="2120"/>
    <x v="0"/>
    <x v="50"/>
    <x v="0"/>
    <x v="14"/>
    <x v="1642"/>
    <x v="1578"/>
    <x v="4"/>
    <x v="14"/>
  </r>
  <r>
    <n v="2121"/>
    <x v="2121"/>
    <s v="Join us on an epic journey to discover a millennia old secret which will change the world forever."/>
    <x v="63"/>
    <x v="1482"/>
    <x v="2"/>
    <x v="16"/>
    <x v="11"/>
    <x v="2120"/>
    <x v="2121"/>
    <x v="0"/>
    <x v="73"/>
    <x v="1"/>
    <x v="17"/>
    <x v="1643"/>
    <x v="1579"/>
    <x v="6"/>
    <x v="17"/>
  </r>
  <r>
    <n v="2122"/>
    <x v="2122"/>
    <s v="Captain Kalani it's a retro game full of nostalgia for the old gamers but interesting for the new ones"/>
    <x v="58"/>
    <x v="622"/>
    <x v="2"/>
    <x v="14"/>
    <x v="10"/>
    <x v="2121"/>
    <x v="2122"/>
    <x v="0"/>
    <x v="83"/>
    <x v="1"/>
    <x v="17"/>
    <x v="1644"/>
    <x v="1580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x v="0"/>
    <x v="2122"/>
    <x v="2123"/>
    <x v="0"/>
    <x v="81"/>
    <x v="1"/>
    <x v="17"/>
    <x v="709"/>
    <x v="119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x v="0"/>
    <x v="2123"/>
    <x v="2124"/>
    <x v="0"/>
    <x v="81"/>
    <x v="1"/>
    <x v="17"/>
    <x v="1645"/>
    <x v="1581"/>
    <x v="6"/>
    <x v="17"/>
  </r>
  <r>
    <n v="2125"/>
    <x v="2125"/>
    <s v="Becoming is a video game that aims to portray mental illness through a metaphysical and emotional story."/>
    <x v="127"/>
    <x v="1483"/>
    <x v="2"/>
    <x v="0"/>
    <x v="0"/>
    <x v="2124"/>
    <x v="2125"/>
    <x v="0"/>
    <x v="74"/>
    <x v="1"/>
    <x v="17"/>
    <x v="1646"/>
    <x v="1582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x v="0"/>
    <x v="2125"/>
    <x v="2126"/>
    <x v="0"/>
    <x v="84"/>
    <x v="1"/>
    <x v="17"/>
    <x v="833"/>
    <x v="144"/>
    <x v="6"/>
    <x v="17"/>
  </r>
  <r>
    <n v="2127"/>
    <x v="2127"/>
    <s v="Three Monkeys is an audio adventure game for PC."/>
    <x v="89"/>
    <x v="1484"/>
    <x v="2"/>
    <x v="1"/>
    <x v="1"/>
    <x v="2126"/>
    <x v="2127"/>
    <x v="0"/>
    <x v="163"/>
    <x v="1"/>
    <x v="17"/>
    <x v="1647"/>
    <x v="1583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x v="5"/>
    <x v="2127"/>
    <x v="2128"/>
    <x v="0"/>
    <x v="29"/>
    <x v="1"/>
    <x v="17"/>
    <x v="874"/>
    <x v="384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x v="0"/>
    <x v="2128"/>
    <x v="2129"/>
    <x v="0"/>
    <x v="8"/>
    <x v="1"/>
    <x v="17"/>
    <x v="1648"/>
    <x v="1584"/>
    <x v="6"/>
    <x v="17"/>
  </r>
  <r>
    <n v="2130"/>
    <x v="2130"/>
    <s v="You are the hero tasked to save your home from the villainous Sanword."/>
    <x v="247"/>
    <x v="1079"/>
    <x v="2"/>
    <x v="0"/>
    <x v="0"/>
    <x v="2129"/>
    <x v="2130"/>
    <x v="0"/>
    <x v="80"/>
    <x v="1"/>
    <x v="17"/>
    <x v="1649"/>
    <x v="1241"/>
    <x v="6"/>
    <x v="17"/>
  </r>
  <r>
    <n v="2131"/>
    <x v="2131"/>
    <s v="From frightened girl to empowered woman, Scout's Honor is a tale about facing your fears and overcoming odds."/>
    <x v="2"/>
    <x v="379"/>
    <x v="2"/>
    <x v="0"/>
    <x v="0"/>
    <x v="2130"/>
    <x v="2131"/>
    <x v="0"/>
    <x v="83"/>
    <x v="1"/>
    <x v="17"/>
    <x v="152"/>
    <x v="1585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x v="0"/>
    <x v="2131"/>
    <x v="2132"/>
    <x v="0"/>
    <x v="221"/>
    <x v="1"/>
    <x v="17"/>
    <x v="1650"/>
    <x v="1586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x v="0"/>
    <x v="2132"/>
    <x v="2133"/>
    <x v="0"/>
    <x v="83"/>
    <x v="1"/>
    <x v="17"/>
    <x v="1462"/>
    <x v="1587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x v="0"/>
    <x v="2133"/>
    <x v="2134"/>
    <x v="0"/>
    <x v="83"/>
    <x v="1"/>
    <x v="17"/>
    <x v="1651"/>
    <x v="1588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x v="0"/>
    <x v="2134"/>
    <x v="2135"/>
    <x v="0"/>
    <x v="19"/>
    <x v="1"/>
    <x v="17"/>
    <x v="1652"/>
    <x v="1589"/>
    <x v="6"/>
    <x v="17"/>
  </r>
  <r>
    <n v="2136"/>
    <x v="2136"/>
    <s v="A dark and twisted game with physiological madness and corruption as a man becomes the ultimate bio weapon."/>
    <x v="58"/>
    <x v="1489"/>
    <x v="2"/>
    <x v="0"/>
    <x v="0"/>
    <x v="2135"/>
    <x v="2136"/>
    <x v="0"/>
    <x v="80"/>
    <x v="1"/>
    <x v="17"/>
    <x v="1653"/>
    <x v="1590"/>
    <x v="6"/>
    <x v="17"/>
  </r>
  <r>
    <n v="2137"/>
    <x v="2137"/>
    <s v="Arrest, interrogate, and uncover the truth as a local woman recruited by the KGB. For Windows, Mac &amp; Linux."/>
    <x v="63"/>
    <x v="1490"/>
    <x v="2"/>
    <x v="5"/>
    <x v="5"/>
    <x v="2136"/>
    <x v="2137"/>
    <x v="0"/>
    <x v="408"/>
    <x v="1"/>
    <x v="17"/>
    <x v="1654"/>
    <x v="1591"/>
    <x v="6"/>
    <x v="17"/>
  </r>
  <r>
    <n v="2138"/>
    <x v="2138"/>
    <s v="A game with a mixture of a few genres from RPG, Simulation and to adventure elements."/>
    <x v="28"/>
    <x v="1491"/>
    <x v="2"/>
    <x v="1"/>
    <x v="1"/>
    <x v="2137"/>
    <x v="2138"/>
    <x v="0"/>
    <x v="8"/>
    <x v="1"/>
    <x v="17"/>
    <x v="1655"/>
    <x v="1592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x v="0"/>
    <x v="2138"/>
    <x v="2139"/>
    <x v="0"/>
    <x v="66"/>
    <x v="1"/>
    <x v="17"/>
    <x v="1656"/>
    <x v="1593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x v="0"/>
    <x v="2139"/>
    <x v="2140"/>
    <x v="0"/>
    <x v="202"/>
    <x v="1"/>
    <x v="17"/>
    <x v="1657"/>
    <x v="1594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x v="0"/>
    <x v="2140"/>
    <x v="2141"/>
    <x v="0"/>
    <x v="78"/>
    <x v="1"/>
    <x v="17"/>
    <x v="109"/>
    <x v="121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x v="3"/>
    <x v="2141"/>
    <x v="2142"/>
    <x v="0"/>
    <x v="8"/>
    <x v="1"/>
    <x v="17"/>
    <x v="1658"/>
    <x v="1595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x v="0"/>
    <x v="2142"/>
    <x v="2143"/>
    <x v="0"/>
    <x v="81"/>
    <x v="1"/>
    <x v="17"/>
    <x v="1659"/>
    <x v="834"/>
    <x v="6"/>
    <x v="17"/>
  </r>
  <r>
    <n v="2144"/>
    <x v="2144"/>
    <s v="A thousand community-built sandbox games (and more!) with a fully-customizable game engine."/>
    <x v="322"/>
    <x v="1493"/>
    <x v="2"/>
    <x v="0"/>
    <x v="0"/>
    <x v="2143"/>
    <x v="2144"/>
    <x v="0"/>
    <x v="54"/>
    <x v="1"/>
    <x v="17"/>
    <x v="1660"/>
    <x v="1596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x v="0"/>
    <x v="2144"/>
    <x v="2145"/>
    <x v="0"/>
    <x v="30"/>
    <x v="1"/>
    <x v="17"/>
    <x v="1661"/>
    <x v="1597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x v="0"/>
    <x v="2145"/>
    <x v="2146"/>
    <x v="0"/>
    <x v="29"/>
    <x v="1"/>
    <x v="17"/>
    <x v="459"/>
    <x v="120"/>
    <x v="6"/>
    <x v="17"/>
  </r>
  <r>
    <n v="2147"/>
    <x v="2147"/>
    <s v="A Point and Click Adventure on Steroids."/>
    <x v="303"/>
    <x v="1495"/>
    <x v="2"/>
    <x v="0"/>
    <x v="0"/>
    <x v="2146"/>
    <x v="2147"/>
    <x v="0"/>
    <x v="165"/>
    <x v="1"/>
    <x v="17"/>
    <x v="1662"/>
    <x v="1598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x v="1"/>
    <x v="2147"/>
    <x v="2148"/>
    <x v="0"/>
    <x v="84"/>
    <x v="1"/>
    <x v="17"/>
    <x v="172"/>
    <x v="120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x v="0"/>
    <x v="2148"/>
    <x v="2149"/>
    <x v="0"/>
    <x v="78"/>
    <x v="1"/>
    <x v="17"/>
    <x v="109"/>
    <x v="121"/>
    <x v="6"/>
    <x v="17"/>
  </r>
  <r>
    <n v="2150"/>
    <x v="2150"/>
    <s v="A pixel styled open world detective game."/>
    <x v="63"/>
    <x v="1496"/>
    <x v="2"/>
    <x v="10"/>
    <x v="8"/>
    <x v="2149"/>
    <x v="2150"/>
    <x v="0"/>
    <x v="80"/>
    <x v="1"/>
    <x v="17"/>
    <x v="1663"/>
    <x v="1599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x v="0"/>
    <x v="2150"/>
    <x v="2151"/>
    <x v="0"/>
    <x v="79"/>
    <x v="1"/>
    <x v="17"/>
    <x v="1664"/>
    <x v="1584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x v="0"/>
    <x v="2151"/>
    <x v="2152"/>
    <x v="0"/>
    <x v="80"/>
    <x v="1"/>
    <x v="17"/>
    <x v="874"/>
    <x v="385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x v="0"/>
    <x v="2152"/>
    <x v="2153"/>
    <x v="0"/>
    <x v="80"/>
    <x v="1"/>
    <x v="17"/>
    <x v="1665"/>
    <x v="439"/>
    <x v="6"/>
    <x v="17"/>
  </r>
  <r>
    <n v="2154"/>
    <x v="2154"/>
    <s v="A Real Time Strategy game based on Greek mythology in a fictional world."/>
    <x v="49"/>
    <x v="369"/>
    <x v="2"/>
    <x v="0"/>
    <x v="0"/>
    <x v="2153"/>
    <x v="2154"/>
    <x v="0"/>
    <x v="84"/>
    <x v="1"/>
    <x v="17"/>
    <x v="417"/>
    <x v="120"/>
    <x v="6"/>
    <x v="17"/>
  </r>
  <r>
    <n v="2155"/>
    <x v="2155"/>
    <s v="A Level Editor, Turned up to eleven. Infinite creativity in one package, solo or with up to 16 of your friends."/>
    <x v="10"/>
    <x v="129"/>
    <x v="2"/>
    <x v="1"/>
    <x v="1"/>
    <x v="2154"/>
    <x v="2155"/>
    <x v="0"/>
    <x v="81"/>
    <x v="1"/>
    <x v="17"/>
    <x v="1666"/>
    <x v="1581"/>
    <x v="6"/>
    <x v="17"/>
  </r>
  <r>
    <n v="2156"/>
    <x v="2156"/>
    <s v="Captain and manage your ship along with your crew in this deep space adventure! (PC/Linux/Mac)"/>
    <x v="324"/>
    <x v="1498"/>
    <x v="2"/>
    <x v="0"/>
    <x v="0"/>
    <x v="2155"/>
    <x v="2156"/>
    <x v="0"/>
    <x v="183"/>
    <x v="1"/>
    <x v="17"/>
    <x v="1667"/>
    <x v="1600"/>
    <x v="6"/>
    <x v="17"/>
  </r>
  <r>
    <n v="2157"/>
    <x v="2157"/>
    <s v="Gamers and 90's fans unite in this small tale of epic proportions!"/>
    <x v="96"/>
    <x v="1499"/>
    <x v="2"/>
    <x v="0"/>
    <x v="0"/>
    <x v="2156"/>
    <x v="2157"/>
    <x v="0"/>
    <x v="7"/>
    <x v="1"/>
    <x v="17"/>
    <x v="1668"/>
    <x v="1601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x v="0"/>
    <x v="2157"/>
    <x v="2158"/>
    <x v="0"/>
    <x v="409"/>
    <x v="1"/>
    <x v="17"/>
    <x v="1669"/>
    <x v="1602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x v="0"/>
    <x v="2158"/>
    <x v="2159"/>
    <x v="0"/>
    <x v="84"/>
    <x v="1"/>
    <x v="17"/>
    <x v="1670"/>
    <x v="31"/>
    <x v="6"/>
    <x v="17"/>
  </r>
  <r>
    <n v="2160"/>
    <x v="2160"/>
    <s v="An awesome side-scroller tower defense game.  Think &quot;Plants vs Zombies&quot; but from a side-on perspective."/>
    <x v="3"/>
    <x v="1079"/>
    <x v="2"/>
    <x v="0"/>
    <x v="0"/>
    <x v="2159"/>
    <x v="2160"/>
    <x v="0"/>
    <x v="38"/>
    <x v="1"/>
    <x v="17"/>
    <x v="1671"/>
    <x v="1603"/>
    <x v="6"/>
    <x v="17"/>
  </r>
  <r>
    <n v="2161"/>
    <x v="2161"/>
    <s v="We're trying to fund hard copies of our debut album!"/>
    <x v="44"/>
    <x v="1501"/>
    <x v="0"/>
    <x v="0"/>
    <x v="0"/>
    <x v="2160"/>
    <x v="2161"/>
    <x v="0"/>
    <x v="62"/>
    <x v="0"/>
    <x v="11"/>
    <x v="1672"/>
    <x v="1604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x v="0"/>
    <x v="2161"/>
    <x v="2162"/>
    <x v="0"/>
    <x v="6"/>
    <x v="0"/>
    <x v="11"/>
    <x v="1146"/>
    <x v="1605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x v="0"/>
    <x v="2162"/>
    <x v="2163"/>
    <x v="0"/>
    <x v="34"/>
    <x v="0"/>
    <x v="11"/>
    <x v="1673"/>
    <x v="1606"/>
    <x v="4"/>
    <x v="11"/>
  </r>
  <r>
    <n v="2164"/>
    <x v="2164"/>
    <s v="South Florida roots country/rock outfit's long awaited debut record"/>
    <x v="62"/>
    <x v="1504"/>
    <x v="0"/>
    <x v="0"/>
    <x v="0"/>
    <x v="2163"/>
    <x v="2164"/>
    <x v="0"/>
    <x v="183"/>
    <x v="0"/>
    <x v="11"/>
    <x v="1674"/>
    <x v="1607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x v="3"/>
    <x v="2164"/>
    <x v="2165"/>
    <x v="0"/>
    <x v="27"/>
    <x v="0"/>
    <x v="11"/>
    <x v="1675"/>
    <x v="1608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x v="0"/>
    <x v="2165"/>
    <x v="2166"/>
    <x v="0"/>
    <x v="58"/>
    <x v="0"/>
    <x v="11"/>
    <x v="1676"/>
    <x v="1609"/>
    <x v="4"/>
    <x v="11"/>
  </r>
  <r>
    <n v="2167"/>
    <x v="2167"/>
    <s v="We need YOUR HELP to take one more step to this make release sound amazing!"/>
    <x v="325"/>
    <x v="147"/>
    <x v="0"/>
    <x v="0"/>
    <x v="0"/>
    <x v="2166"/>
    <x v="2167"/>
    <x v="0"/>
    <x v="22"/>
    <x v="0"/>
    <x v="11"/>
    <x v="43"/>
    <x v="381"/>
    <x v="4"/>
    <x v="11"/>
  </r>
  <r>
    <n v="2168"/>
    <x v="2168"/>
    <s v="We're hitting the studio to record our next album, &quot;Pizazz&quot;!! Help us put the FUN in FUNK!!"/>
    <x v="102"/>
    <x v="1507"/>
    <x v="0"/>
    <x v="0"/>
    <x v="0"/>
    <x v="2167"/>
    <x v="2168"/>
    <x v="0"/>
    <x v="158"/>
    <x v="0"/>
    <x v="11"/>
    <x v="1677"/>
    <x v="1610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x v="0"/>
    <x v="2168"/>
    <x v="2169"/>
    <x v="0"/>
    <x v="63"/>
    <x v="0"/>
    <x v="11"/>
    <x v="31"/>
    <x v="1611"/>
    <x v="4"/>
    <x v="11"/>
  </r>
  <r>
    <n v="2170"/>
    <x v="2170"/>
    <s v="We are a hard rock band from Northern California trying to raise $350 for our next EP. Be a part of our journey!"/>
    <x v="18"/>
    <x v="1508"/>
    <x v="0"/>
    <x v="0"/>
    <x v="0"/>
    <x v="2169"/>
    <x v="2170"/>
    <x v="0"/>
    <x v="10"/>
    <x v="0"/>
    <x v="11"/>
    <x v="1678"/>
    <x v="1612"/>
    <x v="4"/>
    <x v="11"/>
  </r>
  <r>
    <n v="2171"/>
    <x v="2171"/>
    <s v="Like records? We do, too! Help this Los Angeles based rock 'n' roll band get their new album out on vinyl!"/>
    <x v="23"/>
    <x v="1509"/>
    <x v="0"/>
    <x v="0"/>
    <x v="0"/>
    <x v="2170"/>
    <x v="2171"/>
    <x v="0"/>
    <x v="5"/>
    <x v="0"/>
    <x v="11"/>
    <x v="1679"/>
    <x v="1613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x v="0"/>
    <x v="2171"/>
    <x v="2172"/>
    <x v="0"/>
    <x v="62"/>
    <x v="0"/>
    <x v="11"/>
    <x v="31"/>
    <x v="926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x v="0"/>
    <x v="2172"/>
    <x v="2173"/>
    <x v="0"/>
    <x v="240"/>
    <x v="0"/>
    <x v="11"/>
    <x v="1680"/>
    <x v="1614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x v="1"/>
    <x v="2173"/>
    <x v="2174"/>
    <x v="0"/>
    <x v="287"/>
    <x v="0"/>
    <x v="11"/>
    <x v="1681"/>
    <x v="1615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x v="0"/>
    <x v="2174"/>
    <x v="2175"/>
    <x v="0"/>
    <x v="55"/>
    <x v="0"/>
    <x v="11"/>
    <x v="1682"/>
    <x v="1616"/>
    <x v="4"/>
    <x v="11"/>
  </r>
  <r>
    <n v="2176"/>
    <x v="2176"/>
    <s v="The Mike Farley Band has re-assembled its original line up and needs your help to make a new full-length album!"/>
    <x v="10"/>
    <x v="1513"/>
    <x v="0"/>
    <x v="0"/>
    <x v="0"/>
    <x v="2175"/>
    <x v="2176"/>
    <x v="0"/>
    <x v="26"/>
    <x v="0"/>
    <x v="11"/>
    <x v="1683"/>
    <x v="1617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x v="0"/>
    <x v="2176"/>
    <x v="2177"/>
    <x v="0"/>
    <x v="44"/>
    <x v="0"/>
    <x v="11"/>
    <x v="1684"/>
    <x v="1618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x v="0"/>
    <x v="2177"/>
    <x v="2178"/>
    <x v="0"/>
    <x v="410"/>
    <x v="0"/>
    <x v="11"/>
    <x v="1675"/>
    <x v="1619"/>
    <x v="4"/>
    <x v="11"/>
  </r>
  <r>
    <n v="2179"/>
    <x v="2179"/>
    <s v="Woodhouse is making an EP!  If you are a fan of whiskey and loud guitars, contribute to the cause!"/>
    <x v="28"/>
    <x v="1516"/>
    <x v="0"/>
    <x v="0"/>
    <x v="0"/>
    <x v="2178"/>
    <x v="2179"/>
    <x v="0"/>
    <x v="64"/>
    <x v="0"/>
    <x v="11"/>
    <x v="1685"/>
    <x v="1620"/>
    <x v="4"/>
    <x v="11"/>
  </r>
  <r>
    <n v="2180"/>
    <x v="2180"/>
    <s v="Help fund the new record by independent alternative rockers FOUR STAR MARY &quot;PIECES&quot;"/>
    <x v="10"/>
    <x v="1517"/>
    <x v="0"/>
    <x v="0"/>
    <x v="0"/>
    <x v="2179"/>
    <x v="2180"/>
    <x v="0"/>
    <x v="76"/>
    <x v="0"/>
    <x v="11"/>
    <x v="1686"/>
    <x v="1621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x v="0"/>
    <x v="2180"/>
    <x v="2181"/>
    <x v="0"/>
    <x v="28"/>
    <x v="0"/>
    <x v="32"/>
    <x v="1687"/>
    <x v="1622"/>
    <x v="6"/>
    <x v="32"/>
  </r>
  <r>
    <n v="2182"/>
    <x v="2182"/>
    <s v="An incredibly comprehensive tabletop rpg book for the post apocalypse, inspired by Dungeon World."/>
    <x v="9"/>
    <x v="1519"/>
    <x v="0"/>
    <x v="5"/>
    <x v="5"/>
    <x v="2181"/>
    <x v="2182"/>
    <x v="0"/>
    <x v="289"/>
    <x v="0"/>
    <x v="32"/>
    <x v="1688"/>
    <x v="1623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x v="0"/>
    <x v="2182"/>
    <x v="2183"/>
    <x v="0"/>
    <x v="411"/>
    <x v="0"/>
    <x v="32"/>
    <x v="1689"/>
    <x v="1624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x v="0"/>
    <x v="2183"/>
    <x v="2184"/>
    <x v="1"/>
    <x v="161"/>
    <x v="0"/>
    <x v="32"/>
    <x v="1690"/>
    <x v="1625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x v="1"/>
    <x v="2184"/>
    <x v="2185"/>
    <x v="0"/>
    <x v="412"/>
    <x v="0"/>
    <x v="32"/>
    <x v="1691"/>
    <x v="1626"/>
    <x v="6"/>
    <x v="32"/>
  </r>
  <r>
    <n v="2186"/>
    <x v="2186"/>
    <s v="The real-time digital social deduction game where there's no moderator, no sleeping, and no dying."/>
    <x v="22"/>
    <x v="1523"/>
    <x v="0"/>
    <x v="0"/>
    <x v="0"/>
    <x v="2185"/>
    <x v="2186"/>
    <x v="0"/>
    <x v="413"/>
    <x v="0"/>
    <x v="32"/>
    <x v="1692"/>
    <x v="1627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x v="0"/>
    <x v="2186"/>
    <x v="2187"/>
    <x v="1"/>
    <x v="414"/>
    <x v="0"/>
    <x v="32"/>
    <x v="1693"/>
    <x v="1628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x v="2"/>
    <x v="2187"/>
    <x v="2188"/>
    <x v="0"/>
    <x v="415"/>
    <x v="0"/>
    <x v="32"/>
    <x v="1694"/>
    <x v="1629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x v="1"/>
    <x v="2188"/>
    <x v="2189"/>
    <x v="0"/>
    <x v="106"/>
    <x v="0"/>
    <x v="32"/>
    <x v="1695"/>
    <x v="1630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x v="0"/>
    <x v="2189"/>
    <x v="2190"/>
    <x v="0"/>
    <x v="416"/>
    <x v="0"/>
    <x v="32"/>
    <x v="1696"/>
    <x v="1631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x v="1"/>
    <x v="2190"/>
    <x v="2191"/>
    <x v="0"/>
    <x v="20"/>
    <x v="0"/>
    <x v="32"/>
    <x v="1697"/>
    <x v="163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x v="1"/>
    <x v="2191"/>
    <x v="2192"/>
    <x v="0"/>
    <x v="417"/>
    <x v="0"/>
    <x v="32"/>
    <x v="1698"/>
    <x v="1633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x v="0"/>
    <x v="2192"/>
    <x v="2193"/>
    <x v="0"/>
    <x v="418"/>
    <x v="0"/>
    <x v="32"/>
    <x v="1699"/>
    <x v="1634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x v="0"/>
    <x v="2193"/>
    <x v="2194"/>
    <x v="0"/>
    <x v="419"/>
    <x v="0"/>
    <x v="32"/>
    <x v="1700"/>
    <x v="1635"/>
    <x v="6"/>
    <x v="32"/>
  </r>
  <r>
    <n v="2195"/>
    <x v="2195"/>
    <s v="A gritty, noir tabletop RPG with a fast-paced combo-based battle system."/>
    <x v="210"/>
    <x v="968"/>
    <x v="0"/>
    <x v="0"/>
    <x v="0"/>
    <x v="2194"/>
    <x v="2195"/>
    <x v="0"/>
    <x v="248"/>
    <x v="0"/>
    <x v="32"/>
    <x v="1187"/>
    <x v="1636"/>
    <x v="6"/>
    <x v="32"/>
  </r>
  <r>
    <n v="2196"/>
    <x v="2196"/>
    <s v="Race your friends in style with this classic Grand Prix game."/>
    <x v="32"/>
    <x v="1532"/>
    <x v="0"/>
    <x v="0"/>
    <x v="0"/>
    <x v="2195"/>
    <x v="2196"/>
    <x v="0"/>
    <x v="302"/>
    <x v="0"/>
    <x v="32"/>
    <x v="1701"/>
    <x v="1637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x v="0"/>
    <x v="2196"/>
    <x v="2197"/>
    <x v="0"/>
    <x v="420"/>
    <x v="0"/>
    <x v="32"/>
    <x v="1702"/>
    <x v="1638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x v="0"/>
    <x v="2197"/>
    <x v="2198"/>
    <x v="0"/>
    <x v="421"/>
    <x v="0"/>
    <x v="32"/>
    <x v="1703"/>
    <x v="1639"/>
    <x v="6"/>
    <x v="32"/>
  </r>
  <r>
    <n v="2199"/>
    <x v="2199"/>
    <s v="A new strategic board game designed to flip out your opponent."/>
    <x v="7"/>
    <x v="1535"/>
    <x v="0"/>
    <x v="17"/>
    <x v="3"/>
    <x v="2198"/>
    <x v="2199"/>
    <x v="1"/>
    <x v="140"/>
    <x v="0"/>
    <x v="32"/>
    <x v="1704"/>
    <x v="1640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x v="1"/>
    <x v="2199"/>
    <x v="2200"/>
    <x v="0"/>
    <x v="40"/>
    <x v="0"/>
    <x v="32"/>
    <x v="1705"/>
    <x v="1641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x v="1"/>
    <x v="2200"/>
    <x v="2201"/>
    <x v="0"/>
    <x v="33"/>
    <x v="0"/>
    <x v="15"/>
    <x v="1706"/>
    <x v="1642"/>
    <x v="4"/>
    <x v="15"/>
  </r>
  <r>
    <n v="2202"/>
    <x v="2202"/>
    <s v="An electro-organic album of evolved dance music inspired by seminal cyberpunk works."/>
    <x v="23"/>
    <x v="1538"/>
    <x v="0"/>
    <x v="0"/>
    <x v="0"/>
    <x v="2201"/>
    <x v="2202"/>
    <x v="0"/>
    <x v="422"/>
    <x v="0"/>
    <x v="15"/>
    <x v="1707"/>
    <x v="1643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x v="5"/>
    <x v="2202"/>
    <x v="2203"/>
    <x v="0"/>
    <x v="133"/>
    <x v="0"/>
    <x v="15"/>
    <x v="1708"/>
    <x v="1644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x v="0"/>
    <x v="2203"/>
    <x v="2204"/>
    <x v="0"/>
    <x v="196"/>
    <x v="0"/>
    <x v="15"/>
    <x v="1709"/>
    <x v="1645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x v="0"/>
    <x v="2204"/>
    <x v="2205"/>
    <x v="0"/>
    <x v="74"/>
    <x v="0"/>
    <x v="15"/>
    <x v="1710"/>
    <x v="1312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x v="0"/>
    <x v="2205"/>
    <x v="2206"/>
    <x v="0"/>
    <x v="69"/>
    <x v="0"/>
    <x v="15"/>
    <x v="1711"/>
    <x v="1646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x v="0"/>
    <x v="2206"/>
    <x v="2207"/>
    <x v="0"/>
    <x v="63"/>
    <x v="0"/>
    <x v="15"/>
    <x v="31"/>
    <x v="1647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x v="0"/>
    <x v="2207"/>
    <x v="2208"/>
    <x v="0"/>
    <x v="54"/>
    <x v="0"/>
    <x v="15"/>
    <x v="264"/>
    <x v="1648"/>
    <x v="4"/>
    <x v="15"/>
  </r>
  <r>
    <n v="2209"/>
    <x v="2209"/>
    <s v="Support us and pledge for rewards on our new bigger Tour of the US, Canada and Colombia!"/>
    <x v="2"/>
    <x v="1543"/>
    <x v="0"/>
    <x v="1"/>
    <x v="1"/>
    <x v="2208"/>
    <x v="2209"/>
    <x v="0"/>
    <x v="41"/>
    <x v="0"/>
    <x v="15"/>
    <x v="1712"/>
    <x v="1649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x v="0"/>
    <x v="2209"/>
    <x v="2210"/>
    <x v="0"/>
    <x v="250"/>
    <x v="0"/>
    <x v="15"/>
    <x v="1713"/>
    <x v="1650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x v="0"/>
    <x v="2210"/>
    <x v="2211"/>
    <x v="0"/>
    <x v="148"/>
    <x v="0"/>
    <x v="15"/>
    <x v="1714"/>
    <x v="610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x v="0"/>
    <x v="2211"/>
    <x v="2212"/>
    <x v="0"/>
    <x v="252"/>
    <x v="0"/>
    <x v="15"/>
    <x v="1715"/>
    <x v="1651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x v="0"/>
    <x v="2212"/>
    <x v="2213"/>
    <x v="0"/>
    <x v="29"/>
    <x v="0"/>
    <x v="15"/>
    <x v="1716"/>
    <x v="119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x v="0"/>
    <x v="2213"/>
    <x v="2214"/>
    <x v="0"/>
    <x v="54"/>
    <x v="0"/>
    <x v="15"/>
    <x v="1717"/>
    <x v="1652"/>
    <x v="4"/>
    <x v="15"/>
  </r>
  <r>
    <n v="2215"/>
    <x v="2215"/>
    <s v="Ambient Electro Grind-fest!"/>
    <x v="131"/>
    <x v="1548"/>
    <x v="0"/>
    <x v="0"/>
    <x v="0"/>
    <x v="2214"/>
    <x v="2215"/>
    <x v="0"/>
    <x v="51"/>
    <x v="0"/>
    <x v="15"/>
    <x v="1718"/>
    <x v="1653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x v="0"/>
    <x v="2215"/>
    <x v="2216"/>
    <x v="0"/>
    <x v="25"/>
    <x v="0"/>
    <x v="15"/>
    <x v="1719"/>
    <x v="1654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x v="0"/>
    <x v="2216"/>
    <x v="2217"/>
    <x v="0"/>
    <x v="82"/>
    <x v="0"/>
    <x v="15"/>
    <x v="1720"/>
    <x v="1655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x v="0"/>
    <x v="2217"/>
    <x v="2218"/>
    <x v="0"/>
    <x v="88"/>
    <x v="0"/>
    <x v="15"/>
    <x v="1721"/>
    <x v="1656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x v="0"/>
    <x v="2218"/>
    <x v="2219"/>
    <x v="0"/>
    <x v="10"/>
    <x v="0"/>
    <x v="15"/>
    <x v="1240"/>
    <x v="1657"/>
    <x v="4"/>
    <x v="15"/>
  </r>
  <r>
    <n v="2220"/>
    <x v="2220"/>
    <s v="Darkpine is recording and releasing a 5-track EP within the coming months this summer and hopes for your support."/>
    <x v="8"/>
    <x v="1551"/>
    <x v="0"/>
    <x v="0"/>
    <x v="0"/>
    <x v="2219"/>
    <x v="2220"/>
    <x v="0"/>
    <x v="50"/>
    <x v="0"/>
    <x v="15"/>
    <x v="1722"/>
    <x v="1658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x v="0"/>
    <x v="2220"/>
    <x v="2221"/>
    <x v="0"/>
    <x v="423"/>
    <x v="0"/>
    <x v="32"/>
    <x v="1723"/>
    <x v="1659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x v="0"/>
    <x v="2221"/>
    <x v="2222"/>
    <x v="0"/>
    <x v="209"/>
    <x v="0"/>
    <x v="32"/>
    <x v="1724"/>
    <x v="1660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x v="5"/>
    <x v="2222"/>
    <x v="2223"/>
    <x v="0"/>
    <x v="61"/>
    <x v="0"/>
    <x v="32"/>
    <x v="1725"/>
    <x v="1661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x v="0"/>
    <x v="2223"/>
    <x v="2224"/>
    <x v="0"/>
    <x v="228"/>
    <x v="0"/>
    <x v="32"/>
    <x v="1726"/>
    <x v="1662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x v="1"/>
    <x v="2224"/>
    <x v="2225"/>
    <x v="0"/>
    <x v="424"/>
    <x v="0"/>
    <x v="32"/>
    <x v="1727"/>
    <x v="1663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x v="0"/>
    <x v="2225"/>
    <x v="2226"/>
    <x v="0"/>
    <x v="306"/>
    <x v="0"/>
    <x v="32"/>
    <x v="1728"/>
    <x v="1664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x v="1"/>
    <x v="2226"/>
    <x v="2227"/>
    <x v="0"/>
    <x v="425"/>
    <x v="0"/>
    <x v="32"/>
    <x v="1729"/>
    <x v="1665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x v="3"/>
    <x v="2227"/>
    <x v="2228"/>
    <x v="0"/>
    <x v="296"/>
    <x v="0"/>
    <x v="32"/>
    <x v="1730"/>
    <x v="1666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x v="0"/>
    <x v="2228"/>
    <x v="2229"/>
    <x v="0"/>
    <x v="380"/>
    <x v="0"/>
    <x v="32"/>
    <x v="1731"/>
    <x v="1667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x v="0"/>
    <x v="2229"/>
    <x v="2230"/>
    <x v="0"/>
    <x v="156"/>
    <x v="0"/>
    <x v="32"/>
    <x v="1732"/>
    <x v="1668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x v="0"/>
    <x v="2230"/>
    <x v="2231"/>
    <x v="0"/>
    <x v="426"/>
    <x v="0"/>
    <x v="32"/>
    <x v="1733"/>
    <x v="1669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x v="0"/>
    <x v="2231"/>
    <x v="2232"/>
    <x v="0"/>
    <x v="427"/>
    <x v="0"/>
    <x v="32"/>
    <x v="1734"/>
    <x v="1670"/>
    <x v="6"/>
    <x v="32"/>
  </r>
  <r>
    <n v="2233"/>
    <x v="2233"/>
    <s v="Cadaver is a lighthearted game of friendly necromancy! Players compete to resurrect as many bodies as possible!"/>
    <x v="30"/>
    <x v="1564"/>
    <x v="0"/>
    <x v="1"/>
    <x v="1"/>
    <x v="2232"/>
    <x v="2233"/>
    <x v="0"/>
    <x v="428"/>
    <x v="0"/>
    <x v="32"/>
    <x v="1735"/>
    <x v="1671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x v="0"/>
    <x v="2233"/>
    <x v="2234"/>
    <x v="0"/>
    <x v="33"/>
    <x v="0"/>
    <x v="32"/>
    <x v="1736"/>
    <x v="1672"/>
    <x v="6"/>
    <x v="32"/>
  </r>
  <r>
    <n v="2235"/>
    <x v="2235"/>
    <s v="An amazing set of sceneries to create unique atmospheres for your tabletop gaming."/>
    <x v="93"/>
    <x v="1566"/>
    <x v="0"/>
    <x v="5"/>
    <x v="5"/>
    <x v="2234"/>
    <x v="2235"/>
    <x v="0"/>
    <x v="206"/>
    <x v="0"/>
    <x v="32"/>
    <x v="1737"/>
    <x v="1673"/>
    <x v="6"/>
    <x v="32"/>
  </r>
  <r>
    <n v="2236"/>
    <x v="2236"/>
    <s v="Assume the role of an intergalactic real-estate agent attempting to satisfy various creature clientele!"/>
    <x v="70"/>
    <x v="1567"/>
    <x v="0"/>
    <x v="0"/>
    <x v="0"/>
    <x v="2235"/>
    <x v="2236"/>
    <x v="0"/>
    <x v="340"/>
    <x v="0"/>
    <x v="32"/>
    <x v="1738"/>
    <x v="1674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x v="0"/>
    <x v="2236"/>
    <x v="2237"/>
    <x v="0"/>
    <x v="429"/>
    <x v="0"/>
    <x v="32"/>
    <x v="1739"/>
    <x v="1675"/>
    <x v="6"/>
    <x v="32"/>
  </r>
  <r>
    <n v="2238"/>
    <x v="2238"/>
    <s v="28mm Fantasy Miniature Range in leadfree white metal: Orcs, wolves and more."/>
    <x v="23"/>
    <x v="1569"/>
    <x v="0"/>
    <x v="12"/>
    <x v="3"/>
    <x v="2237"/>
    <x v="2238"/>
    <x v="0"/>
    <x v="1"/>
    <x v="0"/>
    <x v="32"/>
    <x v="1740"/>
    <x v="1676"/>
    <x v="6"/>
    <x v="32"/>
  </r>
  <r>
    <n v="2239"/>
    <x v="2239"/>
    <s v="Next stretch goal unlocks at $33,000 and/or 500 backers unlocks 2 bonus stretch goals."/>
    <x v="31"/>
    <x v="1570"/>
    <x v="0"/>
    <x v="0"/>
    <x v="0"/>
    <x v="2238"/>
    <x v="2239"/>
    <x v="0"/>
    <x v="374"/>
    <x v="0"/>
    <x v="32"/>
    <x v="1741"/>
    <x v="1677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x v="0"/>
    <x v="2239"/>
    <x v="2240"/>
    <x v="0"/>
    <x v="93"/>
    <x v="0"/>
    <x v="32"/>
    <x v="1742"/>
    <x v="1678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x v="1"/>
    <x v="2240"/>
    <x v="2241"/>
    <x v="0"/>
    <x v="430"/>
    <x v="0"/>
    <x v="32"/>
    <x v="1743"/>
    <x v="1679"/>
    <x v="6"/>
    <x v="32"/>
  </r>
  <r>
    <n v="2242"/>
    <x v="2242"/>
    <s v="Inconceivable! An amazing new illustrative deck based on The Princess Bride movie."/>
    <x v="3"/>
    <x v="1573"/>
    <x v="0"/>
    <x v="0"/>
    <x v="0"/>
    <x v="2241"/>
    <x v="2242"/>
    <x v="0"/>
    <x v="431"/>
    <x v="0"/>
    <x v="32"/>
    <x v="1744"/>
    <x v="1680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x v="0"/>
    <x v="2242"/>
    <x v="2243"/>
    <x v="0"/>
    <x v="432"/>
    <x v="0"/>
    <x v="32"/>
    <x v="1745"/>
    <x v="1681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x v="0"/>
    <x v="2243"/>
    <x v="2244"/>
    <x v="0"/>
    <x v="126"/>
    <x v="0"/>
    <x v="32"/>
    <x v="1746"/>
    <x v="1682"/>
    <x v="6"/>
    <x v="32"/>
  </r>
  <r>
    <n v="2245"/>
    <x v="2245"/>
    <s v="You've got a time machine, high-powered weapons and a whole lot of history to save. Welcome to TimeWatch!"/>
    <x v="23"/>
    <x v="1576"/>
    <x v="0"/>
    <x v="0"/>
    <x v="0"/>
    <x v="2244"/>
    <x v="2245"/>
    <x v="0"/>
    <x v="433"/>
    <x v="0"/>
    <x v="32"/>
    <x v="1747"/>
    <x v="1683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x v="1"/>
    <x v="2245"/>
    <x v="2246"/>
    <x v="0"/>
    <x v="7"/>
    <x v="0"/>
    <x v="32"/>
    <x v="1684"/>
    <x v="1684"/>
    <x v="6"/>
    <x v="32"/>
  </r>
  <r>
    <n v="2247"/>
    <x v="2247"/>
    <s v="Take on the role of an ancient forager in this fun strategy game from the designer of Biblios."/>
    <x v="17"/>
    <x v="1577"/>
    <x v="0"/>
    <x v="0"/>
    <x v="0"/>
    <x v="2246"/>
    <x v="2247"/>
    <x v="0"/>
    <x v="434"/>
    <x v="0"/>
    <x v="32"/>
    <x v="1748"/>
    <x v="1685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x v="1"/>
    <x v="2247"/>
    <x v="2248"/>
    <x v="0"/>
    <x v="130"/>
    <x v="0"/>
    <x v="32"/>
    <x v="1749"/>
    <x v="1686"/>
    <x v="6"/>
    <x v="32"/>
  </r>
  <r>
    <n v="2249"/>
    <x v="2249"/>
    <s v="March with the legions against the enemies of Rome in this role-playing game of military adventures."/>
    <x v="8"/>
    <x v="1579"/>
    <x v="0"/>
    <x v="0"/>
    <x v="0"/>
    <x v="2248"/>
    <x v="2249"/>
    <x v="0"/>
    <x v="387"/>
    <x v="0"/>
    <x v="32"/>
    <x v="1750"/>
    <x v="1687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x v="0"/>
    <x v="2249"/>
    <x v="2250"/>
    <x v="0"/>
    <x v="435"/>
    <x v="0"/>
    <x v="32"/>
    <x v="1751"/>
    <x v="1688"/>
    <x v="6"/>
    <x v="32"/>
  </r>
  <r>
    <n v="2251"/>
    <x v="2251"/>
    <s v="A great game full of lying, scheming, and werewolves.  Now with additional characters to add even more mayhem!"/>
    <x v="0"/>
    <x v="1581"/>
    <x v="0"/>
    <x v="0"/>
    <x v="0"/>
    <x v="2250"/>
    <x v="2251"/>
    <x v="0"/>
    <x v="436"/>
    <x v="0"/>
    <x v="32"/>
    <x v="1752"/>
    <x v="1689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x v="3"/>
    <x v="2251"/>
    <x v="2252"/>
    <x v="0"/>
    <x v="437"/>
    <x v="0"/>
    <x v="32"/>
    <x v="1753"/>
    <x v="1690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x v="0"/>
    <x v="2252"/>
    <x v="2253"/>
    <x v="0"/>
    <x v="87"/>
    <x v="0"/>
    <x v="32"/>
    <x v="1754"/>
    <x v="1691"/>
    <x v="6"/>
    <x v="32"/>
  </r>
  <r>
    <n v="2254"/>
    <x v="2254"/>
    <s v="A dexterity microgame by father/daughter team, Jason and Claire Kotarski. Make 100 project."/>
    <x v="2"/>
    <x v="1584"/>
    <x v="0"/>
    <x v="0"/>
    <x v="0"/>
    <x v="2253"/>
    <x v="2254"/>
    <x v="0"/>
    <x v="438"/>
    <x v="0"/>
    <x v="32"/>
    <x v="1755"/>
    <x v="1692"/>
    <x v="6"/>
    <x v="32"/>
  </r>
  <r>
    <n v="2255"/>
    <x v="2255"/>
    <s v="This is the second set of 5 expansions for our route-building game, Jet Set!"/>
    <x v="333"/>
    <x v="1585"/>
    <x v="0"/>
    <x v="0"/>
    <x v="0"/>
    <x v="2254"/>
    <x v="2255"/>
    <x v="0"/>
    <x v="197"/>
    <x v="0"/>
    <x v="32"/>
    <x v="1756"/>
    <x v="1693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x v="1"/>
    <x v="2255"/>
    <x v="2256"/>
    <x v="0"/>
    <x v="133"/>
    <x v="0"/>
    <x v="32"/>
    <x v="1757"/>
    <x v="1694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x v="1"/>
    <x v="2256"/>
    <x v="2257"/>
    <x v="0"/>
    <x v="39"/>
    <x v="0"/>
    <x v="32"/>
    <x v="1758"/>
    <x v="1695"/>
    <x v="6"/>
    <x v="32"/>
  </r>
  <r>
    <n v="2258"/>
    <x v="2258"/>
    <s v="A Dungeon World campaign setting that takes place after the end of the worlds."/>
    <x v="41"/>
    <x v="1588"/>
    <x v="0"/>
    <x v="0"/>
    <x v="0"/>
    <x v="2257"/>
    <x v="2258"/>
    <x v="0"/>
    <x v="242"/>
    <x v="0"/>
    <x v="32"/>
    <x v="1759"/>
    <x v="1696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x v="1"/>
    <x v="2258"/>
    <x v="2259"/>
    <x v="0"/>
    <x v="190"/>
    <x v="0"/>
    <x v="32"/>
    <x v="1760"/>
    <x v="1697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x v="0"/>
    <x v="2259"/>
    <x v="2260"/>
    <x v="0"/>
    <x v="87"/>
    <x v="0"/>
    <x v="32"/>
    <x v="1761"/>
    <x v="1698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x v="2"/>
    <x v="2260"/>
    <x v="2261"/>
    <x v="0"/>
    <x v="439"/>
    <x v="0"/>
    <x v="32"/>
    <x v="1762"/>
    <x v="1699"/>
    <x v="6"/>
    <x v="32"/>
  </r>
  <r>
    <n v="2262"/>
    <x v="2262"/>
    <s v="An RPG about mortal servants of the Horsemen of the Apocalypse deciding to not end the world."/>
    <x v="126"/>
    <x v="1592"/>
    <x v="0"/>
    <x v="0"/>
    <x v="0"/>
    <x v="2261"/>
    <x v="2262"/>
    <x v="0"/>
    <x v="331"/>
    <x v="0"/>
    <x v="32"/>
    <x v="1763"/>
    <x v="1700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x v="9"/>
    <x v="2262"/>
    <x v="2263"/>
    <x v="0"/>
    <x v="65"/>
    <x v="0"/>
    <x v="32"/>
    <x v="1764"/>
    <x v="1701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x v="0"/>
    <x v="2263"/>
    <x v="2264"/>
    <x v="0"/>
    <x v="440"/>
    <x v="0"/>
    <x v="32"/>
    <x v="1765"/>
    <x v="1702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x v="1"/>
    <x v="2264"/>
    <x v="2265"/>
    <x v="0"/>
    <x v="57"/>
    <x v="0"/>
    <x v="32"/>
    <x v="1766"/>
    <x v="1703"/>
    <x v="6"/>
    <x v="32"/>
  </r>
  <r>
    <n v="2266"/>
    <x v="2266"/>
    <s v="Want to be LORD OF THE GOATS? Start building your herd using thievery, magic, bombs and mostly goats."/>
    <x v="15"/>
    <x v="1596"/>
    <x v="0"/>
    <x v="0"/>
    <x v="0"/>
    <x v="2265"/>
    <x v="2266"/>
    <x v="0"/>
    <x v="441"/>
    <x v="0"/>
    <x v="32"/>
    <x v="1767"/>
    <x v="1704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x v="0"/>
    <x v="2266"/>
    <x v="2267"/>
    <x v="0"/>
    <x v="442"/>
    <x v="0"/>
    <x v="32"/>
    <x v="1768"/>
    <x v="1705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x v="0"/>
    <x v="2267"/>
    <x v="2268"/>
    <x v="0"/>
    <x v="441"/>
    <x v="0"/>
    <x v="32"/>
    <x v="946"/>
    <x v="1706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x v="0"/>
    <x v="2268"/>
    <x v="2269"/>
    <x v="0"/>
    <x v="443"/>
    <x v="0"/>
    <x v="32"/>
    <x v="1769"/>
    <x v="1707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x v="0"/>
    <x v="2269"/>
    <x v="2270"/>
    <x v="0"/>
    <x v="444"/>
    <x v="0"/>
    <x v="32"/>
    <x v="1770"/>
    <x v="1708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x v="0"/>
    <x v="2270"/>
    <x v="2271"/>
    <x v="0"/>
    <x v="445"/>
    <x v="0"/>
    <x v="32"/>
    <x v="1771"/>
    <x v="1709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x v="0"/>
    <x v="2271"/>
    <x v="2272"/>
    <x v="0"/>
    <x v="446"/>
    <x v="0"/>
    <x v="32"/>
    <x v="1772"/>
    <x v="1710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x v="5"/>
    <x v="2272"/>
    <x v="2273"/>
    <x v="0"/>
    <x v="206"/>
    <x v="0"/>
    <x v="32"/>
    <x v="1773"/>
    <x v="1711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x v="0"/>
    <x v="2273"/>
    <x v="2274"/>
    <x v="0"/>
    <x v="221"/>
    <x v="0"/>
    <x v="32"/>
    <x v="1774"/>
    <x v="1712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x v="1"/>
    <x v="2274"/>
    <x v="2275"/>
    <x v="0"/>
    <x v="1"/>
    <x v="0"/>
    <x v="32"/>
    <x v="1775"/>
    <x v="1713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x v="0"/>
    <x v="2275"/>
    <x v="2276"/>
    <x v="0"/>
    <x v="11"/>
    <x v="0"/>
    <x v="32"/>
    <x v="1776"/>
    <x v="1714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x v="0"/>
    <x v="2276"/>
    <x v="2277"/>
    <x v="0"/>
    <x v="447"/>
    <x v="0"/>
    <x v="32"/>
    <x v="1777"/>
    <x v="1715"/>
    <x v="6"/>
    <x v="32"/>
  </r>
  <r>
    <n v="2278"/>
    <x v="2278"/>
    <s v="Dice forged from stone one by one entirely by hand for demanding Gamers and Collectors."/>
    <x v="13"/>
    <x v="1608"/>
    <x v="0"/>
    <x v="13"/>
    <x v="3"/>
    <x v="2277"/>
    <x v="2278"/>
    <x v="0"/>
    <x v="332"/>
    <x v="0"/>
    <x v="32"/>
    <x v="1778"/>
    <x v="1716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x v="0"/>
    <x v="2278"/>
    <x v="2279"/>
    <x v="0"/>
    <x v="58"/>
    <x v="0"/>
    <x v="32"/>
    <x v="1779"/>
    <x v="1717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x v="0"/>
    <x v="2279"/>
    <x v="2280"/>
    <x v="0"/>
    <x v="436"/>
    <x v="0"/>
    <x v="32"/>
    <x v="1780"/>
    <x v="1718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x v="0"/>
    <x v="2280"/>
    <x v="2281"/>
    <x v="0"/>
    <x v="202"/>
    <x v="0"/>
    <x v="11"/>
    <x v="1781"/>
    <x v="1719"/>
    <x v="4"/>
    <x v="11"/>
  </r>
  <r>
    <n v="2282"/>
    <x v="2282"/>
    <s v="Sage King is recording his debut album and wants YOU to be a part of the creation process"/>
    <x v="47"/>
    <x v="1612"/>
    <x v="0"/>
    <x v="0"/>
    <x v="0"/>
    <x v="2281"/>
    <x v="2282"/>
    <x v="0"/>
    <x v="8"/>
    <x v="0"/>
    <x v="11"/>
    <x v="1782"/>
    <x v="1720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x v="0"/>
    <x v="2282"/>
    <x v="2283"/>
    <x v="0"/>
    <x v="53"/>
    <x v="0"/>
    <x v="11"/>
    <x v="1783"/>
    <x v="1721"/>
    <x v="4"/>
    <x v="11"/>
  </r>
  <r>
    <n v="2284"/>
    <x v="2284"/>
    <s v="The Vinyl Skyway reunite to make a third album. "/>
    <x v="12"/>
    <x v="1614"/>
    <x v="0"/>
    <x v="0"/>
    <x v="0"/>
    <x v="2283"/>
    <x v="2284"/>
    <x v="0"/>
    <x v="211"/>
    <x v="0"/>
    <x v="11"/>
    <x v="1784"/>
    <x v="1722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x v="0"/>
    <x v="2284"/>
    <x v="2285"/>
    <x v="0"/>
    <x v="1"/>
    <x v="0"/>
    <x v="11"/>
    <x v="1785"/>
    <x v="1723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x v="0"/>
    <x v="2285"/>
    <x v="2286"/>
    <x v="0"/>
    <x v="25"/>
    <x v="0"/>
    <x v="11"/>
    <x v="1395"/>
    <x v="1724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x v="0"/>
    <x v="2286"/>
    <x v="2287"/>
    <x v="0"/>
    <x v="448"/>
    <x v="0"/>
    <x v="11"/>
    <x v="1786"/>
    <x v="1725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x v="0"/>
    <x v="2287"/>
    <x v="2288"/>
    <x v="0"/>
    <x v="20"/>
    <x v="0"/>
    <x v="11"/>
    <x v="1787"/>
    <x v="1726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x v="0"/>
    <x v="2288"/>
    <x v="2289"/>
    <x v="0"/>
    <x v="20"/>
    <x v="0"/>
    <x v="11"/>
    <x v="202"/>
    <x v="1727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x v="0"/>
    <x v="2289"/>
    <x v="2290"/>
    <x v="0"/>
    <x v="60"/>
    <x v="0"/>
    <x v="11"/>
    <x v="1788"/>
    <x v="1728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x v="0"/>
    <x v="2290"/>
    <x v="2291"/>
    <x v="0"/>
    <x v="68"/>
    <x v="0"/>
    <x v="11"/>
    <x v="1789"/>
    <x v="1729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x v="0"/>
    <x v="2291"/>
    <x v="2292"/>
    <x v="0"/>
    <x v="67"/>
    <x v="0"/>
    <x v="11"/>
    <x v="1790"/>
    <x v="1730"/>
    <x v="4"/>
    <x v="11"/>
  </r>
  <r>
    <n v="2293"/>
    <x v="2293"/>
    <s v="Donate here to be a part of the upcoming album. Every little bit helps!"/>
    <x v="16"/>
    <x v="1622"/>
    <x v="0"/>
    <x v="0"/>
    <x v="0"/>
    <x v="2292"/>
    <x v="2293"/>
    <x v="0"/>
    <x v="74"/>
    <x v="0"/>
    <x v="11"/>
    <x v="1791"/>
    <x v="1731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x v="0"/>
    <x v="2293"/>
    <x v="2294"/>
    <x v="0"/>
    <x v="300"/>
    <x v="0"/>
    <x v="11"/>
    <x v="1792"/>
    <x v="1732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x v="0"/>
    <x v="2294"/>
    <x v="2295"/>
    <x v="0"/>
    <x v="69"/>
    <x v="0"/>
    <x v="11"/>
    <x v="1410"/>
    <x v="1733"/>
    <x v="4"/>
    <x v="11"/>
  </r>
  <r>
    <n v="2296"/>
    <x v="2296"/>
    <s v="Ed Hamell AKA Hamell on Trial is recording an album titled The Happiest Man in the World. He needs your help."/>
    <x v="39"/>
    <x v="1625"/>
    <x v="0"/>
    <x v="0"/>
    <x v="0"/>
    <x v="2295"/>
    <x v="2296"/>
    <x v="0"/>
    <x v="108"/>
    <x v="0"/>
    <x v="11"/>
    <x v="1793"/>
    <x v="1734"/>
    <x v="4"/>
    <x v="11"/>
  </r>
  <r>
    <n v="2297"/>
    <x v="2297"/>
    <s v="New Jersey Alternative Rock band COCO needs YOUR help self-releasing debut EP!"/>
    <x v="28"/>
    <x v="1626"/>
    <x v="0"/>
    <x v="0"/>
    <x v="0"/>
    <x v="2296"/>
    <x v="2297"/>
    <x v="0"/>
    <x v="10"/>
    <x v="0"/>
    <x v="11"/>
    <x v="1794"/>
    <x v="1735"/>
    <x v="4"/>
    <x v="11"/>
  </r>
  <r>
    <n v="2298"/>
    <x v="2298"/>
    <s v="My name is Jonny Gray, and my friends and I are working together to raise funds for my debut album"/>
    <x v="11"/>
    <x v="1627"/>
    <x v="0"/>
    <x v="0"/>
    <x v="0"/>
    <x v="2297"/>
    <x v="2298"/>
    <x v="0"/>
    <x v="449"/>
    <x v="0"/>
    <x v="11"/>
    <x v="1795"/>
    <x v="1736"/>
    <x v="4"/>
    <x v="11"/>
  </r>
  <r>
    <n v="2299"/>
    <x v="2299"/>
    <s v="Fly Radio has finished tracking their album now all that is left is the mixing/mastering and duplication!"/>
    <x v="43"/>
    <x v="1628"/>
    <x v="0"/>
    <x v="0"/>
    <x v="0"/>
    <x v="2298"/>
    <x v="2299"/>
    <x v="0"/>
    <x v="25"/>
    <x v="0"/>
    <x v="11"/>
    <x v="1796"/>
    <x v="1737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x v="0"/>
    <x v="2299"/>
    <x v="2300"/>
    <x v="0"/>
    <x v="63"/>
    <x v="0"/>
    <x v="11"/>
    <x v="982"/>
    <x v="1738"/>
    <x v="4"/>
    <x v="11"/>
  </r>
  <r>
    <n v="2301"/>
    <x v="2301"/>
    <s v="We are America's first trock band, and we're ready to bring you our first album!"/>
    <x v="10"/>
    <x v="1630"/>
    <x v="0"/>
    <x v="0"/>
    <x v="0"/>
    <x v="2300"/>
    <x v="2301"/>
    <x v="1"/>
    <x v="263"/>
    <x v="0"/>
    <x v="14"/>
    <x v="1797"/>
    <x v="1739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x v="0"/>
    <x v="2301"/>
    <x v="2302"/>
    <x v="1"/>
    <x v="268"/>
    <x v="0"/>
    <x v="14"/>
    <x v="1798"/>
    <x v="1740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x v="0"/>
    <x v="2302"/>
    <x v="2303"/>
    <x v="1"/>
    <x v="273"/>
    <x v="0"/>
    <x v="14"/>
    <x v="1799"/>
    <x v="1741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x v="0"/>
    <x v="1254"/>
    <x v="2304"/>
    <x v="1"/>
    <x v="116"/>
    <x v="0"/>
    <x v="14"/>
    <x v="1800"/>
    <x v="1742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x v="0"/>
    <x v="2303"/>
    <x v="2305"/>
    <x v="1"/>
    <x v="157"/>
    <x v="0"/>
    <x v="14"/>
    <x v="1801"/>
    <x v="1743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x v="0"/>
    <x v="2304"/>
    <x v="2306"/>
    <x v="1"/>
    <x v="196"/>
    <x v="0"/>
    <x v="14"/>
    <x v="1802"/>
    <x v="1744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x v="0"/>
    <x v="2305"/>
    <x v="2307"/>
    <x v="1"/>
    <x v="11"/>
    <x v="0"/>
    <x v="14"/>
    <x v="1803"/>
    <x v="1745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x v="0"/>
    <x v="2306"/>
    <x v="2308"/>
    <x v="1"/>
    <x v="450"/>
    <x v="0"/>
    <x v="14"/>
    <x v="1804"/>
    <x v="1746"/>
    <x v="4"/>
    <x v="14"/>
  </r>
  <r>
    <n v="2309"/>
    <x v="2309"/>
    <s v="|| HELP MARNY LION PROUDFIT RECORD HER SECOND INDIE FOLK ALBUM THIS MARCH â€“ THE BARN IS WAITING ||"/>
    <x v="12"/>
    <x v="1638"/>
    <x v="0"/>
    <x v="0"/>
    <x v="0"/>
    <x v="2307"/>
    <x v="2309"/>
    <x v="1"/>
    <x v="329"/>
    <x v="0"/>
    <x v="14"/>
    <x v="1805"/>
    <x v="1747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x v="0"/>
    <x v="2308"/>
    <x v="2310"/>
    <x v="1"/>
    <x v="451"/>
    <x v="0"/>
    <x v="14"/>
    <x v="1806"/>
    <x v="1748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x v="0"/>
    <x v="2309"/>
    <x v="2311"/>
    <x v="1"/>
    <x v="201"/>
    <x v="0"/>
    <x v="14"/>
    <x v="1807"/>
    <x v="1749"/>
    <x v="4"/>
    <x v="14"/>
  </r>
  <r>
    <n v="2312"/>
    <x v="2312"/>
    <s v="Help Brooklyn psychedelic synth rockers DINOWALRUS release their 3rd Record, COMPLEXION, on vinyl!"/>
    <x v="9"/>
    <x v="1641"/>
    <x v="0"/>
    <x v="0"/>
    <x v="0"/>
    <x v="2310"/>
    <x v="2312"/>
    <x v="1"/>
    <x v="1"/>
    <x v="0"/>
    <x v="14"/>
    <x v="1808"/>
    <x v="1750"/>
    <x v="4"/>
    <x v="14"/>
  </r>
  <r>
    <n v="2313"/>
    <x v="2313"/>
    <s v="A Sunny Day in Glasgow are recording a new album and we need your help!"/>
    <x v="10"/>
    <x v="1642"/>
    <x v="0"/>
    <x v="0"/>
    <x v="0"/>
    <x v="2311"/>
    <x v="2313"/>
    <x v="1"/>
    <x v="328"/>
    <x v="0"/>
    <x v="14"/>
    <x v="1809"/>
    <x v="1751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x v="0"/>
    <x v="2312"/>
    <x v="2314"/>
    <x v="1"/>
    <x v="133"/>
    <x v="0"/>
    <x v="14"/>
    <x v="1810"/>
    <x v="1752"/>
    <x v="4"/>
    <x v="14"/>
  </r>
  <r>
    <n v="2315"/>
    <x v="2315"/>
    <s v="Rice invites you to be a part of the creation of their first album and spread their message of love."/>
    <x v="30"/>
    <x v="1644"/>
    <x v="0"/>
    <x v="0"/>
    <x v="0"/>
    <x v="2313"/>
    <x v="2315"/>
    <x v="1"/>
    <x v="31"/>
    <x v="0"/>
    <x v="14"/>
    <x v="946"/>
    <x v="1753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x v="0"/>
    <x v="2314"/>
    <x v="2316"/>
    <x v="1"/>
    <x v="452"/>
    <x v="0"/>
    <x v="14"/>
    <x v="1811"/>
    <x v="1754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x v="0"/>
    <x v="2315"/>
    <x v="2317"/>
    <x v="1"/>
    <x v="19"/>
    <x v="0"/>
    <x v="14"/>
    <x v="87"/>
    <x v="1755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x v="0"/>
    <x v="2316"/>
    <x v="2318"/>
    <x v="1"/>
    <x v="430"/>
    <x v="0"/>
    <x v="14"/>
    <x v="1812"/>
    <x v="1756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x v="0"/>
    <x v="2317"/>
    <x v="2319"/>
    <x v="1"/>
    <x v="99"/>
    <x v="0"/>
    <x v="14"/>
    <x v="1813"/>
    <x v="1757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x v="0"/>
    <x v="2318"/>
    <x v="2320"/>
    <x v="1"/>
    <x v="30"/>
    <x v="0"/>
    <x v="14"/>
    <x v="1814"/>
    <x v="1758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x v="3"/>
    <x v="2319"/>
    <x v="2321"/>
    <x v="0"/>
    <x v="31"/>
    <x v="1"/>
    <x v="33"/>
    <x v="1815"/>
    <x v="1759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x v="0"/>
    <x v="2320"/>
    <x v="2322"/>
    <x v="0"/>
    <x v="80"/>
    <x v="1"/>
    <x v="33"/>
    <x v="1816"/>
    <x v="1241"/>
    <x v="7"/>
    <x v="33"/>
  </r>
  <r>
    <n v="2323"/>
    <x v="2323"/>
    <s v="You can never go wrong with a Beef Stick, great taste with no fillers and can easily goes with you everywhere."/>
    <x v="49"/>
    <x v="678"/>
    <x v="3"/>
    <x v="0"/>
    <x v="0"/>
    <x v="2321"/>
    <x v="2323"/>
    <x v="0"/>
    <x v="80"/>
    <x v="1"/>
    <x v="33"/>
    <x v="1817"/>
    <x v="180"/>
    <x v="7"/>
    <x v="33"/>
  </r>
  <r>
    <n v="2324"/>
    <x v="2324"/>
    <s v="A city centre shop selling great locally made food with room to chat and learn about eachother."/>
    <x v="51"/>
    <x v="970"/>
    <x v="3"/>
    <x v="1"/>
    <x v="1"/>
    <x v="2322"/>
    <x v="2324"/>
    <x v="0"/>
    <x v="42"/>
    <x v="1"/>
    <x v="33"/>
    <x v="1818"/>
    <x v="1760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x v="0"/>
    <x v="2323"/>
    <x v="2325"/>
    <x v="0"/>
    <x v="63"/>
    <x v="1"/>
    <x v="33"/>
    <x v="1819"/>
    <x v="1761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x v="0"/>
    <x v="2324"/>
    <x v="2326"/>
    <x v="0"/>
    <x v="29"/>
    <x v="1"/>
    <x v="33"/>
    <x v="174"/>
    <x v="1762"/>
    <x v="7"/>
    <x v="33"/>
  </r>
  <r>
    <n v="2327"/>
    <x v="2327"/>
    <s v="Gourmet Fermentation in a Mason Jar. Create delicious, nutritious fermented foods at home."/>
    <x v="19"/>
    <x v="1652"/>
    <x v="0"/>
    <x v="0"/>
    <x v="0"/>
    <x v="2325"/>
    <x v="2327"/>
    <x v="1"/>
    <x v="453"/>
    <x v="0"/>
    <x v="33"/>
    <x v="1820"/>
    <x v="1763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x v="0"/>
    <x v="2326"/>
    <x v="2328"/>
    <x v="1"/>
    <x v="416"/>
    <x v="0"/>
    <x v="33"/>
    <x v="1821"/>
    <x v="1764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x v="0"/>
    <x v="2327"/>
    <x v="2329"/>
    <x v="1"/>
    <x v="207"/>
    <x v="0"/>
    <x v="33"/>
    <x v="1822"/>
    <x v="1765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x v="0"/>
    <x v="2328"/>
    <x v="2330"/>
    <x v="1"/>
    <x v="430"/>
    <x v="0"/>
    <x v="33"/>
    <x v="1823"/>
    <x v="1766"/>
    <x v="7"/>
    <x v="33"/>
  </r>
  <r>
    <n v="2331"/>
    <x v="2331"/>
    <s v="Handcrafted, organic, single-origin, bean-to-bar, dark chocolate. Like fine wine, the secret is in the terroir."/>
    <x v="6"/>
    <x v="1656"/>
    <x v="0"/>
    <x v="0"/>
    <x v="0"/>
    <x v="2329"/>
    <x v="2331"/>
    <x v="1"/>
    <x v="454"/>
    <x v="0"/>
    <x v="33"/>
    <x v="1824"/>
    <x v="1767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x v="0"/>
    <x v="2330"/>
    <x v="2332"/>
    <x v="1"/>
    <x v="455"/>
    <x v="0"/>
    <x v="33"/>
    <x v="1825"/>
    <x v="1768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x v="0"/>
    <x v="2331"/>
    <x v="2333"/>
    <x v="1"/>
    <x v="225"/>
    <x v="0"/>
    <x v="33"/>
    <x v="1826"/>
    <x v="1769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x v="0"/>
    <x v="2332"/>
    <x v="2334"/>
    <x v="1"/>
    <x v="85"/>
    <x v="0"/>
    <x v="33"/>
    <x v="1827"/>
    <x v="1770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x v="0"/>
    <x v="2333"/>
    <x v="2335"/>
    <x v="1"/>
    <x v="170"/>
    <x v="0"/>
    <x v="33"/>
    <x v="1828"/>
    <x v="1771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x v="0"/>
    <x v="2334"/>
    <x v="2336"/>
    <x v="1"/>
    <x v="456"/>
    <x v="0"/>
    <x v="33"/>
    <x v="1829"/>
    <x v="1772"/>
    <x v="7"/>
    <x v="33"/>
  </r>
  <r>
    <n v="2337"/>
    <x v="2337"/>
    <s v="We make small batch, locally sourced bitters and shrubs for cocktails and cooking."/>
    <x v="14"/>
    <x v="1661"/>
    <x v="0"/>
    <x v="0"/>
    <x v="0"/>
    <x v="2335"/>
    <x v="2337"/>
    <x v="1"/>
    <x v="122"/>
    <x v="0"/>
    <x v="33"/>
    <x v="1830"/>
    <x v="1773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x v="0"/>
    <x v="2336"/>
    <x v="2338"/>
    <x v="1"/>
    <x v="252"/>
    <x v="0"/>
    <x v="33"/>
    <x v="1831"/>
    <x v="1774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x v="0"/>
    <x v="2337"/>
    <x v="2339"/>
    <x v="1"/>
    <x v="457"/>
    <x v="0"/>
    <x v="33"/>
    <x v="1832"/>
    <x v="1775"/>
    <x v="7"/>
    <x v="33"/>
  </r>
  <r>
    <n v="2340"/>
    <x v="2340"/>
    <s v="Strange Matter Coffee is opening a scratch bakery featuring craft doughnuts with vegan and gluten free options!"/>
    <x v="79"/>
    <x v="1664"/>
    <x v="0"/>
    <x v="0"/>
    <x v="0"/>
    <x v="2338"/>
    <x v="2340"/>
    <x v="1"/>
    <x v="458"/>
    <x v="0"/>
    <x v="33"/>
    <x v="1833"/>
    <x v="1776"/>
    <x v="7"/>
    <x v="33"/>
  </r>
  <r>
    <n v="2341"/>
    <x v="2341"/>
    <s v="This website will serve as an interface to change lives and have a community routing for your success!"/>
    <x v="10"/>
    <x v="117"/>
    <x v="1"/>
    <x v="0"/>
    <x v="0"/>
    <x v="2339"/>
    <x v="2341"/>
    <x v="0"/>
    <x v="78"/>
    <x v="1"/>
    <x v="7"/>
    <x v="109"/>
    <x v="121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x v="0"/>
    <x v="2340"/>
    <x v="2342"/>
    <x v="0"/>
    <x v="78"/>
    <x v="1"/>
    <x v="7"/>
    <x v="109"/>
    <x v="121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x v="0"/>
    <x v="2341"/>
    <x v="2343"/>
    <x v="0"/>
    <x v="29"/>
    <x v="1"/>
    <x v="7"/>
    <x v="419"/>
    <x v="468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x v="5"/>
    <x v="2342"/>
    <x v="2344"/>
    <x v="0"/>
    <x v="29"/>
    <x v="1"/>
    <x v="7"/>
    <x v="370"/>
    <x v="120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x v="0"/>
    <x v="2343"/>
    <x v="2345"/>
    <x v="0"/>
    <x v="78"/>
    <x v="1"/>
    <x v="7"/>
    <x v="109"/>
    <x v="121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x v="0"/>
    <x v="2344"/>
    <x v="2346"/>
    <x v="0"/>
    <x v="83"/>
    <x v="1"/>
    <x v="7"/>
    <x v="1834"/>
    <x v="31"/>
    <x v="2"/>
    <x v="7"/>
  </r>
  <r>
    <n v="2347"/>
    <x v="2347"/>
    <s v="Back this project and get access to a course about building COMPLETE web applications without coding."/>
    <x v="28"/>
    <x v="493"/>
    <x v="1"/>
    <x v="0"/>
    <x v="0"/>
    <x v="2345"/>
    <x v="2347"/>
    <x v="0"/>
    <x v="29"/>
    <x v="1"/>
    <x v="7"/>
    <x v="1835"/>
    <x v="2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x v="0"/>
    <x v="2346"/>
    <x v="2348"/>
    <x v="0"/>
    <x v="81"/>
    <x v="1"/>
    <x v="7"/>
    <x v="1836"/>
    <x v="1237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x v="9"/>
    <x v="2347"/>
    <x v="2349"/>
    <x v="0"/>
    <x v="78"/>
    <x v="1"/>
    <x v="7"/>
    <x v="109"/>
    <x v="121"/>
    <x v="2"/>
    <x v="7"/>
  </r>
  <r>
    <n v="2350"/>
    <x v="2350"/>
    <s v="HoxWi are the future for real time interaction with on-line customers via chat or video conference."/>
    <x v="63"/>
    <x v="117"/>
    <x v="1"/>
    <x v="17"/>
    <x v="3"/>
    <x v="2348"/>
    <x v="2350"/>
    <x v="0"/>
    <x v="78"/>
    <x v="1"/>
    <x v="7"/>
    <x v="109"/>
    <x v="121"/>
    <x v="2"/>
    <x v="7"/>
  </r>
  <r>
    <n v="2351"/>
    <x v="2351"/>
    <s v="Donate $30 or more and receive a free selfie stick."/>
    <x v="341"/>
    <x v="1651"/>
    <x v="1"/>
    <x v="4"/>
    <x v="4"/>
    <x v="2349"/>
    <x v="2351"/>
    <x v="0"/>
    <x v="63"/>
    <x v="1"/>
    <x v="7"/>
    <x v="1837"/>
    <x v="1777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x v="0"/>
    <x v="2350"/>
    <x v="2352"/>
    <x v="0"/>
    <x v="78"/>
    <x v="1"/>
    <x v="7"/>
    <x v="109"/>
    <x v="121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x v="0"/>
    <x v="2351"/>
    <x v="2353"/>
    <x v="0"/>
    <x v="78"/>
    <x v="1"/>
    <x v="7"/>
    <x v="109"/>
    <x v="121"/>
    <x v="2"/>
    <x v="7"/>
  </r>
  <r>
    <n v="2354"/>
    <x v="2354"/>
    <s v="Almost done with doctorate degree but need funding of $35,000 to complete research of project."/>
    <x v="19"/>
    <x v="379"/>
    <x v="1"/>
    <x v="0"/>
    <x v="0"/>
    <x v="2352"/>
    <x v="2354"/>
    <x v="0"/>
    <x v="29"/>
    <x v="1"/>
    <x v="7"/>
    <x v="1838"/>
    <x v="384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x v="2"/>
    <x v="2353"/>
    <x v="2355"/>
    <x v="0"/>
    <x v="84"/>
    <x v="1"/>
    <x v="7"/>
    <x v="1839"/>
    <x v="446"/>
    <x v="2"/>
    <x v="7"/>
  </r>
  <r>
    <n v="2356"/>
    <x v="2356"/>
    <s v="HardstyleUnited.com The Global Hardstyle community. Your Hardstyle community."/>
    <x v="3"/>
    <x v="117"/>
    <x v="1"/>
    <x v="9"/>
    <x v="3"/>
    <x v="2354"/>
    <x v="2356"/>
    <x v="0"/>
    <x v="78"/>
    <x v="1"/>
    <x v="7"/>
    <x v="109"/>
    <x v="121"/>
    <x v="2"/>
    <x v="7"/>
  </r>
  <r>
    <n v="2357"/>
    <x v="2357"/>
    <s v="Click For Therapy is a website that was created to connect consumers and therapists across the UK."/>
    <x v="100"/>
    <x v="117"/>
    <x v="1"/>
    <x v="1"/>
    <x v="1"/>
    <x v="2355"/>
    <x v="2357"/>
    <x v="0"/>
    <x v="78"/>
    <x v="1"/>
    <x v="7"/>
    <x v="109"/>
    <x v="121"/>
    <x v="2"/>
    <x v="7"/>
  </r>
  <r>
    <n v="2358"/>
    <x v="2358"/>
    <s v="A website to auction, sell and swap items in the uk without a charge, without excess fees, the next ebay."/>
    <x v="15"/>
    <x v="117"/>
    <x v="1"/>
    <x v="1"/>
    <x v="1"/>
    <x v="2356"/>
    <x v="2358"/>
    <x v="0"/>
    <x v="78"/>
    <x v="1"/>
    <x v="7"/>
    <x v="109"/>
    <x v="121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x v="0"/>
    <x v="2357"/>
    <x v="2359"/>
    <x v="0"/>
    <x v="83"/>
    <x v="1"/>
    <x v="7"/>
    <x v="1840"/>
    <x v="1778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x v="5"/>
    <x v="2358"/>
    <x v="2360"/>
    <x v="0"/>
    <x v="29"/>
    <x v="1"/>
    <x v="7"/>
    <x v="167"/>
    <x v="453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x v="5"/>
    <x v="2359"/>
    <x v="2361"/>
    <x v="0"/>
    <x v="78"/>
    <x v="1"/>
    <x v="7"/>
    <x v="109"/>
    <x v="121"/>
    <x v="2"/>
    <x v="7"/>
  </r>
  <r>
    <n v="2362"/>
    <x v="2362"/>
    <s v="The Columbus Ruby Brigade has brought monthly ruby goodness and camaraderie to all participants."/>
    <x v="329"/>
    <x v="678"/>
    <x v="1"/>
    <x v="0"/>
    <x v="0"/>
    <x v="2360"/>
    <x v="2362"/>
    <x v="0"/>
    <x v="84"/>
    <x v="1"/>
    <x v="7"/>
    <x v="1841"/>
    <x v="88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x v="0"/>
    <x v="2361"/>
    <x v="2363"/>
    <x v="0"/>
    <x v="78"/>
    <x v="1"/>
    <x v="7"/>
    <x v="109"/>
    <x v="121"/>
    <x v="2"/>
    <x v="7"/>
  </r>
  <r>
    <n v="2364"/>
    <x v="2364"/>
    <s v="Making a Minecraft server and Website and I need your help to fund it. Thanks in Advance!"/>
    <x v="342"/>
    <x v="117"/>
    <x v="1"/>
    <x v="0"/>
    <x v="0"/>
    <x v="2362"/>
    <x v="2364"/>
    <x v="0"/>
    <x v="78"/>
    <x v="1"/>
    <x v="7"/>
    <x v="109"/>
    <x v="121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x v="3"/>
    <x v="2363"/>
    <x v="2365"/>
    <x v="0"/>
    <x v="78"/>
    <x v="1"/>
    <x v="7"/>
    <x v="109"/>
    <x v="121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x v="1"/>
    <x v="2364"/>
    <x v="2366"/>
    <x v="0"/>
    <x v="74"/>
    <x v="1"/>
    <x v="7"/>
    <x v="1842"/>
    <x v="1779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x v="0"/>
    <x v="2365"/>
    <x v="2367"/>
    <x v="0"/>
    <x v="25"/>
    <x v="1"/>
    <x v="7"/>
    <x v="1843"/>
    <x v="1780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x v="0"/>
    <x v="2366"/>
    <x v="2368"/>
    <x v="0"/>
    <x v="84"/>
    <x v="1"/>
    <x v="7"/>
    <x v="1161"/>
    <x v="73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x v="0"/>
    <x v="2367"/>
    <x v="2369"/>
    <x v="0"/>
    <x v="78"/>
    <x v="1"/>
    <x v="7"/>
    <x v="109"/>
    <x v="121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x v="0"/>
    <x v="2368"/>
    <x v="2370"/>
    <x v="0"/>
    <x v="80"/>
    <x v="1"/>
    <x v="7"/>
    <x v="1844"/>
    <x v="442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x v="0"/>
    <x v="2369"/>
    <x v="2371"/>
    <x v="0"/>
    <x v="78"/>
    <x v="1"/>
    <x v="7"/>
    <x v="109"/>
    <x v="121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x v="2"/>
    <x v="2370"/>
    <x v="2372"/>
    <x v="0"/>
    <x v="79"/>
    <x v="1"/>
    <x v="7"/>
    <x v="1845"/>
    <x v="180"/>
    <x v="2"/>
    <x v="7"/>
  </r>
  <r>
    <n v="2373"/>
    <x v="2373"/>
    <s v="We want to create a safe marketplace for buying and selling bicycles."/>
    <x v="343"/>
    <x v="155"/>
    <x v="1"/>
    <x v="11"/>
    <x v="9"/>
    <x v="2371"/>
    <x v="2373"/>
    <x v="0"/>
    <x v="29"/>
    <x v="1"/>
    <x v="7"/>
    <x v="1846"/>
    <x v="73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x v="0"/>
    <x v="2372"/>
    <x v="2374"/>
    <x v="0"/>
    <x v="29"/>
    <x v="1"/>
    <x v="7"/>
    <x v="1847"/>
    <x v="119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x v="0"/>
    <x v="2373"/>
    <x v="2375"/>
    <x v="0"/>
    <x v="78"/>
    <x v="1"/>
    <x v="7"/>
    <x v="109"/>
    <x v="121"/>
    <x v="2"/>
    <x v="7"/>
  </r>
  <r>
    <n v="2376"/>
    <x v="2376"/>
    <s v="Tough, pre-manufactured lost and found stickers that forward messages to the owners email and cellphone."/>
    <x v="9"/>
    <x v="1668"/>
    <x v="1"/>
    <x v="0"/>
    <x v="0"/>
    <x v="2374"/>
    <x v="2376"/>
    <x v="0"/>
    <x v="80"/>
    <x v="1"/>
    <x v="7"/>
    <x v="1848"/>
    <x v="1781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x v="5"/>
    <x v="2375"/>
    <x v="2377"/>
    <x v="0"/>
    <x v="78"/>
    <x v="1"/>
    <x v="7"/>
    <x v="109"/>
    <x v="121"/>
    <x v="2"/>
    <x v="7"/>
  </r>
  <r>
    <n v="2378"/>
    <x v="2378"/>
    <s v="KEEPUP allows you to extend your social circle by introducing you to new people via your friends."/>
    <x v="74"/>
    <x v="117"/>
    <x v="1"/>
    <x v="0"/>
    <x v="0"/>
    <x v="2376"/>
    <x v="2378"/>
    <x v="0"/>
    <x v="78"/>
    <x v="1"/>
    <x v="7"/>
    <x v="109"/>
    <x v="121"/>
    <x v="2"/>
    <x v="7"/>
  </r>
  <r>
    <n v="2379"/>
    <x v="2379"/>
    <s v="Selectcooks.com is a community marketplace for people to list, find and hire chefs."/>
    <x v="11"/>
    <x v="117"/>
    <x v="1"/>
    <x v="0"/>
    <x v="0"/>
    <x v="2377"/>
    <x v="2379"/>
    <x v="0"/>
    <x v="78"/>
    <x v="1"/>
    <x v="7"/>
    <x v="109"/>
    <x v="121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x v="0"/>
    <x v="2378"/>
    <x v="2380"/>
    <x v="0"/>
    <x v="83"/>
    <x v="1"/>
    <x v="7"/>
    <x v="456"/>
    <x v="1782"/>
    <x v="2"/>
    <x v="7"/>
  </r>
  <r>
    <n v="2381"/>
    <x v="2381"/>
    <s v="Social Media Platform for the Marijuana Industry to create professionalism and a stable lasting market."/>
    <x v="344"/>
    <x v="1669"/>
    <x v="1"/>
    <x v="0"/>
    <x v="0"/>
    <x v="2379"/>
    <x v="2381"/>
    <x v="0"/>
    <x v="63"/>
    <x v="1"/>
    <x v="7"/>
    <x v="1849"/>
    <x v="1783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x v="0"/>
    <x v="2380"/>
    <x v="2382"/>
    <x v="0"/>
    <x v="84"/>
    <x v="1"/>
    <x v="7"/>
    <x v="453"/>
    <x v="839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x v="4"/>
    <x v="2381"/>
    <x v="2383"/>
    <x v="0"/>
    <x v="83"/>
    <x v="1"/>
    <x v="7"/>
    <x v="1850"/>
    <x v="1784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x v="0"/>
    <x v="2382"/>
    <x v="2384"/>
    <x v="0"/>
    <x v="22"/>
    <x v="1"/>
    <x v="7"/>
    <x v="417"/>
    <x v="120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x v="0"/>
    <x v="2383"/>
    <x v="2385"/>
    <x v="0"/>
    <x v="63"/>
    <x v="1"/>
    <x v="7"/>
    <x v="1851"/>
    <x v="1785"/>
    <x v="2"/>
    <x v="7"/>
  </r>
  <r>
    <n v="2386"/>
    <x v="2386"/>
    <s v="Realjobmatch is not just a job search site but a matching site , matching the right jobseekers with the best jobs."/>
    <x v="11"/>
    <x v="117"/>
    <x v="1"/>
    <x v="5"/>
    <x v="5"/>
    <x v="2384"/>
    <x v="2386"/>
    <x v="0"/>
    <x v="78"/>
    <x v="1"/>
    <x v="7"/>
    <x v="109"/>
    <x v="121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x v="0"/>
    <x v="2385"/>
    <x v="2387"/>
    <x v="0"/>
    <x v="83"/>
    <x v="1"/>
    <x v="7"/>
    <x v="1852"/>
    <x v="1786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x v="0"/>
    <x v="2386"/>
    <x v="2388"/>
    <x v="0"/>
    <x v="22"/>
    <x v="1"/>
    <x v="7"/>
    <x v="1853"/>
    <x v="1787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x v="3"/>
    <x v="2387"/>
    <x v="2389"/>
    <x v="0"/>
    <x v="29"/>
    <x v="1"/>
    <x v="7"/>
    <x v="1854"/>
    <x v="180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x v="2"/>
    <x v="2388"/>
    <x v="2390"/>
    <x v="0"/>
    <x v="78"/>
    <x v="1"/>
    <x v="7"/>
    <x v="109"/>
    <x v="121"/>
    <x v="2"/>
    <x v="7"/>
  </r>
  <r>
    <n v="2391"/>
    <x v="2391"/>
    <s v="Using the power of internet to help people save hundreds in car repair."/>
    <x v="22"/>
    <x v="379"/>
    <x v="1"/>
    <x v="0"/>
    <x v="0"/>
    <x v="2389"/>
    <x v="2391"/>
    <x v="0"/>
    <x v="29"/>
    <x v="1"/>
    <x v="7"/>
    <x v="415"/>
    <x v="384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x v="0"/>
    <x v="2390"/>
    <x v="2392"/>
    <x v="0"/>
    <x v="78"/>
    <x v="1"/>
    <x v="7"/>
    <x v="109"/>
    <x v="121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x v="0"/>
    <x v="2391"/>
    <x v="2393"/>
    <x v="0"/>
    <x v="29"/>
    <x v="1"/>
    <x v="7"/>
    <x v="833"/>
    <x v="73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x v="3"/>
    <x v="2392"/>
    <x v="2394"/>
    <x v="0"/>
    <x v="84"/>
    <x v="1"/>
    <x v="7"/>
    <x v="1855"/>
    <x v="1788"/>
    <x v="2"/>
    <x v="7"/>
  </r>
  <r>
    <n v="2395"/>
    <x v="2395"/>
    <s v="I am making a social website where people can anonymously or openly vent, All walks of life all over the world"/>
    <x v="287"/>
    <x v="117"/>
    <x v="1"/>
    <x v="0"/>
    <x v="0"/>
    <x v="2393"/>
    <x v="2395"/>
    <x v="0"/>
    <x v="78"/>
    <x v="1"/>
    <x v="7"/>
    <x v="109"/>
    <x v="121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x v="11"/>
    <x v="2394"/>
    <x v="2396"/>
    <x v="0"/>
    <x v="29"/>
    <x v="1"/>
    <x v="7"/>
    <x v="418"/>
    <x v="119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x v="0"/>
    <x v="2395"/>
    <x v="2397"/>
    <x v="0"/>
    <x v="78"/>
    <x v="1"/>
    <x v="7"/>
    <x v="109"/>
    <x v="121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x v="0"/>
    <x v="2396"/>
    <x v="2398"/>
    <x v="0"/>
    <x v="78"/>
    <x v="1"/>
    <x v="7"/>
    <x v="109"/>
    <x v="121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x v="9"/>
    <x v="2397"/>
    <x v="2399"/>
    <x v="0"/>
    <x v="78"/>
    <x v="1"/>
    <x v="7"/>
    <x v="109"/>
    <x v="121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x v="2"/>
    <x v="2398"/>
    <x v="2400"/>
    <x v="0"/>
    <x v="78"/>
    <x v="1"/>
    <x v="7"/>
    <x v="109"/>
    <x v="121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x v="0"/>
    <x v="2399"/>
    <x v="2401"/>
    <x v="0"/>
    <x v="82"/>
    <x v="1"/>
    <x v="19"/>
    <x v="1856"/>
    <x v="1789"/>
    <x v="7"/>
    <x v="19"/>
  </r>
  <r>
    <n v="2402"/>
    <x v="2402"/>
    <s v="Small town, delicious treats, and a mobile truck"/>
    <x v="14"/>
    <x v="401"/>
    <x v="2"/>
    <x v="0"/>
    <x v="0"/>
    <x v="2400"/>
    <x v="2402"/>
    <x v="0"/>
    <x v="29"/>
    <x v="1"/>
    <x v="19"/>
    <x v="414"/>
    <x v="368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x v="1"/>
    <x v="2401"/>
    <x v="2403"/>
    <x v="0"/>
    <x v="8"/>
    <x v="1"/>
    <x v="19"/>
    <x v="1857"/>
    <x v="1790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x v="0"/>
    <x v="2402"/>
    <x v="2404"/>
    <x v="0"/>
    <x v="78"/>
    <x v="1"/>
    <x v="19"/>
    <x v="109"/>
    <x v="121"/>
    <x v="7"/>
    <x v="19"/>
  </r>
  <r>
    <n v="2405"/>
    <x v="2405"/>
    <s v="We are the first gaming-themed food truck, bringing gourmet pub fare to the Jacksonville area."/>
    <x v="10"/>
    <x v="1673"/>
    <x v="2"/>
    <x v="0"/>
    <x v="0"/>
    <x v="2403"/>
    <x v="2405"/>
    <x v="0"/>
    <x v="9"/>
    <x v="1"/>
    <x v="19"/>
    <x v="1858"/>
    <x v="1791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x v="0"/>
    <x v="2404"/>
    <x v="2406"/>
    <x v="0"/>
    <x v="38"/>
    <x v="1"/>
    <x v="19"/>
    <x v="1859"/>
    <x v="1792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x v="0"/>
    <x v="2405"/>
    <x v="2407"/>
    <x v="0"/>
    <x v="51"/>
    <x v="1"/>
    <x v="19"/>
    <x v="1860"/>
    <x v="1793"/>
    <x v="7"/>
    <x v="19"/>
  </r>
  <r>
    <n v="2408"/>
    <x v="2408"/>
    <s v="A US Army Vet trying to get a Peruvian food truck going! Really good Peruvian food now mobile!"/>
    <x v="36"/>
    <x v="134"/>
    <x v="2"/>
    <x v="0"/>
    <x v="0"/>
    <x v="2406"/>
    <x v="2408"/>
    <x v="0"/>
    <x v="84"/>
    <x v="1"/>
    <x v="19"/>
    <x v="418"/>
    <x v="2"/>
    <x v="7"/>
    <x v="19"/>
  </r>
  <r>
    <n v="2409"/>
    <x v="2409"/>
    <s v="I am looking to start a food truck with an infusion of my Puerto Rican heritage and my love for BBQ."/>
    <x v="31"/>
    <x v="75"/>
    <x v="2"/>
    <x v="0"/>
    <x v="0"/>
    <x v="2407"/>
    <x v="2409"/>
    <x v="0"/>
    <x v="79"/>
    <x v="1"/>
    <x v="19"/>
    <x v="1861"/>
    <x v="474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x v="2"/>
    <x v="2408"/>
    <x v="2410"/>
    <x v="0"/>
    <x v="78"/>
    <x v="1"/>
    <x v="19"/>
    <x v="109"/>
    <x v="121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x v="0"/>
    <x v="2409"/>
    <x v="2411"/>
    <x v="0"/>
    <x v="83"/>
    <x v="1"/>
    <x v="19"/>
    <x v="1862"/>
    <x v="690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x v="3"/>
    <x v="2410"/>
    <x v="2412"/>
    <x v="0"/>
    <x v="78"/>
    <x v="1"/>
    <x v="19"/>
    <x v="109"/>
    <x v="121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x v="0"/>
    <x v="2411"/>
    <x v="2413"/>
    <x v="0"/>
    <x v="83"/>
    <x v="1"/>
    <x v="19"/>
    <x v="1863"/>
    <x v="1585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x v="0"/>
    <x v="2412"/>
    <x v="2414"/>
    <x v="0"/>
    <x v="62"/>
    <x v="1"/>
    <x v="19"/>
    <x v="1864"/>
    <x v="1794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x v="0"/>
    <x v="2413"/>
    <x v="2415"/>
    <x v="0"/>
    <x v="79"/>
    <x v="1"/>
    <x v="19"/>
    <x v="1865"/>
    <x v="1795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x v="0"/>
    <x v="2414"/>
    <x v="2416"/>
    <x v="0"/>
    <x v="29"/>
    <x v="1"/>
    <x v="19"/>
    <x v="1866"/>
    <x v="144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x v="0"/>
    <x v="2415"/>
    <x v="2417"/>
    <x v="0"/>
    <x v="78"/>
    <x v="1"/>
    <x v="19"/>
    <x v="109"/>
    <x v="121"/>
    <x v="7"/>
    <x v="19"/>
  </r>
  <r>
    <n v="2418"/>
    <x v="2418"/>
    <s v="I want to start my food truck business."/>
    <x v="31"/>
    <x v="139"/>
    <x v="2"/>
    <x v="0"/>
    <x v="0"/>
    <x v="2416"/>
    <x v="2418"/>
    <x v="0"/>
    <x v="81"/>
    <x v="1"/>
    <x v="19"/>
    <x v="459"/>
    <x v="120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x v="0"/>
    <x v="2417"/>
    <x v="2419"/>
    <x v="0"/>
    <x v="78"/>
    <x v="1"/>
    <x v="19"/>
    <x v="109"/>
    <x v="121"/>
    <x v="7"/>
    <x v="19"/>
  </r>
  <r>
    <n v="2420"/>
    <x v="2420"/>
    <s v="Pangea Cuisines offers authentic hand crafted dishes, utilizing fresh ingredients selected that very morning."/>
    <x v="347"/>
    <x v="1676"/>
    <x v="2"/>
    <x v="0"/>
    <x v="0"/>
    <x v="2418"/>
    <x v="2420"/>
    <x v="0"/>
    <x v="17"/>
    <x v="1"/>
    <x v="19"/>
    <x v="1867"/>
    <x v="1796"/>
    <x v="7"/>
    <x v="19"/>
  </r>
  <r>
    <n v="2421"/>
    <x v="2421"/>
    <s v="help me start Merrill's first hot dog cart in this empty lot"/>
    <x v="12"/>
    <x v="116"/>
    <x v="2"/>
    <x v="0"/>
    <x v="0"/>
    <x v="2419"/>
    <x v="2421"/>
    <x v="0"/>
    <x v="29"/>
    <x v="1"/>
    <x v="19"/>
    <x v="374"/>
    <x v="120"/>
    <x v="7"/>
    <x v="19"/>
  </r>
  <r>
    <n v="2422"/>
    <x v="2422"/>
    <s v="Family owned business serving BBQ and seafood to the public"/>
    <x v="2"/>
    <x v="116"/>
    <x v="2"/>
    <x v="0"/>
    <x v="0"/>
    <x v="2420"/>
    <x v="2422"/>
    <x v="0"/>
    <x v="29"/>
    <x v="1"/>
    <x v="19"/>
    <x v="418"/>
    <x v="120"/>
    <x v="7"/>
    <x v="19"/>
  </r>
  <r>
    <n v="2423"/>
    <x v="2423"/>
    <s v="FBTR is a Texas-style, North Carolina based, homemade BBQ company looking to bring good meat to the masses."/>
    <x v="127"/>
    <x v="138"/>
    <x v="2"/>
    <x v="0"/>
    <x v="0"/>
    <x v="2421"/>
    <x v="2423"/>
    <x v="0"/>
    <x v="29"/>
    <x v="1"/>
    <x v="19"/>
    <x v="473"/>
    <x v="1797"/>
    <x v="7"/>
    <x v="19"/>
  </r>
  <r>
    <n v="2424"/>
    <x v="2424"/>
    <s v="Great and creative food from the heart in the form of a sweet food truck!"/>
    <x v="31"/>
    <x v="622"/>
    <x v="2"/>
    <x v="0"/>
    <x v="0"/>
    <x v="2422"/>
    <x v="2424"/>
    <x v="0"/>
    <x v="82"/>
    <x v="1"/>
    <x v="19"/>
    <x v="1868"/>
    <x v="1798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x v="0"/>
    <x v="2423"/>
    <x v="2425"/>
    <x v="0"/>
    <x v="29"/>
    <x v="1"/>
    <x v="19"/>
    <x v="1869"/>
    <x v="120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x v="0"/>
    <x v="2424"/>
    <x v="2426"/>
    <x v="0"/>
    <x v="78"/>
    <x v="1"/>
    <x v="19"/>
    <x v="109"/>
    <x v="121"/>
    <x v="7"/>
    <x v="19"/>
  </r>
  <r>
    <n v="2427"/>
    <x v="2427"/>
    <s v="Fast and simple lunches for those on the go.  All (lunch) deals $10 or less."/>
    <x v="63"/>
    <x v="116"/>
    <x v="2"/>
    <x v="0"/>
    <x v="0"/>
    <x v="2425"/>
    <x v="2427"/>
    <x v="0"/>
    <x v="29"/>
    <x v="1"/>
    <x v="19"/>
    <x v="133"/>
    <x v="120"/>
    <x v="7"/>
    <x v="19"/>
  </r>
  <r>
    <n v="2428"/>
    <x v="2428"/>
    <s v="From Moo 2 You! We want to offer premium burgers to a taco flooded environment."/>
    <x v="19"/>
    <x v="116"/>
    <x v="2"/>
    <x v="0"/>
    <x v="0"/>
    <x v="2426"/>
    <x v="2428"/>
    <x v="0"/>
    <x v="29"/>
    <x v="1"/>
    <x v="19"/>
    <x v="1870"/>
    <x v="120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x v="8"/>
    <x v="2427"/>
    <x v="2429"/>
    <x v="0"/>
    <x v="80"/>
    <x v="1"/>
    <x v="19"/>
    <x v="1871"/>
    <x v="1799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x v="0"/>
    <x v="2428"/>
    <x v="2430"/>
    <x v="0"/>
    <x v="84"/>
    <x v="1"/>
    <x v="19"/>
    <x v="449"/>
    <x v="689"/>
    <x v="7"/>
    <x v="19"/>
  </r>
  <r>
    <n v="2431"/>
    <x v="2431"/>
    <s v="Go to Colorado and run a food truck with homemade food of all kinds."/>
    <x v="57"/>
    <x v="369"/>
    <x v="2"/>
    <x v="0"/>
    <x v="0"/>
    <x v="2429"/>
    <x v="2431"/>
    <x v="0"/>
    <x v="84"/>
    <x v="1"/>
    <x v="19"/>
    <x v="133"/>
    <x v="120"/>
    <x v="7"/>
    <x v="19"/>
  </r>
  <r>
    <n v="2432"/>
    <x v="2432"/>
    <s v="Looking to start competition cooking and need start-up help.  Offering brisket tasting to all contributors."/>
    <x v="32"/>
    <x v="369"/>
    <x v="2"/>
    <x v="0"/>
    <x v="0"/>
    <x v="2430"/>
    <x v="2432"/>
    <x v="0"/>
    <x v="84"/>
    <x v="1"/>
    <x v="19"/>
    <x v="107"/>
    <x v="120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x v="0"/>
    <x v="2431"/>
    <x v="2433"/>
    <x v="0"/>
    <x v="78"/>
    <x v="1"/>
    <x v="19"/>
    <x v="109"/>
    <x v="121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x v="0"/>
    <x v="2432"/>
    <x v="2434"/>
    <x v="0"/>
    <x v="84"/>
    <x v="1"/>
    <x v="19"/>
    <x v="1872"/>
    <x v="31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x v="9"/>
    <x v="2433"/>
    <x v="2435"/>
    <x v="0"/>
    <x v="80"/>
    <x v="1"/>
    <x v="19"/>
    <x v="1873"/>
    <x v="1800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x v="5"/>
    <x v="2434"/>
    <x v="2436"/>
    <x v="0"/>
    <x v="84"/>
    <x v="1"/>
    <x v="19"/>
    <x v="1874"/>
    <x v="381"/>
    <x v="7"/>
    <x v="19"/>
  </r>
  <r>
    <n v="2437"/>
    <x v="2437"/>
    <s v="Homemade Gumbo, Stews and Curry to be served hot and fresh everyday at any festival or concert we can attend."/>
    <x v="6"/>
    <x v="117"/>
    <x v="2"/>
    <x v="0"/>
    <x v="0"/>
    <x v="2435"/>
    <x v="2437"/>
    <x v="0"/>
    <x v="78"/>
    <x v="1"/>
    <x v="19"/>
    <x v="109"/>
    <x v="121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x v="0"/>
    <x v="2436"/>
    <x v="2438"/>
    <x v="0"/>
    <x v="29"/>
    <x v="1"/>
    <x v="19"/>
    <x v="119"/>
    <x v="73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x v="0"/>
    <x v="2437"/>
    <x v="2439"/>
    <x v="0"/>
    <x v="78"/>
    <x v="1"/>
    <x v="19"/>
    <x v="109"/>
    <x v="121"/>
    <x v="7"/>
    <x v="19"/>
  </r>
  <r>
    <n v="2440"/>
    <x v="2440"/>
    <s v="Starting a entire clean energy food truck and set a new standard for Cambodia"/>
    <x v="10"/>
    <x v="115"/>
    <x v="2"/>
    <x v="18"/>
    <x v="3"/>
    <x v="2438"/>
    <x v="2440"/>
    <x v="0"/>
    <x v="84"/>
    <x v="1"/>
    <x v="19"/>
    <x v="418"/>
    <x v="144"/>
    <x v="7"/>
    <x v="19"/>
  </r>
  <r>
    <n v="2441"/>
    <x v="2441"/>
    <s v="YOU can help Alchemy Pops POP up on a street near you!"/>
    <x v="51"/>
    <x v="1678"/>
    <x v="0"/>
    <x v="0"/>
    <x v="0"/>
    <x v="2439"/>
    <x v="2441"/>
    <x v="0"/>
    <x v="280"/>
    <x v="0"/>
    <x v="33"/>
    <x v="1875"/>
    <x v="1801"/>
    <x v="7"/>
    <x v="33"/>
  </r>
  <r>
    <n v="2442"/>
    <x v="2442"/>
    <s v="The first tea from a new sustainable tea region in India's young, rising Himalayas."/>
    <x v="95"/>
    <x v="1679"/>
    <x v="0"/>
    <x v="0"/>
    <x v="0"/>
    <x v="2440"/>
    <x v="2442"/>
    <x v="0"/>
    <x v="459"/>
    <x v="0"/>
    <x v="33"/>
    <x v="1876"/>
    <x v="1802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x v="0"/>
    <x v="2441"/>
    <x v="2443"/>
    <x v="0"/>
    <x v="409"/>
    <x v="0"/>
    <x v="33"/>
    <x v="1877"/>
    <x v="1803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x v="0"/>
    <x v="2442"/>
    <x v="2444"/>
    <x v="0"/>
    <x v="42"/>
    <x v="0"/>
    <x v="33"/>
    <x v="1878"/>
    <x v="1804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x v="0"/>
    <x v="2443"/>
    <x v="2445"/>
    <x v="0"/>
    <x v="248"/>
    <x v="0"/>
    <x v="33"/>
    <x v="1789"/>
    <x v="1805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x v="0"/>
    <x v="2444"/>
    <x v="2446"/>
    <x v="0"/>
    <x v="112"/>
    <x v="0"/>
    <x v="33"/>
    <x v="1879"/>
    <x v="1806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x v="0"/>
    <x v="2445"/>
    <x v="2447"/>
    <x v="0"/>
    <x v="152"/>
    <x v="0"/>
    <x v="33"/>
    <x v="1880"/>
    <x v="1807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x v="0"/>
    <x v="2446"/>
    <x v="2448"/>
    <x v="0"/>
    <x v="82"/>
    <x v="0"/>
    <x v="33"/>
    <x v="1881"/>
    <x v="1808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x v="0"/>
    <x v="2447"/>
    <x v="2449"/>
    <x v="0"/>
    <x v="148"/>
    <x v="0"/>
    <x v="33"/>
    <x v="1277"/>
    <x v="472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x v="0"/>
    <x v="2448"/>
    <x v="2450"/>
    <x v="0"/>
    <x v="332"/>
    <x v="0"/>
    <x v="33"/>
    <x v="1882"/>
    <x v="1809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x v="0"/>
    <x v="2449"/>
    <x v="2451"/>
    <x v="0"/>
    <x v="153"/>
    <x v="0"/>
    <x v="33"/>
    <x v="1883"/>
    <x v="1810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x v="0"/>
    <x v="2450"/>
    <x v="2452"/>
    <x v="0"/>
    <x v="41"/>
    <x v="0"/>
    <x v="33"/>
    <x v="1884"/>
    <x v="1811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x v="0"/>
    <x v="2451"/>
    <x v="2453"/>
    <x v="0"/>
    <x v="85"/>
    <x v="0"/>
    <x v="33"/>
    <x v="1885"/>
    <x v="1812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x v="0"/>
    <x v="2452"/>
    <x v="2454"/>
    <x v="0"/>
    <x v="208"/>
    <x v="0"/>
    <x v="33"/>
    <x v="1886"/>
    <x v="1813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x v="0"/>
    <x v="2453"/>
    <x v="2455"/>
    <x v="0"/>
    <x v="38"/>
    <x v="0"/>
    <x v="33"/>
    <x v="1887"/>
    <x v="1814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x v="0"/>
    <x v="2454"/>
    <x v="2456"/>
    <x v="0"/>
    <x v="85"/>
    <x v="0"/>
    <x v="33"/>
    <x v="1888"/>
    <x v="1815"/>
    <x v="7"/>
    <x v="33"/>
  </r>
  <r>
    <n v="2457"/>
    <x v="2457"/>
    <s v="If you love wine, and have ever dreamed of crafting your own. You can in 3 easy steps.  Sample~Sprinkle~Savor."/>
    <x v="165"/>
    <x v="1693"/>
    <x v="0"/>
    <x v="0"/>
    <x v="0"/>
    <x v="2455"/>
    <x v="2457"/>
    <x v="0"/>
    <x v="204"/>
    <x v="0"/>
    <x v="33"/>
    <x v="1889"/>
    <x v="1816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x v="0"/>
    <x v="2456"/>
    <x v="2458"/>
    <x v="0"/>
    <x v="144"/>
    <x v="0"/>
    <x v="33"/>
    <x v="1890"/>
    <x v="1817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x v="0"/>
    <x v="2457"/>
    <x v="2459"/>
    <x v="0"/>
    <x v="460"/>
    <x v="0"/>
    <x v="33"/>
    <x v="1891"/>
    <x v="1818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x v="0"/>
    <x v="2458"/>
    <x v="2460"/>
    <x v="0"/>
    <x v="32"/>
    <x v="0"/>
    <x v="33"/>
    <x v="1892"/>
    <x v="1819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x v="0"/>
    <x v="1837"/>
    <x v="2461"/>
    <x v="0"/>
    <x v="48"/>
    <x v="0"/>
    <x v="14"/>
    <x v="965"/>
    <x v="1820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x v="0"/>
    <x v="2459"/>
    <x v="2462"/>
    <x v="0"/>
    <x v="248"/>
    <x v="0"/>
    <x v="14"/>
    <x v="1893"/>
    <x v="1821"/>
    <x v="4"/>
    <x v="14"/>
  </r>
  <r>
    <n v="2463"/>
    <x v="2463"/>
    <s v="Emma Ate The Lion's debut full length album"/>
    <x v="13"/>
    <x v="66"/>
    <x v="0"/>
    <x v="0"/>
    <x v="0"/>
    <x v="2460"/>
    <x v="2463"/>
    <x v="0"/>
    <x v="11"/>
    <x v="0"/>
    <x v="14"/>
    <x v="63"/>
    <x v="1144"/>
    <x v="4"/>
    <x v="14"/>
  </r>
  <r>
    <n v="2464"/>
    <x v="2464"/>
    <s v="The Enemy Feathers are passing the proverbial hat to see if we can raise enough money to complete Our NEW EP"/>
    <x v="13"/>
    <x v="580"/>
    <x v="0"/>
    <x v="5"/>
    <x v="5"/>
    <x v="2461"/>
    <x v="2464"/>
    <x v="0"/>
    <x v="68"/>
    <x v="0"/>
    <x v="14"/>
    <x v="206"/>
    <x v="1822"/>
    <x v="4"/>
    <x v="14"/>
  </r>
  <r>
    <n v="2465"/>
    <x v="2465"/>
    <s v="An indie band from Spokane, WA looking to master and package their first full length album."/>
    <x v="176"/>
    <x v="1698"/>
    <x v="0"/>
    <x v="0"/>
    <x v="0"/>
    <x v="2462"/>
    <x v="2465"/>
    <x v="0"/>
    <x v="53"/>
    <x v="0"/>
    <x v="14"/>
    <x v="1894"/>
    <x v="1823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x v="0"/>
    <x v="2463"/>
    <x v="2466"/>
    <x v="0"/>
    <x v="47"/>
    <x v="0"/>
    <x v="14"/>
    <x v="31"/>
    <x v="1824"/>
    <x v="4"/>
    <x v="14"/>
  </r>
  <r>
    <n v="2467"/>
    <x v="2467"/>
    <s v="We've finished our first EP and we're taking it on the road in three weeks! Help us fund manufacturing?"/>
    <x v="28"/>
    <x v="1699"/>
    <x v="0"/>
    <x v="0"/>
    <x v="0"/>
    <x v="2464"/>
    <x v="2467"/>
    <x v="0"/>
    <x v="68"/>
    <x v="0"/>
    <x v="14"/>
    <x v="23"/>
    <x v="1825"/>
    <x v="4"/>
    <x v="14"/>
  </r>
  <r>
    <n v="2468"/>
    <x v="2468"/>
    <s v="Please donate, support &amp; share this project so that I may be able to record my new EP this fall!"/>
    <x v="13"/>
    <x v="1700"/>
    <x v="0"/>
    <x v="0"/>
    <x v="0"/>
    <x v="2465"/>
    <x v="2468"/>
    <x v="0"/>
    <x v="6"/>
    <x v="0"/>
    <x v="14"/>
    <x v="1895"/>
    <x v="1826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x v="0"/>
    <x v="2466"/>
    <x v="2469"/>
    <x v="0"/>
    <x v="5"/>
    <x v="0"/>
    <x v="14"/>
    <x v="981"/>
    <x v="1827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x v="0"/>
    <x v="2467"/>
    <x v="2470"/>
    <x v="0"/>
    <x v="17"/>
    <x v="0"/>
    <x v="14"/>
    <x v="1896"/>
    <x v="1828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x v="0"/>
    <x v="2468"/>
    <x v="2471"/>
    <x v="0"/>
    <x v="57"/>
    <x v="0"/>
    <x v="14"/>
    <x v="602"/>
    <x v="1829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x v="0"/>
    <x v="2469"/>
    <x v="2472"/>
    <x v="0"/>
    <x v="201"/>
    <x v="0"/>
    <x v="14"/>
    <x v="1897"/>
    <x v="1830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x v="0"/>
    <x v="2470"/>
    <x v="2473"/>
    <x v="0"/>
    <x v="5"/>
    <x v="0"/>
    <x v="14"/>
    <x v="31"/>
    <x v="1831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x v="0"/>
    <x v="2471"/>
    <x v="2474"/>
    <x v="0"/>
    <x v="44"/>
    <x v="0"/>
    <x v="14"/>
    <x v="1898"/>
    <x v="1832"/>
    <x v="4"/>
    <x v="14"/>
  </r>
  <r>
    <n v="2475"/>
    <x v="2475"/>
    <s v="Help BRANDTSON and DREAMOVERrecords press their 2004 record, &quot;Send Us A Signal&quot;."/>
    <x v="30"/>
    <x v="1705"/>
    <x v="0"/>
    <x v="0"/>
    <x v="0"/>
    <x v="2472"/>
    <x v="2475"/>
    <x v="0"/>
    <x v="75"/>
    <x v="0"/>
    <x v="14"/>
    <x v="1262"/>
    <x v="1833"/>
    <x v="4"/>
    <x v="14"/>
  </r>
  <r>
    <n v="2476"/>
    <x v="2476"/>
    <s v="Eleven songs, the accumulation of several memorable occurrences in a sleepy town; stories of fiction &amp; fact."/>
    <x v="50"/>
    <x v="1706"/>
    <x v="0"/>
    <x v="0"/>
    <x v="0"/>
    <x v="2473"/>
    <x v="2476"/>
    <x v="0"/>
    <x v="165"/>
    <x v="0"/>
    <x v="14"/>
    <x v="1899"/>
    <x v="1834"/>
    <x v="4"/>
    <x v="14"/>
  </r>
  <r>
    <n v="2477"/>
    <x v="823"/>
    <s v="Releasing my first album in August, and I need your help in order to get it done!"/>
    <x v="47"/>
    <x v="1707"/>
    <x v="0"/>
    <x v="0"/>
    <x v="0"/>
    <x v="2474"/>
    <x v="2477"/>
    <x v="0"/>
    <x v="14"/>
    <x v="0"/>
    <x v="14"/>
    <x v="1900"/>
    <x v="1835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x v="0"/>
    <x v="2475"/>
    <x v="2478"/>
    <x v="0"/>
    <x v="1"/>
    <x v="0"/>
    <x v="14"/>
    <x v="1901"/>
    <x v="1836"/>
    <x v="4"/>
    <x v="14"/>
  </r>
  <r>
    <n v="2479"/>
    <x v="2478"/>
    <s v="Fake Natives is headed on tour this summer. Help them fill their tank with fossil fuels."/>
    <x v="43"/>
    <x v="1709"/>
    <x v="0"/>
    <x v="0"/>
    <x v="0"/>
    <x v="2476"/>
    <x v="2479"/>
    <x v="0"/>
    <x v="38"/>
    <x v="0"/>
    <x v="14"/>
    <x v="1902"/>
    <x v="1837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x v="0"/>
    <x v="2477"/>
    <x v="2480"/>
    <x v="0"/>
    <x v="22"/>
    <x v="0"/>
    <x v="14"/>
    <x v="31"/>
    <x v="409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x v="0"/>
    <x v="2478"/>
    <x v="2481"/>
    <x v="0"/>
    <x v="195"/>
    <x v="0"/>
    <x v="14"/>
    <x v="1903"/>
    <x v="1838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x v="0"/>
    <x v="2479"/>
    <x v="2482"/>
    <x v="0"/>
    <x v="20"/>
    <x v="0"/>
    <x v="14"/>
    <x v="1787"/>
    <x v="1726"/>
    <x v="4"/>
    <x v="14"/>
  </r>
  <r>
    <n v="2483"/>
    <x v="2482"/>
    <s v="Send Intangible Animal on our first West Coast Tour!!! The fate of the world rests in your hands."/>
    <x v="184"/>
    <x v="1711"/>
    <x v="0"/>
    <x v="0"/>
    <x v="0"/>
    <x v="2480"/>
    <x v="2483"/>
    <x v="0"/>
    <x v="10"/>
    <x v="0"/>
    <x v="14"/>
    <x v="1904"/>
    <x v="1839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x v="0"/>
    <x v="2481"/>
    <x v="2484"/>
    <x v="0"/>
    <x v="240"/>
    <x v="0"/>
    <x v="14"/>
    <x v="1905"/>
    <x v="1840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x v="0"/>
    <x v="2482"/>
    <x v="2485"/>
    <x v="0"/>
    <x v="14"/>
    <x v="0"/>
    <x v="14"/>
    <x v="1906"/>
    <x v="1841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x v="0"/>
    <x v="2483"/>
    <x v="2486"/>
    <x v="0"/>
    <x v="209"/>
    <x v="0"/>
    <x v="14"/>
    <x v="1907"/>
    <x v="1842"/>
    <x v="4"/>
    <x v="14"/>
  </r>
  <r>
    <n v="2487"/>
    <x v="2486"/>
    <s v="Raise enough money to fund the copyright cost for the full length indie rock record we spent the year recording."/>
    <x v="15"/>
    <x v="1714"/>
    <x v="0"/>
    <x v="0"/>
    <x v="0"/>
    <x v="2484"/>
    <x v="2487"/>
    <x v="0"/>
    <x v="44"/>
    <x v="0"/>
    <x v="14"/>
    <x v="1908"/>
    <x v="1843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x v="0"/>
    <x v="2485"/>
    <x v="2488"/>
    <x v="0"/>
    <x v="71"/>
    <x v="0"/>
    <x v="14"/>
    <x v="1909"/>
    <x v="1844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x v="0"/>
    <x v="2486"/>
    <x v="2489"/>
    <x v="0"/>
    <x v="11"/>
    <x v="0"/>
    <x v="14"/>
    <x v="1910"/>
    <x v="1845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x v="0"/>
    <x v="2487"/>
    <x v="2490"/>
    <x v="0"/>
    <x v="38"/>
    <x v="0"/>
    <x v="14"/>
    <x v="1911"/>
    <x v="1846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x v="0"/>
    <x v="2488"/>
    <x v="2491"/>
    <x v="0"/>
    <x v="73"/>
    <x v="0"/>
    <x v="14"/>
    <x v="1912"/>
    <x v="1847"/>
    <x v="4"/>
    <x v="14"/>
  </r>
  <r>
    <n v="2492"/>
    <x v="2491"/>
    <s v="We're a band from Hawaii trying to produce our first EP and we need help!"/>
    <x v="20"/>
    <x v="661"/>
    <x v="0"/>
    <x v="0"/>
    <x v="0"/>
    <x v="2489"/>
    <x v="2492"/>
    <x v="0"/>
    <x v="74"/>
    <x v="0"/>
    <x v="14"/>
    <x v="1054"/>
    <x v="1848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x v="0"/>
    <x v="2490"/>
    <x v="2493"/>
    <x v="0"/>
    <x v="461"/>
    <x v="0"/>
    <x v="14"/>
    <x v="1913"/>
    <x v="1849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x v="0"/>
    <x v="2491"/>
    <x v="2494"/>
    <x v="0"/>
    <x v="70"/>
    <x v="0"/>
    <x v="14"/>
    <x v="1914"/>
    <x v="1850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x v="0"/>
    <x v="2492"/>
    <x v="2495"/>
    <x v="0"/>
    <x v="288"/>
    <x v="0"/>
    <x v="14"/>
    <x v="1915"/>
    <x v="1851"/>
    <x v="4"/>
    <x v="14"/>
  </r>
  <r>
    <n v="2496"/>
    <x v="2495"/>
    <s v="Be a part of making the first Lynn Haven album, &quot;Fair Weather Friends.&quot;"/>
    <x v="12"/>
    <x v="44"/>
    <x v="0"/>
    <x v="0"/>
    <x v="0"/>
    <x v="2493"/>
    <x v="2496"/>
    <x v="0"/>
    <x v="73"/>
    <x v="0"/>
    <x v="14"/>
    <x v="31"/>
    <x v="1852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x v="0"/>
    <x v="2494"/>
    <x v="2497"/>
    <x v="0"/>
    <x v="66"/>
    <x v="0"/>
    <x v="14"/>
    <x v="1916"/>
    <x v="1853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x v="0"/>
    <x v="2495"/>
    <x v="2498"/>
    <x v="0"/>
    <x v="9"/>
    <x v="0"/>
    <x v="14"/>
    <x v="1917"/>
    <x v="1854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x v="0"/>
    <x v="2496"/>
    <x v="2499"/>
    <x v="0"/>
    <x v="203"/>
    <x v="0"/>
    <x v="14"/>
    <x v="1918"/>
    <x v="1855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x v="0"/>
    <x v="2497"/>
    <x v="2500"/>
    <x v="0"/>
    <x v="60"/>
    <x v="0"/>
    <x v="14"/>
    <x v="1614"/>
    <x v="1856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x v="5"/>
    <x v="2498"/>
    <x v="2501"/>
    <x v="0"/>
    <x v="63"/>
    <x v="1"/>
    <x v="34"/>
    <x v="1919"/>
    <x v="1857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x v="0"/>
    <x v="2499"/>
    <x v="2502"/>
    <x v="0"/>
    <x v="81"/>
    <x v="1"/>
    <x v="34"/>
    <x v="1920"/>
    <x v="1858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x v="0"/>
    <x v="2500"/>
    <x v="2503"/>
    <x v="0"/>
    <x v="78"/>
    <x v="1"/>
    <x v="34"/>
    <x v="109"/>
    <x v="121"/>
    <x v="7"/>
    <x v="34"/>
  </r>
  <r>
    <n v="2504"/>
    <x v="2503"/>
    <s v="Halal Restaurant and Internet Cafe 20 percent of profits will go to building masjids."/>
    <x v="19"/>
    <x v="117"/>
    <x v="2"/>
    <x v="0"/>
    <x v="0"/>
    <x v="2501"/>
    <x v="2504"/>
    <x v="0"/>
    <x v="78"/>
    <x v="1"/>
    <x v="34"/>
    <x v="109"/>
    <x v="121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x v="0"/>
    <x v="2502"/>
    <x v="2505"/>
    <x v="0"/>
    <x v="78"/>
    <x v="1"/>
    <x v="34"/>
    <x v="109"/>
    <x v="121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x v="1"/>
    <x v="2503"/>
    <x v="2506"/>
    <x v="0"/>
    <x v="84"/>
    <x v="1"/>
    <x v="34"/>
    <x v="722"/>
    <x v="2"/>
    <x v="7"/>
    <x v="34"/>
  </r>
  <r>
    <n v="2507"/>
    <x v="2506"/>
    <s v="Unique dishes for a unique city!."/>
    <x v="350"/>
    <x v="117"/>
    <x v="2"/>
    <x v="0"/>
    <x v="0"/>
    <x v="2504"/>
    <x v="2507"/>
    <x v="0"/>
    <x v="78"/>
    <x v="1"/>
    <x v="34"/>
    <x v="109"/>
    <x v="121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x v="0"/>
    <x v="2505"/>
    <x v="2508"/>
    <x v="0"/>
    <x v="78"/>
    <x v="1"/>
    <x v="34"/>
    <x v="109"/>
    <x v="121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x v="1"/>
    <x v="2506"/>
    <x v="2509"/>
    <x v="0"/>
    <x v="33"/>
    <x v="1"/>
    <x v="34"/>
    <x v="1921"/>
    <x v="680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x v="0"/>
    <x v="2507"/>
    <x v="2510"/>
    <x v="0"/>
    <x v="84"/>
    <x v="1"/>
    <x v="34"/>
    <x v="840"/>
    <x v="839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x v="1"/>
    <x v="2508"/>
    <x v="2511"/>
    <x v="0"/>
    <x v="78"/>
    <x v="1"/>
    <x v="34"/>
    <x v="109"/>
    <x v="121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x v="0"/>
    <x v="2509"/>
    <x v="2512"/>
    <x v="0"/>
    <x v="78"/>
    <x v="1"/>
    <x v="34"/>
    <x v="109"/>
    <x v="121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x v="3"/>
    <x v="2510"/>
    <x v="2513"/>
    <x v="0"/>
    <x v="78"/>
    <x v="1"/>
    <x v="34"/>
    <x v="109"/>
    <x v="121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x v="0"/>
    <x v="2511"/>
    <x v="2514"/>
    <x v="0"/>
    <x v="80"/>
    <x v="1"/>
    <x v="34"/>
    <x v="1922"/>
    <x v="1859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x v="0"/>
    <x v="2512"/>
    <x v="2515"/>
    <x v="0"/>
    <x v="8"/>
    <x v="1"/>
    <x v="34"/>
    <x v="1923"/>
    <x v="1860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x v="0"/>
    <x v="2513"/>
    <x v="2516"/>
    <x v="0"/>
    <x v="78"/>
    <x v="1"/>
    <x v="34"/>
    <x v="109"/>
    <x v="121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x v="5"/>
    <x v="2514"/>
    <x v="2517"/>
    <x v="0"/>
    <x v="51"/>
    <x v="1"/>
    <x v="34"/>
    <x v="1924"/>
    <x v="1861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x v="0"/>
    <x v="2515"/>
    <x v="2518"/>
    <x v="0"/>
    <x v="78"/>
    <x v="1"/>
    <x v="34"/>
    <x v="109"/>
    <x v="121"/>
    <x v="7"/>
    <x v="34"/>
  </r>
  <r>
    <n v="2519"/>
    <x v="2518"/>
    <s v="Better than your mom's, better than Cracker Barrel, only at Kelli's Kitchen (all from scratch)."/>
    <x v="60"/>
    <x v="654"/>
    <x v="2"/>
    <x v="0"/>
    <x v="0"/>
    <x v="2516"/>
    <x v="2519"/>
    <x v="0"/>
    <x v="80"/>
    <x v="1"/>
    <x v="34"/>
    <x v="1925"/>
    <x v="1862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x v="0"/>
    <x v="2517"/>
    <x v="2520"/>
    <x v="0"/>
    <x v="78"/>
    <x v="1"/>
    <x v="34"/>
    <x v="109"/>
    <x v="121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x v="0"/>
    <x v="2518"/>
    <x v="2521"/>
    <x v="0"/>
    <x v="462"/>
    <x v="0"/>
    <x v="35"/>
    <x v="1926"/>
    <x v="1863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x v="0"/>
    <x v="2519"/>
    <x v="2522"/>
    <x v="0"/>
    <x v="74"/>
    <x v="0"/>
    <x v="35"/>
    <x v="31"/>
    <x v="1864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x v="0"/>
    <x v="2520"/>
    <x v="2523"/>
    <x v="0"/>
    <x v="55"/>
    <x v="0"/>
    <x v="35"/>
    <x v="1927"/>
    <x v="1865"/>
    <x v="4"/>
    <x v="35"/>
  </r>
  <r>
    <n v="2524"/>
    <x v="2523"/>
    <s v="We're bringing some of our favorite music from the past 10 years to disc for the first time ever."/>
    <x v="51"/>
    <x v="1731"/>
    <x v="0"/>
    <x v="0"/>
    <x v="0"/>
    <x v="2521"/>
    <x v="2524"/>
    <x v="0"/>
    <x v="68"/>
    <x v="0"/>
    <x v="35"/>
    <x v="264"/>
    <x v="1866"/>
    <x v="4"/>
    <x v="35"/>
  </r>
  <r>
    <n v="2525"/>
    <x v="2524"/>
    <s v="Husband and wife operatic team specializing in German opera. Fundraising for an audition tour of Germany."/>
    <x v="6"/>
    <x v="1732"/>
    <x v="0"/>
    <x v="0"/>
    <x v="0"/>
    <x v="2522"/>
    <x v="2525"/>
    <x v="0"/>
    <x v="144"/>
    <x v="0"/>
    <x v="35"/>
    <x v="1928"/>
    <x v="1867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x v="0"/>
    <x v="2523"/>
    <x v="2526"/>
    <x v="0"/>
    <x v="51"/>
    <x v="0"/>
    <x v="35"/>
    <x v="1929"/>
    <x v="1868"/>
    <x v="4"/>
    <x v="35"/>
  </r>
  <r>
    <n v="2527"/>
    <x v="2526"/>
    <s v="Five Programs of Benjamin Britten's vocal works featuring over 20 extraordinary vocalists and pianists."/>
    <x v="23"/>
    <x v="1734"/>
    <x v="0"/>
    <x v="0"/>
    <x v="0"/>
    <x v="2524"/>
    <x v="2527"/>
    <x v="0"/>
    <x v="26"/>
    <x v="0"/>
    <x v="35"/>
    <x v="1930"/>
    <x v="1869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x v="1"/>
    <x v="2525"/>
    <x v="2528"/>
    <x v="0"/>
    <x v="75"/>
    <x v="0"/>
    <x v="35"/>
    <x v="1931"/>
    <x v="1870"/>
    <x v="4"/>
    <x v="35"/>
  </r>
  <r>
    <n v="2529"/>
    <x v="2528"/>
    <s v="Opera. Short. New."/>
    <x v="12"/>
    <x v="1736"/>
    <x v="0"/>
    <x v="0"/>
    <x v="0"/>
    <x v="2526"/>
    <x v="2529"/>
    <x v="0"/>
    <x v="88"/>
    <x v="0"/>
    <x v="35"/>
    <x v="1932"/>
    <x v="1871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x v="0"/>
    <x v="2527"/>
    <x v="2530"/>
    <x v="0"/>
    <x v="53"/>
    <x v="0"/>
    <x v="35"/>
    <x v="31"/>
    <x v="1872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x v="0"/>
    <x v="2528"/>
    <x v="2531"/>
    <x v="0"/>
    <x v="42"/>
    <x v="0"/>
    <x v="35"/>
    <x v="84"/>
    <x v="1873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x v="0"/>
    <x v="2529"/>
    <x v="2532"/>
    <x v="0"/>
    <x v="65"/>
    <x v="0"/>
    <x v="35"/>
    <x v="1933"/>
    <x v="1874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x v="0"/>
    <x v="2530"/>
    <x v="2533"/>
    <x v="0"/>
    <x v="327"/>
    <x v="0"/>
    <x v="35"/>
    <x v="1934"/>
    <x v="1875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x v="0"/>
    <x v="2531"/>
    <x v="2534"/>
    <x v="0"/>
    <x v="25"/>
    <x v="0"/>
    <x v="35"/>
    <x v="2"/>
    <x v="1876"/>
    <x v="4"/>
    <x v="35"/>
  </r>
  <r>
    <n v="2535"/>
    <x v="2534"/>
    <s v="Mark Hayes: Requiem Recording"/>
    <x v="22"/>
    <x v="1741"/>
    <x v="0"/>
    <x v="0"/>
    <x v="0"/>
    <x v="2532"/>
    <x v="2535"/>
    <x v="0"/>
    <x v="76"/>
    <x v="0"/>
    <x v="35"/>
    <x v="640"/>
    <x v="1877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x v="0"/>
    <x v="2533"/>
    <x v="2536"/>
    <x v="0"/>
    <x v="80"/>
    <x v="0"/>
    <x v="35"/>
    <x v="1339"/>
    <x v="1878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x v="0"/>
    <x v="2534"/>
    <x v="2537"/>
    <x v="0"/>
    <x v="202"/>
    <x v="0"/>
    <x v="35"/>
    <x v="1007"/>
    <x v="101"/>
    <x v="4"/>
    <x v="35"/>
  </r>
  <r>
    <n v="2538"/>
    <x v="2537"/>
    <s v="I will record 2 of Tomaso Albinoni's concertos for 2 oboes playing both parts myself."/>
    <x v="102"/>
    <x v="1743"/>
    <x v="0"/>
    <x v="0"/>
    <x v="0"/>
    <x v="2535"/>
    <x v="2538"/>
    <x v="0"/>
    <x v="333"/>
    <x v="0"/>
    <x v="35"/>
    <x v="1935"/>
    <x v="1879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x v="0"/>
    <x v="2536"/>
    <x v="2539"/>
    <x v="0"/>
    <x v="211"/>
    <x v="0"/>
    <x v="35"/>
    <x v="598"/>
    <x v="1880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x v="0"/>
    <x v="2537"/>
    <x v="2540"/>
    <x v="0"/>
    <x v="74"/>
    <x v="0"/>
    <x v="35"/>
    <x v="1936"/>
    <x v="1881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x v="1"/>
    <x v="2538"/>
    <x v="2541"/>
    <x v="0"/>
    <x v="287"/>
    <x v="0"/>
    <x v="35"/>
    <x v="1937"/>
    <x v="1882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x v="0"/>
    <x v="2539"/>
    <x v="2542"/>
    <x v="0"/>
    <x v="62"/>
    <x v="0"/>
    <x v="35"/>
    <x v="1938"/>
    <x v="1883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x v="0"/>
    <x v="2540"/>
    <x v="2543"/>
    <x v="0"/>
    <x v="62"/>
    <x v="0"/>
    <x v="35"/>
    <x v="1939"/>
    <x v="1884"/>
    <x v="4"/>
    <x v="35"/>
  </r>
  <r>
    <n v="2544"/>
    <x v="2543"/>
    <s v="Bringing choral music and performance opportunities to under-served youth in West Philadelphia"/>
    <x v="10"/>
    <x v="1749"/>
    <x v="0"/>
    <x v="0"/>
    <x v="0"/>
    <x v="2541"/>
    <x v="2544"/>
    <x v="0"/>
    <x v="7"/>
    <x v="0"/>
    <x v="35"/>
    <x v="1940"/>
    <x v="1885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x v="0"/>
    <x v="2542"/>
    <x v="2545"/>
    <x v="0"/>
    <x v="42"/>
    <x v="0"/>
    <x v="35"/>
    <x v="1941"/>
    <x v="1886"/>
    <x v="4"/>
    <x v="35"/>
  </r>
  <r>
    <n v="2546"/>
    <x v="2545"/>
    <s v="We want to release an album of choral music by acclaimed Finnish composer Jaakko MÃ¤ntyjÃ¤rvi in 2014"/>
    <x v="8"/>
    <x v="1751"/>
    <x v="0"/>
    <x v="0"/>
    <x v="0"/>
    <x v="2543"/>
    <x v="2546"/>
    <x v="0"/>
    <x v="71"/>
    <x v="0"/>
    <x v="35"/>
    <x v="1942"/>
    <x v="1887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x v="0"/>
    <x v="2544"/>
    <x v="2547"/>
    <x v="0"/>
    <x v="179"/>
    <x v="0"/>
    <x v="35"/>
    <x v="1943"/>
    <x v="1888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x v="3"/>
    <x v="2545"/>
    <x v="2548"/>
    <x v="0"/>
    <x v="77"/>
    <x v="0"/>
    <x v="35"/>
    <x v="1944"/>
    <x v="1889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x v="1"/>
    <x v="2546"/>
    <x v="2549"/>
    <x v="0"/>
    <x v="77"/>
    <x v="0"/>
    <x v="35"/>
    <x v="1945"/>
    <x v="1890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x v="0"/>
    <x v="2547"/>
    <x v="2550"/>
    <x v="0"/>
    <x v="3"/>
    <x v="0"/>
    <x v="35"/>
    <x v="1946"/>
    <x v="1891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x v="0"/>
    <x v="2548"/>
    <x v="2551"/>
    <x v="0"/>
    <x v="66"/>
    <x v="0"/>
    <x v="35"/>
    <x v="1947"/>
    <x v="1892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x v="0"/>
    <x v="2549"/>
    <x v="2552"/>
    <x v="0"/>
    <x v="59"/>
    <x v="0"/>
    <x v="35"/>
    <x v="1635"/>
    <x v="1893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x v="0"/>
    <x v="2550"/>
    <x v="2553"/>
    <x v="0"/>
    <x v="65"/>
    <x v="0"/>
    <x v="35"/>
    <x v="1948"/>
    <x v="1894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x v="0"/>
    <x v="2551"/>
    <x v="2554"/>
    <x v="0"/>
    <x v="85"/>
    <x v="0"/>
    <x v="35"/>
    <x v="1949"/>
    <x v="1895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x v="0"/>
    <x v="2552"/>
    <x v="2555"/>
    <x v="0"/>
    <x v="2"/>
    <x v="0"/>
    <x v="35"/>
    <x v="1950"/>
    <x v="1896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x v="0"/>
    <x v="2553"/>
    <x v="2556"/>
    <x v="0"/>
    <x v="69"/>
    <x v="0"/>
    <x v="35"/>
    <x v="1951"/>
    <x v="1897"/>
    <x v="4"/>
    <x v="35"/>
  </r>
  <r>
    <n v="2557"/>
    <x v="2556"/>
    <s v="Raising money for our concert tour of Switzerland and Germany in June/July 2014"/>
    <x v="42"/>
    <x v="1761"/>
    <x v="0"/>
    <x v="1"/>
    <x v="1"/>
    <x v="2554"/>
    <x v="2557"/>
    <x v="0"/>
    <x v="17"/>
    <x v="0"/>
    <x v="35"/>
    <x v="1952"/>
    <x v="1898"/>
    <x v="4"/>
    <x v="35"/>
  </r>
  <r>
    <n v="2558"/>
    <x v="2557"/>
    <s v="The Hopkins Sinfonia is looking for your support to run our 2015 Season made up of five concerts."/>
    <x v="21"/>
    <x v="1762"/>
    <x v="0"/>
    <x v="2"/>
    <x v="2"/>
    <x v="2555"/>
    <x v="2558"/>
    <x v="0"/>
    <x v="59"/>
    <x v="0"/>
    <x v="35"/>
    <x v="1953"/>
    <x v="1899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x v="0"/>
    <x v="2556"/>
    <x v="2559"/>
    <x v="0"/>
    <x v="20"/>
    <x v="0"/>
    <x v="35"/>
    <x v="1954"/>
    <x v="1900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x v="1"/>
    <x v="2557"/>
    <x v="2560"/>
    <x v="0"/>
    <x v="64"/>
    <x v="0"/>
    <x v="35"/>
    <x v="1787"/>
    <x v="1901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x v="5"/>
    <x v="2558"/>
    <x v="2561"/>
    <x v="0"/>
    <x v="78"/>
    <x v="1"/>
    <x v="19"/>
    <x v="109"/>
    <x v="121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x v="3"/>
    <x v="2559"/>
    <x v="2562"/>
    <x v="0"/>
    <x v="83"/>
    <x v="1"/>
    <x v="19"/>
    <x v="571"/>
    <x v="384"/>
    <x v="7"/>
    <x v="19"/>
  </r>
  <r>
    <n v="2563"/>
    <x v="2562"/>
    <s v="Michigan based bubble tea and specialty ice cream food truck"/>
    <x v="22"/>
    <x v="117"/>
    <x v="1"/>
    <x v="0"/>
    <x v="0"/>
    <x v="2560"/>
    <x v="2563"/>
    <x v="0"/>
    <x v="78"/>
    <x v="1"/>
    <x v="19"/>
    <x v="109"/>
    <x v="121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x v="5"/>
    <x v="2561"/>
    <x v="2564"/>
    <x v="0"/>
    <x v="78"/>
    <x v="1"/>
    <x v="19"/>
    <x v="109"/>
    <x v="121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x v="0"/>
    <x v="2562"/>
    <x v="2565"/>
    <x v="0"/>
    <x v="29"/>
    <x v="1"/>
    <x v="19"/>
    <x v="460"/>
    <x v="101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x v="0"/>
    <x v="2563"/>
    <x v="2566"/>
    <x v="0"/>
    <x v="78"/>
    <x v="1"/>
    <x v="19"/>
    <x v="109"/>
    <x v="121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x v="0"/>
    <x v="2564"/>
    <x v="2567"/>
    <x v="0"/>
    <x v="84"/>
    <x v="1"/>
    <x v="19"/>
    <x v="480"/>
    <x v="88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x v="1"/>
    <x v="2565"/>
    <x v="2568"/>
    <x v="0"/>
    <x v="29"/>
    <x v="1"/>
    <x v="19"/>
    <x v="724"/>
    <x v="73"/>
    <x v="7"/>
    <x v="19"/>
  </r>
  <r>
    <n v="2569"/>
    <x v="2568"/>
    <s v="With your help, I would be able to get a truck and start the process of getting it ready for the 2016 season."/>
    <x v="115"/>
    <x v="1011"/>
    <x v="1"/>
    <x v="0"/>
    <x v="0"/>
    <x v="2566"/>
    <x v="2569"/>
    <x v="0"/>
    <x v="84"/>
    <x v="1"/>
    <x v="19"/>
    <x v="1955"/>
    <x v="1902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x v="0"/>
    <x v="2567"/>
    <x v="2570"/>
    <x v="0"/>
    <x v="84"/>
    <x v="1"/>
    <x v="19"/>
    <x v="1956"/>
    <x v="1903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x v="2"/>
    <x v="2568"/>
    <x v="2571"/>
    <x v="0"/>
    <x v="80"/>
    <x v="1"/>
    <x v="19"/>
    <x v="1161"/>
    <x v="372"/>
    <x v="7"/>
    <x v="19"/>
  </r>
  <r>
    <n v="2572"/>
    <x v="2571"/>
    <s v="Mesquite smoked brisket nachos, food truck style, with homemade salsa to make your taste buds dance."/>
    <x v="11"/>
    <x v="117"/>
    <x v="1"/>
    <x v="0"/>
    <x v="0"/>
    <x v="2569"/>
    <x v="2572"/>
    <x v="0"/>
    <x v="78"/>
    <x v="1"/>
    <x v="19"/>
    <x v="109"/>
    <x v="121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x v="0"/>
    <x v="2570"/>
    <x v="2573"/>
    <x v="0"/>
    <x v="78"/>
    <x v="1"/>
    <x v="19"/>
    <x v="109"/>
    <x v="121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x v="0"/>
    <x v="2571"/>
    <x v="2574"/>
    <x v="0"/>
    <x v="78"/>
    <x v="1"/>
    <x v="19"/>
    <x v="109"/>
    <x v="121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x v="0"/>
    <x v="2572"/>
    <x v="2575"/>
    <x v="0"/>
    <x v="78"/>
    <x v="1"/>
    <x v="19"/>
    <x v="109"/>
    <x v="121"/>
    <x v="7"/>
    <x v="19"/>
  </r>
  <r>
    <n v="2576"/>
    <x v="2575"/>
    <s v="A New Twist with an American and Philippine fast food Mobile Trailer."/>
    <x v="3"/>
    <x v="117"/>
    <x v="1"/>
    <x v="0"/>
    <x v="0"/>
    <x v="2573"/>
    <x v="2576"/>
    <x v="0"/>
    <x v="78"/>
    <x v="1"/>
    <x v="19"/>
    <x v="109"/>
    <x v="121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x v="0"/>
    <x v="2574"/>
    <x v="2577"/>
    <x v="0"/>
    <x v="78"/>
    <x v="1"/>
    <x v="19"/>
    <x v="109"/>
    <x v="121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x v="0"/>
    <x v="2575"/>
    <x v="2578"/>
    <x v="0"/>
    <x v="78"/>
    <x v="1"/>
    <x v="19"/>
    <x v="109"/>
    <x v="121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x v="0"/>
    <x v="2576"/>
    <x v="2579"/>
    <x v="0"/>
    <x v="8"/>
    <x v="1"/>
    <x v="19"/>
    <x v="1957"/>
    <x v="1904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x v="0"/>
    <x v="2577"/>
    <x v="2580"/>
    <x v="0"/>
    <x v="84"/>
    <x v="1"/>
    <x v="19"/>
    <x v="722"/>
    <x v="157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x v="0"/>
    <x v="2578"/>
    <x v="2581"/>
    <x v="0"/>
    <x v="202"/>
    <x v="1"/>
    <x v="19"/>
    <x v="1958"/>
    <x v="1905"/>
    <x v="7"/>
    <x v="19"/>
  </r>
  <r>
    <n v="2582"/>
    <x v="2581"/>
    <s v="The place where chicken meets liquor for the first time!"/>
    <x v="161"/>
    <x v="116"/>
    <x v="2"/>
    <x v="0"/>
    <x v="0"/>
    <x v="2579"/>
    <x v="2582"/>
    <x v="0"/>
    <x v="29"/>
    <x v="1"/>
    <x v="19"/>
    <x v="1959"/>
    <x v="120"/>
    <x v="7"/>
    <x v="19"/>
  </r>
  <r>
    <n v="2583"/>
    <x v="2582"/>
    <s v="Crazy Daisy will become the newest member of the food truck distributors in Kansas City, Missouri."/>
    <x v="28"/>
    <x v="139"/>
    <x v="2"/>
    <x v="0"/>
    <x v="0"/>
    <x v="2580"/>
    <x v="2583"/>
    <x v="0"/>
    <x v="81"/>
    <x v="1"/>
    <x v="19"/>
    <x v="724"/>
    <x v="120"/>
    <x v="7"/>
    <x v="19"/>
  </r>
  <r>
    <n v="2584"/>
    <x v="2583"/>
    <s v="Bringing quality food to the masses using local premium ingredients, but at a food truck price!"/>
    <x v="3"/>
    <x v="117"/>
    <x v="2"/>
    <x v="0"/>
    <x v="0"/>
    <x v="2581"/>
    <x v="2584"/>
    <x v="0"/>
    <x v="78"/>
    <x v="1"/>
    <x v="19"/>
    <x v="109"/>
    <x v="121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x v="0"/>
    <x v="2582"/>
    <x v="2585"/>
    <x v="0"/>
    <x v="29"/>
    <x v="1"/>
    <x v="19"/>
    <x v="874"/>
    <x v="73"/>
    <x v="7"/>
    <x v="19"/>
  </r>
  <r>
    <n v="2586"/>
    <x v="2585"/>
    <s v="I would like to bring fresh salad and food to the streets of London at a reasonable price."/>
    <x v="9"/>
    <x v="139"/>
    <x v="2"/>
    <x v="1"/>
    <x v="1"/>
    <x v="2583"/>
    <x v="2586"/>
    <x v="0"/>
    <x v="29"/>
    <x v="1"/>
    <x v="19"/>
    <x v="874"/>
    <x v="144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x v="0"/>
    <x v="2584"/>
    <x v="2587"/>
    <x v="0"/>
    <x v="79"/>
    <x v="1"/>
    <x v="19"/>
    <x v="1960"/>
    <x v="1906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x v="0"/>
    <x v="2585"/>
    <x v="2588"/>
    <x v="0"/>
    <x v="22"/>
    <x v="1"/>
    <x v="19"/>
    <x v="1961"/>
    <x v="1907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x v="7"/>
    <x v="2586"/>
    <x v="2589"/>
    <x v="0"/>
    <x v="29"/>
    <x v="1"/>
    <x v="19"/>
    <x v="134"/>
    <x v="144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x v="2"/>
    <x v="2587"/>
    <x v="2590"/>
    <x v="0"/>
    <x v="78"/>
    <x v="1"/>
    <x v="19"/>
    <x v="109"/>
    <x v="121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x v="0"/>
    <x v="2588"/>
    <x v="2591"/>
    <x v="0"/>
    <x v="84"/>
    <x v="1"/>
    <x v="19"/>
    <x v="1651"/>
    <x v="31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x v="0"/>
    <x v="2589"/>
    <x v="2592"/>
    <x v="0"/>
    <x v="29"/>
    <x v="1"/>
    <x v="19"/>
    <x v="874"/>
    <x v="73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x v="0"/>
    <x v="2590"/>
    <x v="2593"/>
    <x v="0"/>
    <x v="78"/>
    <x v="1"/>
    <x v="19"/>
    <x v="109"/>
    <x v="121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x v="0"/>
    <x v="2591"/>
    <x v="2594"/>
    <x v="0"/>
    <x v="29"/>
    <x v="1"/>
    <x v="19"/>
    <x v="466"/>
    <x v="120"/>
    <x v="7"/>
    <x v="19"/>
  </r>
  <r>
    <n v="2595"/>
    <x v="2594"/>
    <s v="Looking to put the best baked goods in Bowling Green on wheels"/>
    <x v="36"/>
    <x v="1767"/>
    <x v="2"/>
    <x v="0"/>
    <x v="0"/>
    <x v="2592"/>
    <x v="2595"/>
    <x v="0"/>
    <x v="10"/>
    <x v="1"/>
    <x v="19"/>
    <x v="1962"/>
    <x v="1908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x v="5"/>
    <x v="2593"/>
    <x v="2596"/>
    <x v="0"/>
    <x v="74"/>
    <x v="1"/>
    <x v="19"/>
    <x v="1963"/>
    <x v="1909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x v="1"/>
    <x v="2594"/>
    <x v="2597"/>
    <x v="0"/>
    <x v="63"/>
    <x v="1"/>
    <x v="19"/>
    <x v="905"/>
    <x v="1910"/>
    <x v="7"/>
    <x v="19"/>
  </r>
  <r>
    <n v="2598"/>
    <x v="2597"/>
    <s v="I'm ready to make Tulsa happy and aware that love and kindness go hand in hand with good food!"/>
    <x v="9"/>
    <x v="1769"/>
    <x v="2"/>
    <x v="0"/>
    <x v="0"/>
    <x v="2595"/>
    <x v="2598"/>
    <x v="0"/>
    <x v="25"/>
    <x v="1"/>
    <x v="19"/>
    <x v="1964"/>
    <x v="1911"/>
    <x v="7"/>
    <x v="19"/>
  </r>
  <r>
    <n v="2599"/>
    <x v="2598"/>
    <s v="The Empty Ramekins Catering Group is looking for your help to start up in Miami Florida!!!!"/>
    <x v="354"/>
    <x v="456"/>
    <x v="2"/>
    <x v="0"/>
    <x v="0"/>
    <x v="2596"/>
    <x v="2599"/>
    <x v="0"/>
    <x v="81"/>
    <x v="1"/>
    <x v="19"/>
    <x v="1965"/>
    <x v="666"/>
    <x v="7"/>
    <x v="19"/>
  </r>
  <r>
    <n v="2600"/>
    <x v="2599"/>
    <s v="On Sunday November 8, 2015 our food truck burned to the ground. Please help us get rebuilt."/>
    <x v="63"/>
    <x v="1505"/>
    <x v="2"/>
    <x v="0"/>
    <x v="0"/>
    <x v="2597"/>
    <x v="2600"/>
    <x v="0"/>
    <x v="209"/>
    <x v="1"/>
    <x v="19"/>
    <x v="1966"/>
    <x v="1912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x v="0"/>
    <x v="2598"/>
    <x v="2601"/>
    <x v="1"/>
    <x v="299"/>
    <x v="0"/>
    <x v="36"/>
    <x v="1967"/>
    <x v="1913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x v="0"/>
    <x v="2599"/>
    <x v="2602"/>
    <x v="1"/>
    <x v="463"/>
    <x v="0"/>
    <x v="36"/>
    <x v="1968"/>
    <x v="1914"/>
    <x v="2"/>
    <x v="36"/>
  </r>
  <r>
    <n v="2603"/>
    <x v="2602"/>
    <s v="I will be building a mock space station and simulate living on Mars for two weeks."/>
    <x v="257"/>
    <x v="702"/>
    <x v="0"/>
    <x v="0"/>
    <x v="0"/>
    <x v="2600"/>
    <x v="2603"/>
    <x v="1"/>
    <x v="133"/>
    <x v="0"/>
    <x v="36"/>
    <x v="1969"/>
    <x v="1915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x v="0"/>
    <x v="2601"/>
    <x v="2604"/>
    <x v="1"/>
    <x v="306"/>
    <x v="0"/>
    <x v="36"/>
    <x v="1970"/>
    <x v="1916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x v="0"/>
    <x v="2602"/>
    <x v="2605"/>
    <x v="1"/>
    <x v="464"/>
    <x v="0"/>
    <x v="36"/>
    <x v="1971"/>
    <x v="1917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x v="0"/>
    <x v="2603"/>
    <x v="2606"/>
    <x v="1"/>
    <x v="465"/>
    <x v="0"/>
    <x v="36"/>
    <x v="1972"/>
    <x v="1918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x v="0"/>
    <x v="2604"/>
    <x v="2607"/>
    <x v="1"/>
    <x v="367"/>
    <x v="0"/>
    <x v="36"/>
    <x v="1973"/>
    <x v="1919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x v="0"/>
    <x v="2605"/>
    <x v="2608"/>
    <x v="1"/>
    <x v="466"/>
    <x v="0"/>
    <x v="36"/>
    <x v="1974"/>
    <x v="1920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x v="0"/>
    <x v="2606"/>
    <x v="2609"/>
    <x v="1"/>
    <x v="467"/>
    <x v="0"/>
    <x v="36"/>
    <x v="1975"/>
    <x v="1921"/>
    <x v="2"/>
    <x v="36"/>
  </r>
  <r>
    <n v="2610"/>
    <x v="2609"/>
    <s v="Preserve the telescope that Clyde Tombaugh used to discover Pluto for generations to come!"/>
    <x v="355"/>
    <x v="1778"/>
    <x v="0"/>
    <x v="0"/>
    <x v="0"/>
    <x v="2607"/>
    <x v="2610"/>
    <x v="1"/>
    <x v="468"/>
    <x v="0"/>
    <x v="36"/>
    <x v="1976"/>
    <x v="1922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x v="3"/>
    <x v="2608"/>
    <x v="2611"/>
    <x v="1"/>
    <x v="469"/>
    <x v="0"/>
    <x v="36"/>
    <x v="1977"/>
    <x v="1923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x v="0"/>
    <x v="2609"/>
    <x v="2612"/>
    <x v="1"/>
    <x v="324"/>
    <x v="0"/>
    <x v="36"/>
    <x v="1978"/>
    <x v="1924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x v="0"/>
    <x v="2610"/>
    <x v="2613"/>
    <x v="1"/>
    <x v="33"/>
    <x v="0"/>
    <x v="36"/>
    <x v="1979"/>
    <x v="1925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x v="0"/>
    <x v="2611"/>
    <x v="2614"/>
    <x v="1"/>
    <x v="61"/>
    <x v="0"/>
    <x v="36"/>
    <x v="607"/>
    <x v="1926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x v="1"/>
    <x v="2612"/>
    <x v="2615"/>
    <x v="0"/>
    <x v="250"/>
    <x v="0"/>
    <x v="36"/>
    <x v="1980"/>
    <x v="1927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x v="0"/>
    <x v="2613"/>
    <x v="2616"/>
    <x v="1"/>
    <x v="146"/>
    <x v="0"/>
    <x v="36"/>
    <x v="1981"/>
    <x v="1928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x v="0"/>
    <x v="2614"/>
    <x v="2617"/>
    <x v="1"/>
    <x v="180"/>
    <x v="0"/>
    <x v="36"/>
    <x v="1982"/>
    <x v="1929"/>
    <x v="2"/>
    <x v="36"/>
  </r>
  <r>
    <n v="2618"/>
    <x v="2617"/>
    <s v="LTD ED COLLECTIBLE SPACE ART FEAT. ASTRONAUTS"/>
    <x v="36"/>
    <x v="1786"/>
    <x v="0"/>
    <x v="0"/>
    <x v="0"/>
    <x v="2615"/>
    <x v="2618"/>
    <x v="1"/>
    <x v="99"/>
    <x v="0"/>
    <x v="36"/>
    <x v="1983"/>
    <x v="1930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x v="0"/>
    <x v="2616"/>
    <x v="2619"/>
    <x v="1"/>
    <x v="28"/>
    <x v="0"/>
    <x v="36"/>
    <x v="1984"/>
    <x v="1931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x v="2"/>
    <x v="2617"/>
    <x v="2620"/>
    <x v="1"/>
    <x v="470"/>
    <x v="0"/>
    <x v="36"/>
    <x v="1985"/>
    <x v="1932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x v="0"/>
    <x v="2618"/>
    <x v="2621"/>
    <x v="1"/>
    <x v="471"/>
    <x v="0"/>
    <x v="36"/>
    <x v="1986"/>
    <x v="1933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x v="3"/>
    <x v="2619"/>
    <x v="2622"/>
    <x v="0"/>
    <x v="142"/>
    <x v="0"/>
    <x v="36"/>
    <x v="1987"/>
    <x v="1934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x v="0"/>
    <x v="2620"/>
    <x v="2623"/>
    <x v="0"/>
    <x v="95"/>
    <x v="0"/>
    <x v="36"/>
    <x v="430"/>
    <x v="1935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x v="0"/>
    <x v="2621"/>
    <x v="2624"/>
    <x v="0"/>
    <x v="472"/>
    <x v="0"/>
    <x v="36"/>
    <x v="1988"/>
    <x v="1936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x v="3"/>
    <x v="2622"/>
    <x v="2625"/>
    <x v="0"/>
    <x v="47"/>
    <x v="0"/>
    <x v="36"/>
    <x v="1989"/>
    <x v="1937"/>
    <x v="2"/>
    <x v="36"/>
  </r>
  <r>
    <n v="2626"/>
    <x v="2625"/>
    <s v="Support the accreditation of our online STEM Mentoring Program with the International Mentoring Association"/>
    <x v="30"/>
    <x v="1794"/>
    <x v="0"/>
    <x v="0"/>
    <x v="0"/>
    <x v="2623"/>
    <x v="2626"/>
    <x v="0"/>
    <x v="133"/>
    <x v="0"/>
    <x v="36"/>
    <x v="1990"/>
    <x v="150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x v="0"/>
    <x v="2624"/>
    <x v="2627"/>
    <x v="0"/>
    <x v="43"/>
    <x v="0"/>
    <x v="36"/>
    <x v="1991"/>
    <x v="1938"/>
    <x v="2"/>
    <x v="36"/>
  </r>
  <r>
    <n v="2628"/>
    <x v="2627"/>
    <s v="A high school freshman is sending pie into space and you can be a part of it.  GO SCIENCE!!!"/>
    <x v="357"/>
    <x v="1796"/>
    <x v="0"/>
    <x v="0"/>
    <x v="0"/>
    <x v="2625"/>
    <x v="2628"/>
    <x v="0"/>
    <x v="64"/>
    <x v="0"/>
    <x v="36"/>
    <x v="1992"/>
    <x v="1939"/>
    <x v="2"/>
    <x v="36"/>
  </r>
  <r>
    <n v="2629"/>
    <x v="2628"/>
    <s v="The first international contest to let students shape the future of interstellar travel."/>
    <x v="10"/>
    <x v="1797"/>
    <x v="0"/>
    <x v="1"/>
    <x v="1"/>
    <x v="2626"/>
    <x v="2629"/>
    <x v="0"/>
    <x v="61"/>
    <x v="0"/>
    <x v="36"/>
    <x v="1993"/>
    <x v="1940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x v="2"/>
    <x v="2627"/>
    <x v="2630"/>
    <x v="0"/>
    <x v="75"/>
    <x v="0"/>
    <x v="36"/>
    <x v="1994"/>
    <x v="1941"/>
    <x v="2"/>
    <x v="36"/>
  </r>
  <r>
    <n v="2631"/>
    <x v="2630"/>
    <s v="Starship Congress 2015 is a deep-space &amp; interstellar science summit staged by Icarus Interstellar."/>
    <x v="22"/>
    <x v="1799"/>
    <x v="0"/>
    <x v="0"/>
    <x v="0"/>
    <x v="2628"/>
    <x v="2631"/>
    <x v="0"/>
    <x v="172"/>
    <x v="0"/>
    <x v="36"/>
    <x v="1995"/>
    <x v="1942"/>
    <x v="2"/>
    <x v="36"/>
  </r>
  <r>
    <n v="2632"/>
    <x v="2631"/>
    <s v="Students from 3 universities are designing a dual stage rocket to test experimental rocket technology."/>
    <x v="358"/>
    <x v="1800"/>
    <x v="0"/>
    <x v="0"/>
    <x v="0"/>
    <x v="2629"/>
    <x v="2632"/>
    <x v="0"/>
    <x v="288"/>
    <x v="0"/>
    <x v="36"/>
    <x v="1996"/>
    <x v="1943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x v="0"/>
    <x v="2630"/>
    <x v="2633"/>
    <x v="0"/>
    <x v="473"/>
    <x v="0"/>
    <x v="36"/>
    <x v="1997"/>
    <x v="1944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x v="0"/>
    <x v="2631"/>
    <x v="2634"/>
    <x v="0"/>
    <x v="20"/>
    <x v="0"/>
    <x v="36"/>
    <x v="1998"/>
    <x v="1945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x v="5"/>
    <x v="2632"/>
    <x v="2635"/>
    <x v="0"/>
    <x v="87"/>
    <x v="0"/>
    <x v="36"/>
    <x v="31"/>
    <x v="1946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x v="0"/>
    <x v="2633"/>
    <x v="2636"/>
    <x v="0"/>
    <x v="133"/>
    <x v="0"/>
    <x v="36"/>
    <x v="1999"/>
    <x v="1947"/>
    <x v="2"/>
    <x v="36"/>
  </r>
  <r>
    <n v="2637"/>
    <x v="2636"/>
    <s v="Help us collect the data to solve the mystery of the century: Is light slowing down?"/>
    <x v="2"/>
    <x v="1805"/>
    <x v="0"/>
    <x v="0"/>
    <x v="0"/>
    <x v="2634"/>
    <x v="2637"/>
    <x v="0"/>
    <x v="55"/>
    <x v="0"/>
    <x v="36"/>
    <x v="2000"/>
    <x v="1948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x v="0"/>
    <x v="2635"/>
    <x v="2638"/>
    <x v="0"/>
    <x v="25"/>
    <x v="0"/>
    <x v="36"/>
    <x v="2001"/>
    <x v="1949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x v="1"/>
    <x v="2636"/>
    <x v="2639"/>
    <x v="0"/>
    <x v="72"/>
    <x v="0"/>
    <x v="36"/>
    <x v="2002"/>
    <x v="1950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x v="0"/>
    <x v="2637"/>
    <x v="2640"/>
    <x v="0"/>
    <x v="50"/>
    <x v="0"/>
    <x v="36"/>
    <x v="1719"/>
    <x v="1951"/>
    <x v="2"/>
    <x v="36"/>
  </r>
  <r>
    <n v="2641"/>
    <x v="2640"/>
    <s v="Building a Flying saucer that has Artificial Intelligent made from sea shell."/>
    <x v="15"/>
    <x v="493"/>
    <x v="2"/>
    <x v="0"/>
    <x v="0"/>
    <x v="2638"/>
    <x v="2641"/>
    <x v="0"/>
    <x v="29"/>
    <x v="1"/>
    <x v="36"/>
    <x v="460"/>
    <x v="2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x v="3"/>
    <x v="2639"/>
    <x v="2642"/>
    <x v="0"/>
    <x v="78"/>
    <x v="1"/>
    <x v="36"/>
    <x v="109"/>
    <x v="121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x v="0"/>
    <x v="323"/>
    <x v="2643"/>
    <x v="1"/>
    <x v="474"/>
    <x v="1"/>
    <x v="36"/>
    <x v="2003"/>
    <x v="1952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x v="0"/>
    <x v="2640"/>
    <x v="2644"/>
    <x v="1"/>
    <x v="47"/>
    <x v="1"/>
    <x v="36"/>
    <x v="2004"/>
    <x v="1953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x v="2"/>
    <x v="2641"/>
    <x v="2645"/>
    <x v="1"/>
    <x v="23"/>
    <x v="1"/>
    <x v="36"/>
    <x v="1131"/>
    <x v="1954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x v="0"/>
    <x v="2642"/>
    <x v="2646"/>
    <x v="1"/>
    <x v="475"/>
    <x v="1"/>
    <x v="36"/>
    <x v="2005"/>
    <x v="1955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x v="5"/>
    <x v="2643"/>
    <x v="2647"/>
    <x v="0"/>
    <x v="83"/>
    <x v="1"/>
    <x v="36"/>
    <x v="2006"/>
    <x v="1053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x v="0"/>
    <x v="2644"/>
    <x v="2648"/>
    <x v="0"/>
    <x v="79"/>
    <x v="1"/>
    <x v="36"/>
    <x v="2007"/>
    <x v="1956"/>
    <x v="2"/>
    <x v="36"/>
  </r>
  <r>
    <n v="2649"/>
    <x v="2648"/>
    <s v="They have launched a Kickstarter."/>
    <x v="152"/>
    <x v="1811"/>
    <x v="1"/>
    <x v="0"/>
    <x v="0"/>
    <x v="2645"/>
    <x v="2649"/>
    <x v="0"/>
    <x v="83"/>
    <x v="1"/>
    <x v="36"/>
    <x v="2008"/>
    <x v="1957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x v="0"/>
    <x v="2646"/>
    <x v="2650"/>
    <x v="0"/>
    <x v="81"/>
    <x v="1"/>
    <x v="36"/>
    <x v="2009"/>
    <x v="1958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x v="0"/>
    <x v="2647"/>
    <x v="2651"/>
    <x v="0"/>
    <x v="57"/>
    <x v="1"/>
    <x v="36"/>
    <x v="2010"/>
    <x v="1959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x v="2"/>
    <x v="2648"/>
    <x v="2652"/>
    <x v="0"/>
    <x v="202"/>
    <x v="1"/>
    <x v="36"/>
    <x v="2011"/>
    <x v="1960"/>
    <x v="2"/>
    <x v="36"/>
  </r>
  <r>
    <n v="2653"/>
    <x v="2652"/>
    <s v="DREAM BIG. Explore the universe through STEAM education. (Science, Technology, Engineering, Art, Mathematics)"/>
    <x v="362"/>
    <x v="1814"/>
    <x v="1"/>
    <x v="0"/>
    <x v="0"/>
    <x v="2649"/>
    <x v="2653"/>
    <x v="0"/>
    <x v="16"/>
    <x v="1"/>
    <x v="36"/>
    <x v="2012"/>
    <x v="1961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x v="0"/>
    <x v="2650"/>
    <x v="2654"/>
    <x v="0"/>
    <x v="79"/>
    <x v="1"/>
    <x v="36"/>
    <x v="2013"/>
    <x v="439"/>
    <x v="2"/>
    <x v="36"/>
  </r>
  <r>
    <n v="2655"/>
    <x v="2654"/>
    <s v="Thank you for your support!"/>
    <x v="36"/>
    <x v="1815"/>
    <x v="1"/>
    <x v="0"/>
    <x v="0"/>
    <x v="2651"/>
    <x v="2655"/>
    <x v="0"/>
    <x v="68"/>
    <x v="1"/>
    <x v="36"/>
    <x v="2014"/>
    <x v="1962"/>
    <x v="2"/>
    <x v="36"/>
  </r>
  <r>
    <n v="2656"/>
    <x v="2655"/>
    <s v="MoonWatcher will be bringing the Moon closer to all of us."/>
    <x v="60"/>
    <x v="1816"/>
    <x v="1"/>
    <x v="0"/>
    <x v="0"/>
    <x v="2652"/>
    <x v="2656"/>
    <x v="0"/>
    <x v="215"/>
    <x v="1"/>
    <x v="36"/>
    <x v="2015"/>
    <x v="1963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x v="0"/>
    <x v="2653"/>
    <x v="2657"/>
    <x v="0"/>
    <x v="211"/>
    <x v="1"/>
    <x v="36"/>
    <x v="2016"/>
    <x v="1964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x v="0"/>
    <x v="2654"/>
    <x v="2658"/>
    <x v="0"/>
    <x v="80"/>
    <x v="1"/>
    <x v="36"/>
    <x v="2017"/>
    <x v="1965"/>
    <x v="2"/>
    <x v="36"/>
  </r>
  <r>
    <n v="2659"/>
    <x v="2658"/>
    <s v="test"/>
    <x v="197"/>
    <x v="1819"/>
    <x v="1"/>
    <x v="0"/>
    <x v="0"/>
    <x v="2655"/>
    <x v="2659"/>
    <x v="0"/>
    <x v="73"/>
    <x v="1"/>
    <x v="36"/>
    <x v="2018"/>
    <x v="1966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x v="0"/>
    <x v="2656"/>
    <x v="2660"/>
    <x v="0"/>
    <x v="81"/>
    <x v="1"/>
    <x v="36"/>
    <x v="2019"/>
    <x v="1967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x v="0"/>
    <x v="2657"/>
    <x v="2661"/>
    <x v="0"/>
    <x v="65"/>
    <x v="0"/>
    <x v="37"/>
    <x v="1335"/>
    <x v="1968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x v="0"/>
    <x v="2658"/>
    <x v="2662"/>
    <x v="0"/>
    <x v="144"/>
    <x v="0"/>
    <x v="37"/>
    <x v="2020"/>
    <x v="1969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x v="5"/>
    <x v="2659"/>
    <x v="2663"/>
    <x v="0"/>
    <x v="66"/>
    <x v="0"/>
    <x v="37"/>
    <x v="2021"/>
    <x v="1970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x v="0"/>
    <x v="2660"/>
    <x v="2664"/>
    <x v="0"/>
    <x v="201"/>
    <x v="0"/>
    <x v="37"/>
    <x v="2022"/>
    <x v="1971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x v="0"/>
    <x v="2661"/>
    <x v="2665"/>
    <x v="0"/>
    <x v="67"/>
    <x v="0"/>
    <x v="37"/>
    <x v="2023"/>
    <x v="1972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x v="0"/>
    <x v="2662"/>
    <x v="2666"/>
    <x v="0"/>
    <x v="190"/>
    <x v="0"/>
    <x v="37"/>
    <x v="2024"/>
    <x v="1973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x v="0"/>
    <x v="2663"/>
    <x v="2667"/>
    <x v="0"/>
    <x v="59"/>
    <x v="0"/>
    <x v="37"/>
    <x v="1934"/>
    <x v="1974"/>
    <x v="2"/>
    <x v="37"/>
  </r>
  <r>
    <n v="2668"/>
    <x v="2667"/>
    <s v="Creativity on the go! |_x000a_CrÃ©ativitÃ© en mouvement !"/>
    <x v="28"/>
    <x v="1240"/>
    <x v="0"/>
    <x v="5"/>
    <x v="5"/>
    <x v="2664"/>
    <x v="2668"/>
    <x v="0"/>
    <x v="33"/>
    <x v="0"/>
    <x v="37"/>
    <x v="2025"/>
    <x v="1975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x v="0"/>
    <x v="2665"/>
    <x v="2669"/>
    <x v="0"/>
    <x v="202"/>
    <x v="0"/>
    <x v="37"/>
    <x v="1239"/>
    <x v="1976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x v="2"/>
    <x v="2666"/>
    <x v="2670"/>
    <x v="1"/>
    <x v="65"/>
    <x v="1"/>
    <x v="37"/>
    <x v="2026"/>
    <x v="1977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x v="0"/>
    <x v="2667"/>
    <x v="2671"/>
    <x v="1"/>
    <x v="87"/>
    <x v="1"/>
    <x v="37"/>
    <x v="2027"/>
    <x v="1978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x v="0"/>
    <x v="2668"/>
    <x v="2672"/>
    <x v="1"/>
    <x v="5"/>
    <x v="1"/>
    <x v="37"/>
    <x v="2028"/>
    <x v="1979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x v="0"/>
    <x v="2669"/>
    <x v="2673"/>
    <x v="1"/>
    <x v="36"/>
    <x v="1"/>
    <x v="37"/>
    <x v="2029"/>
    <x v="1980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x v="0"/>
    <x v="2670"/>
    <x v="2674"/>
    <x v="1"/>
    <x v="199"/>
    <x v="1"/>
    <x v="37"/>
    <x v="2030"/>
    <x v="1981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x v="0"/>
    <x v="2671"/>
    <x v="2675"/>
    <x v="1"/>
    <x v="60"/>
    <x v="1"/>
    <x v="37"/>
    <x v="2031"/>
    <x v="1982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x v="5"/>
    <x v="2672"/>
    <x v="2676"/>
    <x v="0"/>
    <x v="82"/>
    <x v="1"/>
    <x v="37"/>
    <x v="2032"/>
    <x v="1983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x v="0"/>
    <x v="2673"/>
    <x v="2677"/>
    <x v="0"/>
    <x v="74"/>
    <x v="1"/>
    <x v="37"/>
    <x v="2033"/>
    <x v="1984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x v="3"/>
    <x v="2674"/>
    <x v="2678"/>
    <x v="0"/>
    <x v="84"/>
    <x v="1"/>
    <x v="37"/>
    <x v="2034"/>
    <x v="1985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x v="0"/>
    <x v="2675"/>
    <x v="2679"/>
    <x v="0"/>
    <x v="83"/>
    <x v="1"/>
    <x v="37"/>
    <x v="2035"/>
    <x v="895"/>
    <x v="2"/>
    <x v="37"/>
  </r>
  <r>
    <n v="2680"/>
    <x v="2679"/>
    <s v="iHeartPillow, Connecting loved ones"/>
    <x v="261"/>
    <x v="1836"/>
    <x v="2"/>
    <x v="3"/>
    <x v="3"/>
    <x v="2676"/>
    <x v="2680"/>
    <x v="0"/>
    <x v="80"/>
    <x v="1"/>
    <x v="37"/>
    <x v="2036"/>
    <x v="160"/>
    <x v="2"/>
    <x v="37"/>
  </r>
  <r>
    <n v="2681"/>
    <x v="2680"/>
    <s v="Jolly's Hot Dogs: A beef hot dog topped with deliciously seasoned ground beef, mustard and minced onions."/>
    <x v="6"/>
    <x v="434"/>
    <x v="2"/>
    <x v="0"/>
    <x v="0"/>
    <x v="2677"/>
    <x v="2681"/>
    <x v="0"/>
    <x v="84"/>
    <x v="1"/>
    <x v="19"/>
    <x v="1839"/>
    <x v="446"/>
    <x v="7"/>
    <x v="19"/>
  </r>
  <r>
    <n v="2682"/>
    <x v="2681"/>
    <s v="Gourmet Toast is the culinary combination, neigh, perfection of America's most under-utilized snack: Toast."/>
    <x v="12"/>
    <x v="1837"/>
    <x v="2"/>
    <x v="0"/>
    <x v="0"/>
    <x v="2678"/>
    <x v="2682"/>
    <x v="0"/>
    <x v="9"/>
    <x v="1"/>
    <x v="19"/>
    <x v="2037"/>
    <x v="1986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x v="0"/>
    <x v="2679"/>
    <x v="2683"/>
    <x v="0"/>
    <x v="83"/>
    <x v="1"/>
    <x v="19"/>
    <x v="1156"/>
    <x v="1053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x v="0"/>
    <x v="2680"/>
    <x v="2684"/>
    <x v="0"/>
    <x v="80"/>
    <x v="1"/>
    <x v="19"/>
    <x v="736"/>
    <x v="444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x v="0"/>
    <x v="2681"/>
    <x v="2685"/>
    <x v="0"/>
    <x v="29"/>
    <x v="1"/>
    <x v="19"/>
    <x v="459"/>
    <x v="119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x v="0"/>
    <x v="2682"/>
    <x v="2686"/>
    <x v="0"/>
    <x v="78"/>
    <x v="1"/>
    <x v="19"/>
    <x v="109"/>
    <x v="121"/>
    <x v="7"/>
    <x v="19"/>
  </r>
  <r>
    <n v="2687"/>
    <x v="2686"/>
    <s v="Your American Pizzas, Wings, Stuffed Gouda Burger, Sweet &amp; Russet Potato Fries served on a food Truck!!"/>
    <x v="36"/>
    <x v="117"/>
    <x v="2"/>
    <x v="0"/>
    <x v="0"/>
    <x v="2683"/>
    <x v="2687"/>
    <x v="0"/>
    <x v="78"/>
    <x v="1"/>
    <x v="19"/>
    <x v="109"/>
    <x v="121"/>
    <x v="7"/>
    <x v="19"/>
  </r>
  <r>
    <n v="2688"/>
    <x v="2687"/>
    <s v="The amazing gourmet Mac N Cheez Food Truck Campaigne!"/>
    <x v="63"/>
    <x v="1838"/>
    <x v="2"/>
    <x v="0"/>
    <x v="0"/>
    <x v="2684"/>
    <x v="2688"/>
    <x v="0"/>
    <x v="25"/>
    <x v="1"/>
    <x v="19"/>
    <x v="2038"/>
    <x v="1987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x v="0"/>
    <x v="2685"/>
    <x v="2689"/>
    <x v="0"/>
    <x v="29"/>
    <x v="1"/>
    <x v="19"/>
    <x v="1870"/>
    <x v="120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x v="0"/>
    <x v="2686"/>
    <x v="2690"/>
    <x v="0"/>
    <x v="115"/>
    <x v="1"/>
    <x v="19"/>
    <x v="2039"/>
    <x v="1988"/>
    <x v="7"/>
    <x v="19"/>
  </r>
  <r>
    <n v="2691"/>
    <x v="2690"/>
    <s v="A Great New local Food Truck serving up ethnic fusion inspired eats in Ottawa."/>
    <x v="99"/>
    <x v="428"/>
    <x v="2"/>
    <x v="5"/>
    <x v="5"/>
    <x v="2687"/>
    <x v="2691"/>
    <x v="0"/>
    <x v="84"/>
    <x v="1"/>
    <x v="19"/>
    <x v="2040"/>
    <x v="844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x v="0"/>
    <x v="2688"/>
    <x v="2692"/>
    <x v="0"/>
    <x v="29"/>
    <x v="1"/>
    <x v="19"/>
    <x v="1154"/>
    <x v="384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x v="0"/>
    <x v="2689"/>
    <x v="2693"/>
    <x v="0"/>
    <x v="83"/>
    <x v="1"/>
    <x v="19"/>
    <x v="417"/>
    <x v="140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x v="0"/>
    <x v="2690"/>
    <x v="2694"/>
    <x v="0"/>
    <x v="29"/>
    <x v="1"/>
    <x v="19"/>
    <x v="372"/>
    <x v="120"/>
    <x v="7"/>
    <x v="19"/>
  </r>
  <r>
    <n v="2695"/>
    <x v="2694"/>
    <s v="I am creating food magic on the go! Amazing food isn't just for sitdown restaraunts anymore!"/>
    <x v="36"/>
    <x v="1840"/>
    <x v="2"/>
    <x v="0"/>
    <x v="0"/>
    <x v="2691"/>
    <x v="2695"/>
    <x v="0"/>
    <x v="83"/>
    <x v="1"/>
    <x v="19"/>
    <x v="2041"/>
    <x v="1989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x v="0"/>
    <x v="2692"/>
    <x v="2696"/>
    <x v="0"/>
    <x v="44"/>
    <x v="1"/>
    <x v="19"/>
    <x v="2042"/>
    <x v="1990"/>
    <x v="7"/>
    <x v="19"/>
  </r>
  <r>
    <n v="2697"/>
    <x v="2696"/>
    <s v="Stuffed waffles made from Dough. Sweet, savory, salty and then stuffed with meats, fruits, and sauces!"/>
    <x v="165"/>
    <x v="1842"/>
    <x v="2"/>
    <x v="0"/>
    <x v="0"/>
    <x v="2693"/>
    <x v="2697"/>
    <x v="0"/>
    <x v="47"/>
    <x v="1"/>
    <x v="19"/>
    <x v="2043"/>
    <x v="1991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x v="0"/>
    <x v="2694"/>
    <x v="2698"/>
    <x v="0"/>
    <x v="84"/>
    <x v="1"/>
    <x v="19"/>
    <x v="2044"/>
    <x v="1992"/>
    <x v="7"/>
    <x v="19"/>
  </r>
  <r>
    <n v="2699"/>
    <x v="2698"/>
    <s v="Hi, I want make my first bakery. Food truck was great, but I not have a car licence. So, help me to be my dream!"/>
    <x v="365"/>
    <x v="117"/>
    <x v="2"/>
    <x v="5"/>
    <x v="5"/>
    <x v="2695"/>
    <x v="2699"/>
    <x v="0"/>
    <x v="78"/>
    <x v="1"/>
    <x v="19"/>
    <x v="109"/>
    <x v="121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x v="0"/>
    <x v="2696"/>
    <x v="2700"/>
    <x v="0"/>
    <x v="80"/>
    <x v="1"/>
    <x v="19"/>
    <x v="2045"/>
    <x v="844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x v="3"/>
    <x v="2697"/>
    <x v="2701"/>
    <x v="0"/>
    <x v="67"/>
    <x v="1"/>
    <x v="38"/>
    <x v="2046"/>
    <x v="1993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x v="0"/>
    <x v="2698"/>
    <x v="2702"/>
    <x v="1"/>
    <x v="55"/>
    <x v="1"/>
    <x v="38"/>
    <x v="2047"/>
    <x v="1994"/>
    <x v="1"/>
    <x v="38"/>
  </r>
  <r>
    <n v="2703"/>
    <x v="2702"/>
    <s v="Â¡Tu nuevo espacio cultural multidisciplinario en el centro de Pachuca, Hidalgo"/>
    <x v="79"/>
    <x v="1845"/>
    <x v="3"/>
    <x v="14"/>
    <x v="10"/>
    <x v="2699"/>
    <x v="2703"/>
    <x v="0"/>
    <x v="43"/>
    <x v="1"/>
    <x v="38"/>
    <x v="603"/>
    <x v="1995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x v="0"/>
    <x v="2700"/>
    <x v="2704"/>
    <x v="0"/>
    <x v="63"/>
    <x v="1"/>
    <x v="38"/>
    <x v="2048"/>
    <x v="1996"/>
    <x v="1"/>
    <x v="38"/>
  </r>
  <r>
    <n v="2705"/>
    <x v="2704"/>
    <s v="Help light the lights at the historic Fischer Theatre in Danville, IL."/>
    <x v="281"/>
    <x v="1846"/>
    <x v="3"/>
    <x v="0"/>
    <x v="0"/>
    <x v="2701"/>
    <x v="2705"/>
    <x v="0"/>
    <x v="22"/>
    <x v="1"/>
    <x v="38"/>
    <x v="2049"/>
    <x v="1997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x v="0"/>
    <x v="2702"/>
    <x v="2706"/>
    <x v="1"/>
    <x v="40"/>
    <x v="0"/>
    <x v="38"/>
    <x v="2050"/>
    <x v="1998"/>
    <x v="1"/>
    <x v="38"/>
  </r>
  <r>
    <n v="2707"/>
    <x v="2706"/>
    <s v="A new performance space in Seattle. A place for artists, comedians, and audiences to meet and collaborate!"/>
    <x v="6"/>
    <x v="1848"/>
    <x v="0"/>
    <x v="0"/>
    <x v="0"/>
    <x v="2703"/>
    <x v="2707"/>
    <x v="1"/>
    <x v="476"/>
    <x v="0"/>
    <x v="38"/>
    <x v="2051"/>
    <x v="1999"/>
    <x v="1"/>
    <x v="38"/>
  </r>
  <r>
    <n v="2708"/>
    <x v="2707"/>
    <s v="Angel Comedy Club: A permanent home for Londonâ€™s loveliest comedy night - a community comedy club"/>
    <x v="22"/>
    <x v="1849"/>
    <x v="0"/>
    <x v="1"/>
    <x v="1"/>
    <x v="2704"/>
    <x v="2708"/>
    <x v="1"/>
    <x v="477"/>
    <x v="0"/>
    <x v="38"/>
    <x v="2052"/>
    <x v="2000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x v="0"/>
    <x v="2705"/>
    <x v="2709"/>
    <x v="1"/>
    <x v="478"/>
    <x v="0"/>
    <x v="38"/>
    <x v="2053"/>
    <x v="2001"/>
    <x v="1"/>
    <x v="38"/>
  </r>
  <r>
    <n v="2710"/>
    <x v="2709"/>
    <s v="Building Brooklyn's own creative venue for circus, theater and events of all types."/>
    <x v="127"/>
    <x v="1851"/>
    <x v="0"/>
    <x v="0"/>
    <x v="0"/>
    <x v="2706"/>
    <x v="2710"/>
    <x v="1"/>
    <x v="479"/>
    <x v="0"/>
    <x v="38"/>
    <x v="2054"/>
    <x v="2002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x v="1"/>
    <x v="2707"/>
    <x v="2711"/>
    <x v="1"/>
    <x v="196"/>
    <x v="0"/>
    <x v="38"/>
    <x v="2055"/>
    <x v="2003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x v="0"/>
    <x v="2708"/>
    <x v="2712"/>
    <x v="1"/>
    <x v="235"/>
    <x v="0"/>
    <x v="38"/>
    <x v="2056"/>
    <x v="2004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x v="0"/>
    <x v="2709"/>
    <x v="2713"/>
    <x v="1"/>
    <x v="480"/>
    <x v="0"/>
    <x v="38"/>
    <x v="2057"/>
    <x v="2005"/>
    <x v="1"/>
    <x v="38"/>
  </r>
  <r>
    <n v="2714"/>
    <x v="2713"/>
    <s v="The Crane will be the new home for independent theater in Northeast Minneapolis"/>
    <x v="31"/>
    <x v="1855"/>
    <x v="0"/>
    <x v="0"/>
    <x v="0"/>
    <x v="2710"/>
    <x v="2714"/>
    <x v="1"/>
    <x v="120"/>
    <x v="0"/>
    <x v="38"/>
    <x v="2058"/>
    <x v="2006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x v="0"/>
    <x v="2711"/>
    <x v="2715"/>
    <x v="1"/>
    <x v="481"/>
    <x v="0"/>
    <x v="38"/>
    <x v="2059"/>
    <x v="2007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x v="3"/>
    <x v="2712"/>
    <x v="2716"/>
    <x v="1"/>
    <x v="482"/>
    <x v="0"/>
    <x v="38"/>
    <x v="2060"/>
    <x v="2008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x v="0"/>
    <x v="2713"/>
    <x v="2717"/>
    <x v="1"/>
    <x v="166"/>
    <x v="0"/>
    <x v="38"/>
    <x v="2061"/>
    <x v="2009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x v="0"/>
    <x v="2714"/>
    <x v="2718"/>
    <x v="1"/>
    <x v="265"/>
    <x v="0"/>
    <x v="38"/>
    <x v="2062"/>
    <x v="2010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x v="0"/>
    <x v="2715"/>
    <x v="2719"/>
    <x v="0"/>
    <x v="50"/>
    <x v="0"/>
    <x v="38"/>
    <x v="2063"/>
    <x v="2011"/>
    <x v="1"/>
    <x v="38"/>
  </r>
  <r>
    <n v="2720"/>
    <x v="2719"/>
    <s v="An improv, sketch and experimental comedy and cocktail venue in downtown Grand Rapids, Michigan"/>
    <x v="31"/>
    <x v="1861"/>
    <x v="0"/>
    <x v="0"/>
    <x v="0"/>
    <x v="2716"/>
    <x v="2720"/>
    <x v="0"/>
    <x v="210"/>
    <x v="0"/>
    <x v="38"/>
    <x v="2064"/>
    <x v="2012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x v="1"/>
    <x v="2717"/>
    <x v="2721"/>
    <x v="0"/>
    <x v="314"/>
    <x v="0"/>
    <x v="30"/>
    <x v="2065"/>
    <x v="2013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x v="0"/>
    <x v="2718"/>
    <x v="2722"/>
    <x v="0"/>
    <x v="333"/>
    <x v="0"/>
    <x v="30"/>
    <x v="2066"/>
    <x v="2014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x v="0"/>
    <x v="2719"/>
    <x v="2723"/>
    <x v="0"/>
    <x v="282"/>
    <x v="0"/>
    <x v="30"/>
    <x v="2067"/>
    <x v="2015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x v="1"/>
    <x v="2720"/>
    <x v="2724"/>
    <x v="0"/>
    <x v="483"/>
    <x v="0"/>
    <x v="30"/>
    <x v="2068"/>
    <x v="2016"/>
    <x v="2"/>
    <x v="30"/>
  </r>
  <r>
    <n v="2725"/>
    <x v="2724"/>
    <s v="Best Net Zero energy solution for new or existing house (no more heating or electricity bills)."/>
    <x v="79"/>
    <x v="1866"/>
    <x v="0"/>
    <x v="5"/>
    <x v="5"/>
    <x v="2721"/>
    <x v="2725"/>
    <x v="0"/>
    <x v="116"/>
    <x v="0"/>
    <x v="30"/>
    <x v="2069"/>
    <x v="2017"/>
    <x v="2"/>
    <x v="30"/>
  </r>
  <r>
    <n v="2726"/>
    <x v="2725"/>
    <s v="Krimston TWO: iPhone Dual SIM Case"/>
    <x v="57"/>
    <x v="1867"/>
    <x v="0"/>
    <x v="0"/>
    <x v="0"/>
    <x v="2722"/>
    <x v="2726"/>
    <x v="0"/>
    <x v="442"/>
    <x v="0"/>
    <x v="30"/>
    <x v="2070"/>
    <x v="2018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x v="0"/>
    <x v="2723"/>
    <x v="2727"/>
    <x v="0"/>
    <x v="484"/>
    <x v="0"/>
    <x v="30"/>
    <x v="2071"/>
    <x v="2019"/>
    <x v="2"/>
    <x v="30"/>
  </r>
  <r>
    <n v="2728"/>
    <x v="2727"/>
    <s v="SSD, WiFi, RTC w/Battery and high power USB all in one shield."/>
    <x v="36"/>
    <x v="1869"/>
    <x v="0"/>
    <x v="0"/>
    <x v="0"/>
    <x v="2724"/>
    <x v="2728"/>
    <x v="0"/>
    <x v="413"/>
    <x v="0"/>
    <x v="30"/>
    <x v="2072"/>
    <x v="2020"/>
    <x v="2"/>
    <x v="30"/>
  </r>
  <r>
    <n v="2729"/>
    <x v="2728"/>
    <s v="A luggage that is more than a luggage! It is what you want it to be."/>
    <x v="51"/>
    <x v="1870"/>
    <x v="0"/>
    <x v="0"/>
    <x v="0"/>
    <x v="2725"/>
    <x v="2729"/>
    <x v="0"/>
    <x v="23"/>
    <x v="0"/>
    <x v="30"/>
    <x v="970"/>
    <x v="2021"/>
    <x v="2"/>
    <x v="30"/>
  </r>
  <r>
    <n v="2730"/>
    <x v="2729"/>
    <s v="The world's most powerful portable speaker and guitar amplifier. Turns any surface into a speaker."/>
    <x v="100"/>
    <x v="1871"/>
    <x v="0"/>
    <x v="0"/>
    <x v="0"/>
    <x v="2726"/>
    <x v="2730"/>
    <x v="0"/>
    <x v="345"/>
    <x v="0"/>
    <x v="30"/>
    <x v="2073"/>
    <x v="2022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x v="0"/>
    <x v="2727"/>
    <x v="2731"/>
    <x v="0"/>
    <x v="77"/>
    <x v="0"/>
    <x v="30"/>
    <x v="2074"/>
    <x v="2023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x v="0"/>
    <x v="2728"/>
    <x v="2732"/>
    <x v="0"/>
    <x v="96"/>
    <x v="0"/>
    <x v="30"/>
    <x v="2075"/>
    <x v="2024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x v="0"/>
    <x v="2729"/>
    <x v="2733"/>
    <x v="0"/>
    <x v="46"/>
    <x v="0"/>
    <x v="30"/>
    <x v="2076"/>
    <x v="2025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x v="0"/>
    <x v="2730"/>
    <x v="2734"/>
    <x v="0"/>
    <x v="430"/>
    <x v="0"/>
    <x v="30"/>
    <x v="2077"/>
    <x v="2026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x v="1"/>
    <x v="2731"/>
    <x v="2735"/>
    <x v="0"/>
    <x v="485"/>
    <x v="0"/>
    <x v="30"/>
    <x v="2078"/>
    <x v="2027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x v="5"/>
    <x v="2732"/>
    <x v="2736"/>
    <x v="0"/>
    <x v="6"/>
    <x v="0"/>
    <x v="30"/>
    <x v="2079"/>
    <x v="2028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x v="0"/>
    <x v="2733"/>
    <x v="2737"/>
    <x v="0"/>
    <x v="231"/>
    <x v="0"/>
    <x v="30"/>
    <x v="2080"/>
    <x v="2029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x v="0"/>
    <x v="2734"/>
    <x v="2738"/>
    <x v="0"/>
    <x v="41"/>
    <x v="0"/>
    <x v="30"/>
    <x v="2081"/>
    <x v="2030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x v="1"/>
    <x v="2735"/>
    <x v="2739"/>
    <x v="0"/>
    <x v="277"/>
    <x v="0"/>
    <x v="30"/>
    <x v="2082"/>
    <x v="2031"/>
    <x v="2"/>
    <x v="30"/>
  </r>
  <r>
    <n v="2740"/>
    <x v="2739"/>
    <s v="I am interested in testing the plant yields of this vertical garden as well as some other applications"/>
    <x v="43"/>
    <x v="622"/>
    <x v="0"/>
    <x v="0"/>
    <x v="0"/>
    <x v="2736"/>
    <x v="2740"/>
    <x v="0"/>
    <x v="57"/>
    <x v="0"/>
    <x v="30"/>
    <x v="101"/>
    <x v="2032"/>
    <x v="2"/>
    <x v="30"/>
  </r>
  <r>
    <n v="2741"/>
    <x v="2740"/>
    <s v="Help me publish my 1st children's book as an aspiring author!"/>
    <x v="6"/>
    <x v="428"/>
    <x v="2"/>
    <x v="0"/>
    <x v="0"/>
    <x v="2737"/>
    <x v="2741"/>
    <x v="0"/>
    <x v="80"/>
    <x v="1"/>
    <x v="39"/>
    <x v="2083"/>
    <x v="440"/>
    <x v="3"/>
    <x v="39"/>
  </r>
  <r>
    <n v="2742"/>
    <x v="2741"/>
    <s v="The pachyderms at the Denver Zoo are moving. Follow along on the convoluted journey to their new home."/>
    <x v="30"/>
    <x v="1881"/>
    <x v="2"/>
    <x v="0"/>
    <x v="0"/>
    <x v="2738"/>
    <x v="2742"/>
    <x v="0"/>
    <x v="59"/>
    <x v="1"/>
    <x v="39"/>
    <x v="2084"/>
    <x v="2033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x v="0"/>
    <x v="2739"/>
    <x v="2743"/>
    <x v="0"/>
    <x v="78"/>
    <x v="1"/>
    <x v="39"/>
    <x v="109"/>
    <x v="121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x v="0"/>
    <x v="2740"/>
    <x v="2744"/>
    <x v="0"/>
    <x v="19"/>
    <x v="1"/>
    <x v="39"/>
    <x v="2085"/>
    <x v="2034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x v="0"/>
    <x v="2741"/>
    <x v="2745"/>
    <x v="0"/>
    <x v="72"/>
    <x v="1"/>
    <x v="39"/>
    <x v="2086"/>
    <x v="2035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x v="0"/>
    <x v="2742"/>
    <x v="2746"/>
    <x v="0"/>
    <x v="10"/>
    <x v="1"/>
    <x v="39"/>
    <x v="2087"/>
    <x v="2036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x v="0"/>
    <x v="2743"/>
    <x v="2747"/>
    <x v="0"/>
    <x v="80"/>
    <x v="1"/>
    <x v="39"/>
    <x v="2088"/>
    <x v="436"/>
    <x v="3"/>
    <x v="39"/>
  </r>
  <r>
    <n v="2748"/>
    <x v="2747"/>
    <s v="Interactive Book with Audio to learn the Ojibwe Language for Children.  Website, Ebook and more!"/>
    <x v="10"/>
    <x v="500"/>
    <x v="2"/>
    <x v="0"/>
    <x v="0"/>
    <x v="2744"/>
    <x v="2748"/>
    <x v="0"/>
    <x v="80"/>
    <x v="1"/>
    <x v="39"/>
    <x v="550"/>
    <x v="514"/>
    <x v="3"/>
    <x v="39"/>
  </r>
  <r>
    <n v="2749"/>
    <x v="2748"/>
    <s v="Self-publishing my children's book."/>
    <x v="3"/>
    <x v="178"/>
    <x v="2"/>
    <x v="0"/>
    <x v="0"/>
    <x v="2745"/>
    <x v="2749"/>
    <x v="0"/>
    <x v="84"/>
    <x v="1"/>
    <x v="39"/>
    <x v="2089"/>
    <x v="698"/>
    <x v="3"/>
    <x v="39"/>
  </r>
  <r>
    <n v="2750"/>
    <x v="2749"/>
    <s v="This is a journal where parents daily write something positive about their child.  Places for pictures, too."/>
    <x v="369"/>
    <x v="117"/>
    <x v="2"/>
    <x v="0"/>
    <x v="0"/>
    <x v="2746"/>
    <x v="2750"/>
    <x v="0"/>
    <x v="78"/>
    <x v="1"/>
    <x v="39"/>
    <x v="109"/>
    <x v="121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x v="0"/>
    <x v="2747"/>
    <x v="2751"/>
    <x v="0"/>
    <x v="78"/>
    <x v="1"/>
    <x v="39"/>
    <x v="109"/>
    <x v="121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x v="0"/>
    <x v="2748"/>
    <x v="2752"/>
    <x v="0"/>
    <x v="25"/>
    <x v="1"/>
    <x v="39"/>
    <x v="2090"/>
    <x v="2037"/>
    <x v="3"/>
    <x v="39"/>
  </r>
  <r>
    <n v="2753"/>
    <x v="2752"/>
    <s v="Written by my daughter and myself, illustrated by Jack Wiens. Everything is complete except for publishing."/>
    <x v="13"/>
    <x v="163"/>
    <x v="2"/>
    <x v="0"/>
    <x v="0"/>
    <x v="2749"/>
    <x v="2753"/>
    <x v="0"/>
    <x v="22"/>
    <x v="1"/>
    <x v="39"/>
    <x v="2091"/>
    <x v="12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x v="0"/>
    <x v="2750"/>
    <x v="2754"/>
    <x v="0"/>
    <x v="78"/>
    <x v="1"/>
    <x v="39"/>
    <x v="109"/>
    <x v="121"/>
    <x v="3"/>
    <x v="39"/>
  </r>
  <r>
    <n v="2755"/>
    <x v="2754"/>
    <s v="Colourful and imaginative book app for children, will be relished especially by those with Irish roots."/>
    <x v="2"/>
    <x v="92"/>
    <x v="2"/>
    <x v="17"/>
    <x v="3"/>
    <x v="2751"/>
    <x v="2755"/>
    <x v="0"/>
    <x v="41"/>
    <x v="1"/>
    <x v="39"/>
    <x v="2092"/>
    <x v="2038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x v="0"/>
    <x v="2752"/>
    <x v="2756"/>
    <x v="0"/>
    <x v="51"/>
    <x v="1"/>
    <x v="39"/>
    <x v="156"/>
    <x v="2039"/>
    <x v="3"/>
    <x v="39"/>
  </r>
  <r>
    <n v="2757"/>
    <x v="2756"/>
    <s v="A children's letter book that Lampoons Hillary Clinton"/>
    <x v="15"/>
    <x v="115"/>
    <x v="2"/>
    <x v="0"/>
    <x v="0"/>
    <x v="2753"/>
    <x v="2757"/>
    <x v="0"/>
    <x v="84"/>
    <x v="1"/>
    <x v="39"/>
    <x v="886"/>
    <x v="144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x v="2"/>
    <x v="2754"/>
    <x v="2758"/>
    <x v="0"/>
    <x v="79"/>
    <x v="1"/>
    <x v="39"/>
    <x v="2093"/>
    <x v="498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x v="2"/>
    <x v="2755"/>
    <x v="2759"/>
    <x v="0"/>
    <x v="84"/>
    <x v="1"/>
    <x v="39"/>
    <x v="1131"/>
    <x v="1859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x v="1"/>
    <x v="2756"/>
    <x v="2760"/>
    <x v="0"/>
    <x v="78"/>
    <x v="1"/>
    <x v="39"/>
    <x v="109"/>
    <x v="121"/>
    <x v="3"/>
    <x v="39"/>
  </r>
  <r>
    <n v="2761"/>
    <x v="2760"/>
    <s v="Help me give away 500 copies of my picture book so more kids will know US geography!"/>
    <x v="10"/>
    <x v="1275"/>
    <x v="2"/>
    <x v="0"/>
    <x v="0"/>
    <x v="2757"/>
    <x v="2761"/>
    <x v="0"/>
    <x v="80"/>
    <x v="1"/>
    <x v="39"/>
    <x v="174"/>
    <x v="377"/>
    <x v="3"/>
    <x v="39"/>
  </r>
  <r>
    <n v="2762"/>
    <x v="2761"/>
    <s v="How-to book of toys and games constructed from materials found in nature, recyclable and easily available."/>
    <x v="53"/>
    <x v="379"/>
    <x v="2"/>
    <x v="0"/>
    <x v="0"/>
    <x v="2758"/>
    <x v="2762"/>
    <x v="0"/>
    <x v="29"/>
    <x v="1"/>
    <x v="39"/>
    <x v="2094"/>
    <x v="384"/>
    <x v="3"/>
    <x v="39"/>
  </r>
  <r>
    <n v="2763"/>
    <x v="2762"/>
    <s v="How Santa finds childrens homes without getting lost by following certain stars."/>
    <x v="371"/>
    <x v="456"/>
    <x v="2"/>
    <x v="0"/>
    <x v="0"/>
    <x v="2759"/>
    <x v="2763"/>
    <x v="0"/>
    <x v="83"/>
    <x v="1"/>
    <x v="39"/>
    <x v="2095"/>
    <x v="180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x v="0"/>
    <x v="2760"/>
    <x v="2764"/>
    <x v="0"/>
    <x v="80"/>
    <x v="1"/>
    <x v="39"/>
    <x v="2096"/>
    <x v="798"/>
    <x v="3"/>
    <x v="39"/>
  </r>
  <r>
    <n v="2765"/>
    <x v="2764"/>
    <s v="I am writing an illustrated book for children ages 3 to 7 that meshes technology in everyday life stories."/>
    <x v="23"/>
    <x v="117"/>
    <x v="2"/>
    <x v="0"/>
    <x v="0"/>
    <x v="2761"/>
    <x v="2765"/>
    <x v="0"/>
    <x v="78"/>
    <x v="1"/>
    <x v="39"/>
    <x v="109"/>
    <x v="121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x v="0"/>
    <x v="2762"/>
    <x v="2766"/>
    <x v="0"/>
    <x v="80"/>
    <x v="1"/>
    <x v="39"/>
    <x v="172"/>
    <x v="384"/>
    <x v="3"/>
    <x v="39"/>
  </r>
  <r>
    <n v="2767"/>
    <x v="2766"/>
    <s v="An animated bedtime story with Dedka, Babka and the rest of the family working together on a BIG problem"/>
    <x v="23"/>
    <x v="1172"/>
    <x v="2"/>
    <x v="5"/>
    <x v="5"/>
    <x v="2763"/>
    <x v="2767"/>
    <x v="0"/>
    <x v="83"/>
    <x v="1"/>
    <x v="39"/>
    <x v="1671"/>
    <x v="2040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x v="0"/>
    <x v="2764"/>
    <x v="2768"/>
    <x v="0"/>
    <x v="69"/>
    <x v="1"/>
    <x v="39"/>
    <x v="2097"/>
    <x v="2041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x v="1"/>
    <x v="2765"/>
    <x v="2769"/>
    <x v="0"/>
    <x v="84"/>
    <x v="1"/>
    <x v="39"/>
    <x v="1161"/>
    <x v="120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x v="0"/>
    <x v="2766"/>
    <x v="2770"/>
    <x v="0"/>
    <x v="51"/>
    <x v="1"/>
    <x v="39"/>
    <x v="2098"/>
    <x v="2042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x v="0"/>
    <x v="2767"/>
    <x v="2771"/>
    <x v="0"/>
    <x v="78"/>
    <x v="1"/>
    <x v="39"/>
    <x v="109"/>
    <x v="121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x v="0"/>
    <x v="2768"/>
    <x v="2772"/>
    <x v="0"/>
    <x v="78"/>
    <x v="1"/>
    <x v="39"/>
    <x v="109"/>
    <x v="121"/>
    <x v="3"/>
    <x v="39"/>
  </r>
  <r>
    <n v="2773"/>
    <x v="2772"/>
    <s v="Parents know the pain of rereading bad bedtime stories. I want to write stories that all ages will enjoy"/>
    <x v="373"/>
    <x v="116"/>
    <x v="2"/>
    <x v="5"/>
    <x v="5"/>
    <x v="2769"/>
    <x v="2773"/>
    <x v="0"/>
    <x v="29"/>
    <x v="1"/>
    <x v="39"/>
    <x v="2099"/>
    <x v="120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x v="0"/>
    <x v="2770"/>
    <x v="2774"/>
    <x v="0"/>
    <x v="62"/>
    <x v="1"/>
    <x v="39"/>
    <x v="2100"/>
    <x v="2043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x v="0"/>
    <x v="2771"/>
    <x v="2775"/>
    <x v="0"/>
    <x v="84"/>
    <x v="1"/>
    <x v="39"/>
    <x v="419"/>
    <x v="766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x v="0"/>
    <x v="2772"/>
    <x v="2776"/>
    <x v="0"/>
    <x v="17"/>
    <x v="1"/>
    <x v="39"/>
    <x v="2101"/>
    <x v="2044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x v="0"/>
    <x v="2773"/>
    <x v="2777"/>
    <x v="0"/>
    <x v="29"/>
    <x v="1"/>
    <x v="39"/>
    <x v="119"/>
    <x v="119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x v="0"/>
    <x v="2774"/>
    <x v="2778"/>
    <x v="0"/>
    <x v="41"/>
    <x v="1"/>
    <x v="39"/>
    <x v="2102"/>
    <x v="2045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x v="0"/>
    <x v="2775"/>
    <x v="2779"/>
    <x v="0"/>
    <x v="29"/>
    <x v="1"/>
    <x v="39"/>
    <x v="2103"/>
    <x v="450"/>
    <x v="3"/>
    <x v="39"/>
  </r>
  <r>
    <n v="2780"/>
    <x v="2779"/>
    <s v="Turn the World with my kids, and then write a book with the advice for traveling with baby"/>
    <x v="57"/>
    <x v="117"/>
    <x v="2"/>
    <x v="13"/>
    <x v="3"/>
    <x v="2776"/>
    <x v="2780"/>
    <x v="0"/>
    <x v="78"/>
    <x v="1"/>
    <x v="39"/>
    <x v="109"/>
    <x v="121"/>
    <x v="3"/>
    <x v="39"/>
  </r>
  <r>
    <n v="2781"/>
    <x v="2780"/>
    <s v="STRIKE, DANCE AND RISE with us at the University of Utah to end violence against women and girls!"/>
    <x v="21"/>
    <x v="1887"/>
    <x v="0"/>
    <x v="0"/>
    <x v="0"/>
    <x v="2777"/>
    <x v="2781"/>
    <x v="0"/>
    <x v="33"/>
    <x v="0"/>
    <x v="6"/>
    <x v="2104"/>
    <x v="1224"/>
    <x v="1"/>
    <x v="6"/>
  </r>
  <r>
    <n v="2782"/>
    <x v="2781"/>
    <s v="The premiere theatre troupe in SE Michigan offering acting opportunities for the 50+ actor."/>
    <x v="28"/>
    <x v="647"/>
    <x v="0"/>
    <x v="0"/>
    <x v="0"/>
    <x v="2778"/>
    <x v="2782"/>
    <x v="0"/>
    <x v="59"/>
    <x v="0"/>
    <x v="6"/>
    <x v="43"/>
    <x v="590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x v="1"/>
    <x v="2779"/>
    <x v="2783"/>
    <x v="0"/>
    <x v="42"/>
    <x v="0"/>
    <x v="6"/>
    <x v="1444"/>
    <x v="2046"/>
    <x v="1"/>
    <x v="6"/>
  </r>
  <r>
    <n v="2784"/>
    <x v="2783"/>
    <s v="David Sedaris' &quot;The Santaland Diaries&quot; starring Matt Crabtree at The Working Stage Theatre in Hollywood!"/>
    <x v="12"/>
    <x v="583"/>
    <x v="0"/>
    <x v="0"/>
    <x v="0"/>
    <x v="2780"/>
    <x v="2784"/>
    <x v="0"/>
    <x v="52"/>
    <x v="0"/>
    <x v="6"/>
    <x v="984"/>
    <x v="2047"/>
    <x v="1"/>
    <x v="6"/>
  </r>
  <r>
    <n v="2785"/>
    <x v="2784"/>
    <s v="Bare Theatre and Raleigh Little Theatre present Shakespeare's epic, set in a post-apocalyptic dystopia."/>
    <x v="10"/>
    <x v="1888"/>
    <x v="0"/>
    <x v="0"/>
    <x v="0"/>
    <x v="2781"/>
    <x v="2785"/>
    <x v="0"/>
    <x v="136"/>
    <x v="0"/>
    <x v="6"/>
    <x v="212"/>
    <x v="2048"/>
    <x v="1"/>
    <x v="6"/>
  </r>
  <r>
    <n v="2786"/>
    <x v="2785"/>
    <s v="A heart-melting farce about sex, art and the lovelorn lay-abouts of London-town."/>
    <x v="30"/>
    <x v="1889"/>
    <x v="0"/>
    <x v="1"/>
    <x v="1"/>
    <x v="2782"/>
    <x v="2786"/>
    <x v="0"/>
    <x v="142"/>
    <x v="0"/>
    <x v="6"/>
    <x v="2105"/>
    <x v="2049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x v="0"/>
    <x v="2783"/>
    <x v="2787"/>
    <x v="0"/>
    <x v="44"/>
    <x v="0"/>
    <x v="6"/>
    <x v="2106"/>
    <x v="2050"/>
    <x v="1"/>
    <x v="6"/>
  </r>
  <r>
    <n v="2788"/>
    <x v="2787"/>
    <s v="MOVING FORWARD! WE HAVE REACHED GOAL BUT HAVE MORE TIME!! PLEASE CONSIDER PLEDGING."/>
    <x v="13"/>
    <x v="420"/>
    <x v="0"/>
    <x v="0"/>
    <x v="0"/>
    <x v="2784"/>
    <x v="2788"/>
    <x v="0"/>
    <x v="9"/>
    <x v="0"/>
    <x v="6"/>
    <x v="78"/>
    <x v="594"/>
    <x v="1"/>
    <x v="6"/>
  </r>
  <r>
    <n v="2789"/>
    <x v="2788"/>
    <s v="BNT's Biggest Adventure So Far: Our 2015 full length production!"/>
    <x v="9"/>
    <x v="1891"/>
    <x v="0"/>
    <x v="0"/>
    <x v="0"/>
    <x v="2785"/>
    <x v="2789"/>
    <x v="0"/>
    <x v="54"/>
    <x v="0"/>
    <x v="6"/>
    <x v="2107"/>
    <x v="2051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x v="0"/>
    <x v="2786"/>
    <x v="2790"/>
    <x v="0"/>
    <x v="36"/>
    <x v="0"/>
    <x v="6"/>
    <x v="2108"/>
    <x v="2052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x v="0"/>
    <x v="2787"/>
    <x v="2791"/>
    <x v="0"/>
    <x v="33"/>
    <x v="0"/>
    <x v="6"/>
    <x v="78"/>
    <x v="2053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x v="0"/>
    <x v="2788"/>
    <x v="2792"/>
    <x v="0"/>
    <x v="54"/>
    <x v="0"/>
    <x v="6"/>
    <x v="2109"/>
    <x v="2054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x v="2"/>
    <x v="2789"/>
    <x v="2793"/>
    <x v="0"/>
    <x v="196"/>
    <x v="0"/>
    <x v="6"/>
    <x v="2110"/>
    <x v="2055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x v="1"/>
    <x v="2790"/>
    <x v="2794"/>
    <x v="0"/>
    <x v="83"/>
    <x v="0"/>
    <x v="6"/>
    <x v="2111"/>
    <x v="384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x v="0"/>
    <x v="2791"/>
    <x v="2795"/>
    <x v="0"/>
    <x v="9"/>
    <x v="0"/>
    <x v="6"/>
    <x v="2112"/>
    <x v="2056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x v="1"/>
    <x v="2792"/>
    <x v="2796"/>
    <x v="0"/>
    <x v="64"/>
    <x v="0"/>
    <x v="6"/>
    <x v="2113"/>
    <x v="895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x v="1"/>
    <x v="2793"/>
    <x v="2797"/>
    <x v="0"/>
    <x v="225"/>
    <x v="0"/>
    <x v="6"/>
    <x v="2114"/>
    <x v="2057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x v="1"/>
    <x v="2794"/>
    <x v="2798"/>
    <x v="0"/>
    <x v="237"/>
    <x v="0"/>
    <x v="6"/>
    <x v="578"/>
    <x v="2058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x v="1"/>
    <x v="2795"/>
    <x v="2799"/>
    <x v="0"/>
    <x v="208"/>
    <x v="0"/>
    <x v="6"/>
    <x v="2115"/>
    <x v="2059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x v="1"/>
    <x v="2796"/>
    <x v="2800"/>
    <x v="0"/>
    <x v="162"/>
    <x v="0"/>
    <x v="6"/>
    <x v="2116"/>
    <x v="2060"/>
    <x v="1"/>
    <x v="6"/>
  </r>
  <r>
    <n v="2801"/>
    <x v="2800"/>
    <s v="Arise Theatre Company's production of August Strindberg's expressionist masterpiece 'A Dream Play'."/>
    <x v="2"/>
    <x v="1898"/>
    <x v="0"/>
    <x v="2"/>
    <x v="2"/>
    <x v="2797"/>
    <x v="2801"/>
    <x v="0"/>
    <x v="62"/>
    <x v="0"/>
    <x v="6"/>
    <x v="2117"/>
    <x v="2061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x v="1"/>
    <x v="2798"/>
    <x v="2802"/>
    <x v="0"/>
    <x v="240"/>
    <x v="0"/>
    <x v="6"/>
    <x v="2118"/>
    <x v="2062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x v="0"/>
    <x v="2799"/>
    <x v="2803"/>
    <x v="0"/>
    <x v="261"/>
    <x v="0"/>
    <x v="6"/>
    <x v="2119"/>
    <x v="2063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x v="1"/>
    <x v="2800"/>
    <x v="2804"/>
    <x v="0"/>
    <x v="23"/>
    <x v="0"/>
    <x v="6"/>
    <x v="935"/>
    <x v="73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x v="1"/>
    <x v="2801"/>
    <x v="2805"/>
    <x v="0"/>
    <x v="59"/>
    <x v="0"/>
    <x v="6"/>
    <x v="1007"/>
    <x v="2064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x v="1"/>
    <x v="2802"/>
    <x v="2806"/>
    <x v="0"/>
    <x v="88"/>
    <x v="0"/>
    <x v="6"/>
    <x v="2120"/>
    <x v="2065"/>
    <x v="1"/>
    <x v="6"/>
  </r>
  <r>
    <n v="2807"/>
    <x v="2806"/>
    <s v="Bringing Shakespeare back to the Playwrights"/>
    <x v="10"/>
    <x v="540"/>
    <x v="0"/>
    <x v="0"/>
    <x v="0"/>
    <x v="2803"/>
    <x v="2807"/>
    <x v="0"/>
    <x v="251"/>
    <x v="0"/>
    <x v="6"/>
    <x v="582"/>
    <x v="2066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x v="0"/>
    <x v="2804"/>
    <x v="2808"/>
    <x v="0"/>
    <x v="50"/>
    <x v="0"/>
    <x v="6"/>
    <x v="2121"/>
    <x v="2067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x v="0"/>
    <x v="2805"/>
    <x v="2809"/>
    <x v="0"/>
    <x v="64"/>
    <x v="0"/>
    <x v="6"/>
    <x v="2122"/>
    <x v="2068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x v="0"/>
    <x v="2806"/>
    <x v="2810"/>
    <x v="0"/>
    <x v="7"/>
    <x v="0"/>
    <x v="6"/>
    <x v="2123"/>
    <x v="2069"/>
    <x v="1"/>
    <x v="6"/>
  </r>
  <r>
    <n v="2811"/>
    <x v="2810"/>
    <s v="Ray Gunn and Starburst is an audio sci-fi/comedy sending up the tropes of classic and pulp science-fiction."/>
    <x v="3"/>
    <x v="1906"/>
    <x v="0"/>
    <x v="1"/>
    <x v="1"/>
    <x v="2807"/>
    <x v="2811"/>
    <x v="0"/>
    <x v="52"/>
    <x v="0"/>
    <x v="6"/>
    <x v="2124"/>
    <x v="2070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x v="5"/>
    <x v="2808"/>
    <x v="2812"/>
    <x v="0"/>
    <x v="183"/>
    <x v="0"/>
    <x v="6"/>
    <x v="2125"/>
    <x v="2071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x v="0"/>
    <x v="2809"/>
    <x v="2813"/>
    <x v="0"/>
    <x v="93"/>
    <x v="0"/>
    <x v="6"/>
    <x v="2126"/>
    <x v="2072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x v="1"/>
    <x v="2810"/>
    <x v="2814"/>
    <x v="0"/>
    <x v="31"/>
    <x v="0"/>
    <x v="6"/>
    <x v="2127"/>
    <x v="2073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x v="5"/>
    <x v="2811"/>
    <x v="2815"/>
    <x v="0"/>
    <x v="25"/>
    <x v="0"/>
    <x v="6"/>
    <x v="1003"/>
    <x v="2074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x v="1"/>
    <x v="2812"/>
    <x v="2816"/>
    <x v="0"/>
    <x v="39"/>
    <x v="0"/>
    <x v="6"/>
    <x v="2128"/>
    <x v="2075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x v="1"/>
    <x v="2813"/>
    <x v="2817"/>
    <x v="0"/>
    <x v="51"/>
    <x v="0"/>
    <x v="6"/>
    <x v="2129"/>
    <x v="2076"/>
    <x v="1"/>
    <x v="6"/>
  </r>
  <r>
    <n v="2818"/>
    <x v="2817"/>
    <s v="Joe West and his wonderful theater company THEATER OF DEATH present original plays both horrific and comical."/>
    <x v="3"/>
    <x v="1912"/>
    <x v="0"/>
    <x v="0"/>
    <x v="0"/>
    <x v="2814"/>
    <x v="2818"/>
    <x v="0"/>
    <x v="332"/>
    <x v="0"/>
    <x v="6"/>
    <x v="2130"/>
    <x v="2077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x v="1"/>
    <x v="2815"/>
    <x v="2819"/>
    <x v="0"/>
    <x v="201"/>
    <x v="0"/>
    <x v="6"/>
    <x v="2131"/>
    <x v="2078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x v="1"/>
    <x v="2816"/>
    <x v="2820"/>
    <x v="0"/>
    <x v="9"/>
    <x v="0"/>
    <x v="6"/>
    <x v="1627"/>
    <x v="2079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x v="1"/>
    <x v="2817"/>
    <x v="2821"/>
    <x v="0"/>
    <x v="2"/>
    <x v="0"/>
    <x v="6"/>
    <x v="31"/>
    <x v="1383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x v="0"/>
    <x v="2818"/>
    <x v="2822"/>
    <x v="0"/>
    <x v="225"/>
    <x v="0"/>
    <x v="6"/>
    <x v="31"/>
    <x v="2080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x v="1"/>
    <x v="2819"/>
    <x v="2823"/>
    <x v="0"/>
    <x v="25"/>
    <x v="0"/>
    <x v="6"/>
    <x v="1014"/>
    <x v="2081"/>
    <x v="1"/>
    <x v="6"/>
  </r>
  <r>
    <n v="2824"/>
    <x v="2823"/>
    <s v="I wrote a One Act play called The Rooftop for a Female Playwright's festival. Every little bit helps!"/>
    <x v="81"/>
    <x v="1158"/>
    <x v="0"/>
    <x v="0"/>
    <x v="0"/>
    <x v="2820"/>
    <x v="2824"/>
    <x v="0"/>
    <x v="41"/>
    <x v="0"/>
    <x v="6"/>
    <x v="2132"/>
    <x v="704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x v="1"/>
    <x v="2821"/>
    <x v="2825"/>
    <x v="0"/>
    <x v="13"/>
    <x v="0"/>
    <x v="6"/>
    <x v="101"/>
    <x v="2082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x v="0"/>
    <x v="2822"/>
    <x v="2826"/>
    <x v="0"/>
    <x v="10"/>
    <x v="0"/>
    <x v="6"/>
    <x v="2133"/>
    <x v="2083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x v="0"/>
    <x v="2823"/>
    <x v="2827"/>
    <x v="0"/>
    <x v="23"/>
    <x v="0"/>
    <x v="6"/>
    <x v="966"/>
    <x v="2084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x v="1"/>
    <x v="2824"/>
    <x v="2828"/>
    <x v="0"/>
    <x v="174"/>
    <x v="0"/>
    <x v="6"/>
    <x v="2134"/>
    <x v="2085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x v="1"/>
    <x v="2825"/>
    <x v="2829"/>
    <x v="0"/>
    <x v="88"/>
    <x v="0"/>
    <x v="6"/>
    <x v="2135"/>
    <x v="2086"/>
    <x v="1"/>
    <x v="6"/>
  </r>
  <r>
    <n v="2830"/>
    <x v="2829"/>
    <s v="Avalon is a new South African Township play and Nakhtik is a  danced political lecture."/>
    <x v="9"/>
    <x v="142"/>
    <x v="0"/>
    <x v="0"/>
    <x v="0"/>
    <x v="2826"/>
    <x v="2830"/>
    <x v="0"/>
    <x v="202"/>
    <x v="0"/>
    <x v="6"/>
    <x v="31"/>
    <x v="2087"/>
    <x v="1"/>
    <x v="6"/>
  </r>
  <r>
    <n v="2831"/>
    <x v="2830"/>
    <s v="We each wrote a play and would like to produce them for you for nothing more than art's sake!"/>
    <x v="9"/>
    <x v="1918"/>
    <x v="0"/>
    <x v="0"/>
    <x v="0"/>
    <x v="2827"/>
    <x v="2831"/>
    <x v="0"/>
    <x v="47"/>
    <x v="0"/>
    <x v="6"/>
    <x v="1934"/>
    <x v="2088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x v="1"/>
    <x v="2828"/>
    <x v="2832"/>
    <x v="0"/>
    <x v="195"/>
    <x v="0"/>
    <x v="6"/>
    <x v="2136"/>
    <x v="2089"/>
    <x v="1"/>
    <x v="6"/>
  </r>
  <r>
    <n v="2833"/>
    <x v="2832"/>
    <s v="A new play about exploring outer space"/>
    <x v="200"/>
    <x v="1920"/>
    <x v="0"/>
    <x v="0"/>
    <x v="0"/>
    <x v="2829"/>
    <x v="2833"/>
    <x v="0"/>
    <x v="2"/>
    <x v="0"/>
    <x v="6"/>
    <x v="2137"/>
    <x v="2090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x v="1"/>
    <x v="2830"/>
    <x v="2834"/>
    <x v="0"/>
    <x v="64"/>
    <x v="0"/>
    <x v="6"/>
    <x v="2138"/>
    <x v="2091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x v="1"/>
    <x v="2831"/>
    <x v="2835"/>
    <x v="0"/>
    <x v="251"/>
    <x v="0"/>
    <x v="6"/>
    <x v="2139"/>
    <x v="2092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x v="0"/>
    <x v="2832"/>
    <x v="2836"/>
    <x v="0"/>
    <x v="202"/>
    <x v="0"/>
    <x v="6"/>
    <x v="919"/>
    <x v="2093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x v="5"/>
    <x v="2833"/>
    <x v="2837"/>
    <x v="0"/>
    <x v="64"/>
    <x v="0"/>
    <x v="6"/>
    <x v="31"/>
    <x v="799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x v="0"/>
    <x v="2834"/>
    <x v="2838"/>
    <x v="0"/>
    <x v="241"/>
    <x v="0"/>
    <x v="6"/>
    <x v="966"/>
    <x v="2094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x v="0"/>
    <x v="2835"/>
    <x v="2839"/>
    <x v="0"/>
    <x v="162"/>
    <x v="0"/>
    <x v="6"/>
    <x v="2140"/>
    <x v="2095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x v="1"/>
    <x v="2836"/>
    <x v="2840"/>
    <x v="0"/>
    <x v="462"/>
    <x v="0"/>
    <x v="6"/>
    <x v="87"/>
    <x v="2096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x v="1"/>
    <x v="2837"/>
    <x v="2841"/>
    <x v="0"/>
    <x v="29"/>
    <x v="1"/>
    <x v="6"/>
    <x v="460"/>
    <x v="119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x v="1"/>
    <x v="2838"/>
    <x v="2842"/>
    <x v="0"/>
    <x v="78"/>
    <x v="1"/>
    <x v="6"/>
    <x v="109"/>
    <x v="121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x v="0"/>
    <x v="2839"/>
    <x v="2843"/>
    <x v="0"/>
    <x v="78"/>
    <x v="1"/>
    <x v="6"/>
    <x v="109"/>
    <x v="121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x v="3"/>
    <x v="2840"/>
    <x v="2844"/>
    <x v="0"/>
    <x v="29"/>
    <x v="1"/>
    <x v="6"/>
    <x v="2141"/>
    <x v="180"/>
    <x v="1"/>
    <x v="6"/>
  </r>
  <r>
    <n v="2845"/>
    <x v="2844"/>
    <s v="The Maderati: A bitingly witty absurdest comedy, which pokes wickedly perceptive fun at NY artist lifestyle."/>
    <x v="51"/>
    <x v="1924"/>
    <x v="2"/>
    <x v="0"/>
    <x v="0"/>
    <x v="2841"/>
    <x v="2845"/>
    <x v="0"/>
    <x v="70"/>
    <x v="1"/>
    <x v="6"/>
    <x v="2142"/>
    <x v="2097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x v="0"/>
    <x v="2842"/>
    <x v="2846"/>
    <x v="0"/>
    <x v="78"/>
    <x v="1"/>
    <x v="6"/>
    <x v="109"/>
    <x v="121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x v="0"/>
    <x v="2843"/>
    <x v="2847"/>
    <x v="0"/>
    <x v="78"/>
    <x v="1"/>
    <x v="6"/>
    <x v="109"/>
    <x v="121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x v="0"/>
    <x v="2844"/>
    <x v="2848"/>
    <x v="0"/>
    <x v="83"/>
    <x v="1"/>
    <x v="6"/>
    <x v="418"/>
    <x v="463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x v="1"/>
    <x v="2845"/>
    <x v="2849"/>
    <x v="0"/>
    <x v="29"/>
    <x v="1"/>
    <x v="6"/>
    <x v="460"/>
    <x v="144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x v="0"/>
    <x v="2846"/>
    <x v="2850"/>
    <x v="0"/>
    <x v="62"/>
    <x v="1"/>
    <x v="6"/>
    <x v="2143"/>
    <x v="2098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x v="3"/>
    <x v="2847"/>
    <x v="2851"/>
    <x v="0"/>
    <x v="78"/>
    <x v="1"/>
    <x v="6"/>
    <x v="109"/>
    <x v="121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x v="0"/>
    <x v="2848"/>
    <x v="2852"/>
    <x v="0"/>
    <x v="79"/>
    <x v="1"/>
    <x v="6"/>
    <x v="1160"/>
    <x v="2099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x v="5"/>
    <x v="2849"/>
    <x v="2853"/>
    <x v="0"/>
    <x v="78"/>
    <x v="1"/>
    <x v="6"/>
    <x v="109"/>
    <x v="121"/>
    <x v="1"/>
    <x v="6"/>
  </r>
  <r>
    <n v="2854"/>
    <x v="2853"/>
    <s v="Almost Random Theatre's play about a candidate - with no policies - who is seeking election in May 2015"/>
    <x v="28"/>
    <x v="1926"/>
    <x v="2"/>
    <x v="1"/>
    <x v="1"/>
    <x v="2850"/>
    <x v="2854"/>
    <x v="0"/>
    <x v="25"/>
    <x v="1"/>
    <x v="6"/>
    <x v="2144"/>
    <x v="2100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x v="0"/>
    <x v="2851"/>
    <x v="2855"/>
    <x v="0"/>
    <x v="81"/>
    <x v="1"/>
    <x v="6"/>
    <x v="2145"/>
    <x v="88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x v="0"/>
    <x v="2852"/>
    <x v="2856"/>
    <x v="0"/>
    <x v="79"/>
    <x v="1"/>
    <x v="6"/>
    <x v="2146"/>
    <x v="838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x v="10"/>
    <x v="2853"/>
    <x v="2857"/>
    <x v="0"/>
    <x v="41"/>
    <x v="1"/>
    <x v="6"/>
    <x v="2147"/>
    <x v="130"/>
    <x v="1"/>
    <x v="6"/>
  </r>
  <r>
    <n v="2858"/>
    <x v="2857"/>
    <s v="Een Gay Party in het centrum van Amersfoort. _x000a_Een geweldige avond uit, met een show, optredens en DJ's."/>
    <x v="28"/>
    <x v="117"/>
    <x v="2"/>
    <x v="9"/>
    <x v="3"/>
    <x v="2854"/>
    <x v="2858"/>
    <x v="0"/>
    <x v="78"/>
    <x v="1"/>
    <x v="6"/>
    <x v="109"/>
    <x v="121"/>
    <x v="1"/>
    <x v="6"/>
  </r>
  <r>
    <n v="2859"/>
    <x v="2858"/>
    <s v="A theatre company that will create works to inspire young people and get everyone involved."/>
    <x v="13"/>
    <x v="428"/>
    <x v="2"/>
    <x v="2"/>
    <x v="2"/>
    <x v="2855"/>
    <x v="2859"/>
    <x v="0"/>
    <x v="29"/>
    <x v="1"/>
    <x v="6"/>
    <x v="1922"/>
    <x v="436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x v="0"/>
    <x v="2856"/>
    <x v="2860"/>
    <x v="0"/>
    <x v="82"/>
    <x v="1"/>
    <x v="6"/>
    <x v="2148"/>
    <x v="2101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x v="2"/>
    <x v="2857"/>
    <x v="2861"/>
    <x v="0"/>
    <x v="83"/>
    <x v="1"/>
    <x v="6"/>
    <x v="2149"/>
    <x v="2102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x v="0"/>
    <x v="2858"/>
    <x v="2862"/>
    <x v="0"/>
    <x v="83"/>
    <x v="1"/>
    <x v="6"/>
    <x v="2150"/>
    <x v="1782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x v="0"/>
    <x v="2859"/>
    <x v="2863"/>
    <x v="0"/>
    <x v="29"/>
    <x v="1"/>
    <x v="6"/>
    <x v="167"/>
    <x v="135"/>
    <x v="1"/>
    <x v="6"/>
  </r>
  <r>
    <n v="2864"/>
    <x v="2863"/>
    <s v="Accessible, original theatre for all!"/>
    <x v="30"/>
    <x v="130"/>
    <x v="2"/>
    <x v="1"/>
    <x v="1"/>
    <x v="2860"/>
    <x v="2864"/>
    <x v="0"/>
    <x v="83"/>
    <x v="1"/>
    <x v="6"/>
    <x v="1462"/>
    <x v="140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x v="0"/>
    <x v="2861"/>
    <x v="2865"/>
    <x v="0"/>
    <x v="78"/>
    <x v="1"/>
    <x v="6"/>
    <x v="109"/>
    <x v="121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x v="0"/>
    <x v="2862"/>
    <x v="2866"/>
    <x v="0"/>
    <x v="84"/>
    <x v="1"/>
    <x v="6"/>
    <x v="2151"/>
    <x v="381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x v="0"/>
    <x v="2863"/>
    <x v="2867"/>
    <x v="0"/>
    <x v="73"/>
    <x v="1"/>
    <x v="6"/>
    <x v="2152"/>
    <x v="2103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x v="0"/>
    <x v="2864"/>
    <x v="2868"/>
    <x v="0"/>
    <x v="65"/>
    <x v="1"/>
    <x v="6"/>
    <x v="2153"/>
    <x v="2104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x v="0"/>
    <x v="2865"/>
    <x v="2869"/>
    <x v="0"/>
    <x v="81"/>
    <x v="1"/>
    <x v="6"/>
    <x v="2011"/>
    <x v="1271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x v="0"/>
    <x v="2866"/>
    <x v="2870"/>
    <x v="0"/>
    <x v="82"/>
    <x v="1"/>
    <x v="6"/>
    <x v="2154"/>
    <x v="161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x v="0"/>
    <x v="2867"/>
    <x v="2871"/>
    <x v="0"/>
    <x v="62"/>
    <x v="1"/>
    <x v="6"/>
    <x v="2155"/>
    <x v="2105"/>
    <x v="1"/>
    <x v="6"/>
  </r>
  <r>
    <n v="2872"/>
    <x v="2871"/>
    <s v="Local Theatre group in Loudoun County, Virginia. Looking for funds to start producing shows!"/>
    <x v="9"/>
    <x v="117"/>
    <x v="2"/>
    <x v="0"/>
    <x v="0"/>
    <x v="2868"/>
    <x v="2872"/>
    <x v="0"/>
    <x v="78"/>
    <x v="1"/>
    <x v="6"/>
    <x v="109"/>
    <x v="121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x v="0"/>
    <x v="2869"/>
    <x v="2873"/>
    <x v="0"/>
    <x v="22"/>
    <x v="1"/>
    <x v="6"/>
    <x v="2156"/>
    <x v="2106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x v="0"/>
    <x v="2870"/>
    <x v="2874"/>
    <x v="0"/>
    <x v="83"/>
    <x v="1"/>
    <x v="6"/>
    <x v="1656"/>
    <x v="2107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x v="0"/>
    <x v="2871"/>
    <x v="2875"/>
    <x v="0"/>
    <x v="83"/>
    <x v="1"/>
    <x v="6"/>
    <x v="2157"/>
    <x v="1054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x v="0"/>
    <x v="2872"/>
    <x v="2876"/>
    <x v="0"/>
    <x v="78"/>
    <x v="1"/>
    <x v="6"/>
    <x v="109"/>
    <x v="121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x v="0"/>
    <x v="2873"/>
    <x v="2877"/>
    <x v="0"/>
    <x v="79"/>
    <x v="1"/>
    <x v="6"/>
    <x v="2158"/>
    <x v="149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x v="1"/>
    <x v="2874"/>
    <x v="2878"/>
    <x v="0"/>
    <x v="80"/>
    <x v="1"/>
    <x v="6"/>
    <x v="1153"/>
    <x v="2108"/>
    <x v="1"/>
    <x v="6"/>
  </r>
  <r>
    <n v="2879"/>
    <x v="2878"/>
    <s v="She that fines a husband? Wait, is that right? Girl... you better check yourself, before you wreck yourself!"/>
    <x v="375"/>
    <x v="792"/>
    <x v="2"/>
    <x v="0"/>
    <x v="0"/>
    <x v="2875"/>
    <x v="2879"/>
    <x v="0"/>
    <x v="29"/>
    <x v="1"/>
    <x v="6"/>
    <x v="2159"/>
    <x v="2109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x v="0"/>
    <x v="2876"/>
    <x v="2880"/>
    <x v="0"/>
    <x v="60"/>
    <x v="1"/>
    <x v="6"/>
    <x v="2160"/>
    <x v="2110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x v="0"/>
    <x v="2877"/>
    <x v="2881"/>
    <x v="0"/>
    <x v="78"/>
    <x v="1"/>
    <x v="6"/>
    <x v="109"/>
    <x v="121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x v="0"/>
    <x v="2878"/>
    <x v="2882"/>
    <x v="0"/>
    <x v="80"/>
    <x v="1"/>
    <x v="6"/>
    <x v="2161"/>
    <x v="2111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x v="0"/>
    <x v="2879"/>
    <x v="2883"/>
    <x v="0"/>
    <x v="81"/>
    <x v="1"/>
    <x v="6"/>
    <x v="2162"/>
    <x v="2112"/>
    <x v="1"/>
    <x v="6"/>
  </r>
  <r>
    <n v="2884"/>
    <x v="2883"/>
    <s v="Come explore the dream world of Jim Morrison, rock singer, mystic, poet, shaman."/>
    <x v="101"/>
    <x v="1935"/>
    <x v="2"/>
    <x v="0"/>
    <x v="0"/>
    <x v="2880"/>
    <x v="2884"/>
    <x v="0"/>
    <x v="80"/>
    <x v="1"/>
    <x v="6"/>
    <x v="2163"/>
    <x v="2113"/>
    <x v="1"/>
    <x v="6"/>
  </r>
  <r>
    <n v="2885"/>
    <x v="2884"/>
    <s v="An historic and proud work of Polish nationalistic literature performed on stage."/>
    <x v="44"/>
    <x v="176"/>
    <x v="2"/>
    <x v="0"/>
    <x v="0"/>
    <x v="2881"/>
    <x v="2885"/>
    <x v="0"/>
    <x v="81"/>
    <x v="1"/>
    <x v="6"/>
    <x v="2164"/>
    <x v="438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x v="0"/>
    <x v="2882"/>
    <x v="2886"/>
    <x v="0"/>
    <x v="29"/>
    <x v="1"/>
    <x v="6"/>
    <x v="152"/>
    <x v="119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x v="0"/>
    <x v="2883"/>
    <x v="2887"/>
    <x v="0"/>
    <x v="29"/>
    <x v="1"/>
    <x v="6"/>
    <x v="874"/>
    <x v="144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x v="0"/>
    <x v="2884"/>
    <x v="2888"/>
    <x v="0"/>
    <x v="78"/>
    <x v="1"/>
    <x v="6"/>
    <x v="109"/>
    <x v="121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x v="0"/>
    <x v="2885"/>
    <x v="2889"/>
    <x v="0"/>
    <x v="25"/>
    <x v="1"/>
    <x v="6"/>
    <x v="2165"/>
    <x v="2114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x v="0"/>
    <x v="2886"/>
    <x v="2890"/>
    <x v="0"/>
    <x v="83"/>
    <x v="1"/>
    <x v="6"/>
    <x v="857"/>
    <x v="589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x v="0"/>
    <x v="2887"/>
    <x v="2891"/>
    <x v="0"/>
    <x v="73"/>
    <x v="1"/>
    <x v="6"/>
    <x v="2166"/>
    <x v="2115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x v="0"/>
    <x v="2888"/>
    <x v="2892"/>
    <x v="0"/>
    <x v="57"/>
    <x v="1"/>
    <x v="6"/>
    <x v="2167"/>
    <x v="2116"/>
    <x v="1"/>
    <x v="6"/>
  </r>
  <r>
    <n v="2893"/>
    <x v="2892"/>
    <s v="Fundraising for REDISCOVERING KIA THE PLAY"/>
    <x v="10"/>
    <x v="379"/>
    <x v="2"/>
    <x v="0"/>
    <x v="0"/>
    <x v="2889"/>
    <x v="2893"/>
    <x v="0"/>
    <x v="84"/>
    <x v="1"/>
    <x v="6"/>
    <x v="724"/>
    <x v="385"/>
    <x v="1"/>
    <x v="6"/>
  </r>
  <r>
    <n v="2894"/>
    <x v="2893"/>
    <s v="This Is A Story About A Woman A Man And A Woman"/>
    <x v="63"/>
    <x v="117"/>
    <x v="2"/>
    <x v="0"/>
    <x v="0"/>
    <x v="2890"/>
    <x v="2894"/>
    <x v="0"/>
    <x v="78"/>
    <x v="1"/>
    <x v="6"/>
    <x v="109"/>
    <x v="121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x v="0"/>
    <x v="2891"/>
    <x v="2895"/>
    <x v="0"/>
    <x v="80"/>
    <x v="1"/>
    <x v="6"/>
    <x v="2168"/>
    <x v="2117"/>
    <x v="1"/>
    <x v="6"/>
  </r>
  <r>
    <n v="2896"/>
    <x v="2895"/>
    <s v="&quot;Miracle on 34th Street&quot; is about faith and believing in others. _x000a_We believe. Do you?"/>
    <x v="9"/>
    <x v="1370"/>
    <x v="2"/>
    <x v="0"/>
    <x v="0"/>
    <x v="2892"/>
    <x v="2896"/>
    <x v="0"/>
    <x v="8"/>
    <x v="1"/>
    <x v="6"/>
    <x v="2169"/>
    <x v="2118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x v="0"/>
    <x v="2893"/>
    <x v="2897"/>
    <x v="0"/>
    <x v="83"/>
    <x v="1"/>
    <x v="6"/>
    <x v="2170"/>
    <x v="2119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x v="0"/>
    <x v="2894"/>
    <x v="2898"/>
    <x v="0"/>
    <x v="8"/>
    <x v="1"/>
    <x v="6"/>
    <x v="2171"/>
    <x v="2120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x v="0"/>
    <x v="2895"/>
    <x v="2899"/>
    <x v="0"/>
    <x v="78"/>
    <x v="1"/>
    <x v="6"/>
    <x v="109"/>
    <x v="121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x v="0"/>
    <x v="2896"/>
    <x v="2900"/>
    <x v="0"/>
    <x v="63"/>
    <x v="1"/>
    <x v="6"/>
    <x v="2172"/>
    <x v="2121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x v="0"/>
    <x v="2897"/>
    <x v="2901"/>
    <x v="0"/>
    <x v="84"/>
    <x v="1"/>
    <x v="6"/>
    <x v="417"/>
    <x v="366"/>
    <x v="1"/>
    <x v="6"/>
  </r>
  <r>
    <n v="2902"/>
    <x v="2901"/>
    <s v="Help me honor and bring &quot;The American Soprano&quot; Leontyne Price back to the stage one more time."/>
    <x v="60"/>
    <x v="379"/>
    <x v="2"/>
    <x v="0"/>
    <x v="0"/>
    <x v="2898"/>
    <x v="2902"/>
    <x v="0"/>
    <x v="29"/>
    <x v="1"/>
    <x v="6"/>
    <x v="374"/>
    <x v="384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x v="0"/>
    <x v="2899"/>
    <x v="2903"/>
    <x v="0"/>
    <x v="80"/>
    <x v="1"/>
    <x v="6"/>
    <x v="2173"/>
    <x v="2122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x v="1"/>
    <x v="2900"/>
    <x v="2904"/>
    <x v="0"/>
    <x v="80"/>
    <x v="1"/>
    <x v="6"/>
    <x v="152"/>
    <x v="654"/>
    <x v="1"/>
    <x v="6"/>
  </r>
  <r>
    <n v="2905"/>
    <x v="2904"/>
    <s v="Philly-based feminist theatre's inaugural production about a woman's friendship with an awesome lady cowboy."/>
    <x v="8"/>
    <x v="1940"/>
    <x v="2"/>
    <x v="0"/>
    <x v="0"/>
    <x v="2901"/>
    <x v="2905"/>
    <x v="0"/>
    <x v="57"/>
    <x v="1"/>
    <x v="6"/>
    <x v="2174"/>
    <x v="2123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x v="0"/>
    <x v="2902"/>
    <x v="2906"/>
    <x v="0"/>
    <x v="63"/>
    <x v="1"/>
    <x v="6"/>
    <x v="2175"/>
    <x v="2124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x v="0"/>
    <x v="2903"/>
    <x v="2907"/>
    <x v="0"/>
    <x v="84"/>
    <x v="1"/>
    <x v="6"/>
    <x v="123"/>
    <x v="120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x v="0"/>
    <x v="2904"/>
    <x v="2908"/>
    <x v="0"/>
    <x v="81"/>
    <x v="1"/>
    <x v="6"/>
    <x v="178"/>
    <x v="1854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x v="0"/>
    <x v="2905"/>
    <x v="2909"/>
    <x v="0"/>
    <x v="29"/>
    <x v="1"/>
    <x v="6"/>
    <x v="469"/>
    <x v="135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x v="1"/>
    <x v="2906"/>
    <x v="2910"/>
    <x v="0"/>
    <x v="29"/>
    <x v="1"/>
    <x v="6"/>
    <x v="372"/>
    <x v="120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x v="0"/>
    <x v="2907"/>
    <x v="2911"/>
    <x v="0"/>
    <x v="25"/>
    <x v="1"/>
    <x v="6"/>
    <x v="2176"/>
    <x v="2125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x v="0"/>
    <x v="2908"/>
    <x v="2912"/>
    <x v="0"/>
    <x v="55"/>
    <x v="1"/>
    <x v="6"/>
    <x v="2177"/>
    <x v="2126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x v="0"/>
    <x v="2909"/>
    <x v="2913"/>
    <x v="0"/>
    <x v="84"/>
    <x v="1"/>
    <x v="6"/>
    <x v="459"/>
    <x v="120"/>
    <x v="1"/>
    <x v="6"/>
  </r>
  <r>
    <n v="2914"/>
    <x v="2913"/>
    <s v="Hercules must complete four challenges in order to meet the father he never knew"/>
    <x v="31"/>
    <x v="116"/>
    <x v="2"/>
    <x v="1"/>
    <x v="1"/>
    <x v="2910"/>
    <x v="2914"/>
    <x v="0"/>
    <x v="29"/>
    <x v="1"/>
    <x v="6"/>
    <x v="524"/>
    <x v="120"/>
    <x v="1"/>
    <x v="6"/>
  </r>
  <r>
    <n v="2915"/>
    <x v="2914"/>
    <s v="An inclusive, cross community, multi-cultural theatre production for children aged 3 to 16 and their families"/>
    <x v="28"/>
    <x v="1945"/>
    <x v="2"/>
    <x v="1"/>
    <x v="1"/>
    <x v="2911"/>
    <x v="2915"/>
    <x v="0"/>
    <x v="83"/>
    <x v="1"/>
    <x v="6"/>
    <x v="2178"/>
    <x v="2127"/>
    <x v="1"/>
    <x v="6"/>
  </r>
  <r>
    <n v="2916"/>
    <x v="2915"/>
    <s v="The moving dramatisation of one man's journey to find the truth behind the Libyan regime change."/>
    <x v="378"/>
    <x v="1011"/>
    <x v="2"/>
    <x v="1"/>
    <x v="1"/>
    <x v="2912"/>
    <x v="2916"/>
    <x v="0"/>
    <x v="63"/>
    <x v="1"/>
    <x v="6"/>
    <x v="2179"/>
    <x v="2128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x v="0"/>
    <x v="2913"/>
    <x v="2917"/>
    <x v="0"/>
    <x v="82"/>
    <x v="1"/>
    <x v="6"/>
    <x v="2180"/>
    <x v="2129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x v="0"/>
    <x v="2914"/>
    <x v="2918"/>
    <x v="0"/>
    <x v="9"/>
    <x v="1"/>
    <x v="6"/>
    <x v="2181"/>
    <x v="2130"/>
    <x v="1"/>
    <x v="6"/>
  </r>
  <r>
    <n v="2919"/>
    <x v="2918"/>
    <s v="A full staged reading of a new play about a boy who learns how to be happy from the most unexpected person."/>
    <x v="20"/>
    <x v="152"/>
    <x v="2"/>
    <x v="0"/>
    <x v="0"/>
    <x v="2915"/>
    <x v="2919"/>
    <x v="0"/>
    <x v="79"/>
    <x v="1"/>
    <x v="6"/>
    <x v="2182"/>
    <x v="439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x v="5"/>
    <x v="2916"/>
    <x v="2920"/>
    <x v="0"/>
    <x v="62"/>
    <x v="1"/>
    <x v="6"/>
    <x v="2183"/>
    <x v="2131"/>
    <x v="1"/>
    <x v="6"/>
  </r>
  <r>
    <n v="2921"/>
    <x v="2920"/>
    <s v="I'm creating a cabaret in which all donations go directly to Broadway Cares/Equity Fights AIDS."/>
    <x v="213"/>
    <x v="1949"/>
    <x v="0"/>
    <x v="0"/>
    <x v="0"/>
    <x v="2917"/>
    <x v="2921"/>
    <x v="0"/>
    <x v="83"/>
    <x v="0"/>
    <x v="40"/>
    <x v="2184"/>
    <x v="1380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x v="1"/>
    <x v="2918"/>
    <x v="2922"/>
    <x v="0"/>
    <x v="79"/>
    <x v="0"/>
    <x v="40"/>
    <x v="31"/>
    <x v="161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x v="0"/>
    <x v="2919"/>
    <x v="2923"/>
    <x v="0"/>
    <x v="73"/>
    <x v="0"/>
    <x v="40"/>
    <x v="31"/>
    <x v="180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x v="0"/>
    <x v="2920"/>
    <x v="2924"/>
    <x v="0"/>
    <x v="206"/>
    <x v="0"/>
    <x v="40"/>
    <x v="1912"/>
    <x v="2132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x v="0"/>
    <x v="2921"/>
    <x v="2925"/>
    <x v="0"/>
    <x v="473"/>
    <x v="0"/>
    <x v="40"/>
    <x v="2185"/>
    <x v="2133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x v="0"/>
    <x v="2922"/>
    <x v="2926"/>
    <x v="0"/>
    <x v="133"/>
    <x v="0"/>
    <x v="40"/>
    <x v="1054"/>
    <x v="766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x v="0"/>
    <x v="2923"/>
    <x v="2927"/>
    <x v="0"/>
    <x v="64"/>
    <x v="0"/>
    <x v="40"/>
    <x v="2186"/>
    <x v="2134"/>
    <x v="1"/>
    <x v="40"/>
  </r>
  <r>
    <n v="2928"/>
    <x v="2927"/>
    <s v="This is a touring production for schools in the Treasure Valley!"/>
    <x v="28"/>
    <x v="325"/>
    <x v="0"/>
    <x v="0"/>
    <x v="0"/>
    <x v="2924"/>
    <x v="2928"/>
    <x v="0"/>
    <x v="54"/>
    <x v="0"/>
    <x v="40"/>
    <x v="31"/>
    <x v="694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x v="0"/>
    <x v="2925"/>
    <x v="2929"/>
    <x v="0"/>
    <x v="58"/>
    <x v="0"/>
    <x v="40"/>
    <x v="2187"/>
    <x v="2135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x v="1"/>
    <x v="2926"/>
    <x v="2930"/>
    <x v="0"/>
    <x v="95"/>
    <x v="0"/>
    <x v="40"/>
    <x v="2188"/>
    <x v="2136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x v="5"/>
    <x v="2927"/>
    <x v="2931"/>
    <x v="0"/>
    <x v="82"/>
    <x v="0"/>
    <x v="40"/>
    <x v="938"/>
    <x v="2137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x v="2"/>
    <x v="2928"/>
    <x v="2932"/>
    <x v="0"/>
    <x v="44"/>
    <x v="0"/>
    <x v="40"/>
    <x v="2189"/>
    <x v="2138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x v="0"/>
    <x v="2929"/>
    <x v="2933"/>
    <x v="0"/>
    <x v="241"/>
    <x v="0"/>
    <x v="40"/>
    <x v="2190"/>
    <x v="2139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x v="5"/>
    <x v="2930"/>
    <x v="2934"/>
    <x v="0"/>
    <x v="77"/>
    <x v="0"/>
    <x v="40"/>
    <x v="1277"/>
    <x v="2140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x v="0"/>
    <x v="2931"/>
    <x v="2935"/>
    <x v="0"/>
    <x v="70"/>
    <x v="0"/>
    <x v="40"/>
    <x v="2191"/>
    <x v="2141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x v="0"/>
    <x v="2932"/>
    <x v="2936"/>
    <x v="0"/>
    <x v="69"/>
    <x v="0"/>
    <x v="40"/>
    <x v="602"/>
    <x v="1829"/>
    <x v="1"/>
    <x v="40"/>
  </r>
  <r>
    <n v="2937"/>
    <x v="2936"/>
    <s v="UCAS is a new British musical premiering at the Edinburgh Fringe Festival 2014."/>
    <x v="15"/>
    <x v="41"/>
    <x v="0"/>
    <x v="1"/>
    <x v="1"/>
    <x v="2933"/>
    <x v="2937"/>
    <x v="0"/>
    <x v="165"/>
    <x v="0"/>
    <x v="40"/>
    <x v="25"/>
    <x v="2142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x v="0"/>
    <x v="2934"/>
    <x v="2938"/>
    <x v="0"/>
    <x v="58"/>
    <x v="0"/>
    <x v="40"/>
    <x v="300"/>
    <x v="2143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x v="0"/>
    <x v="2935"/>
    <x v="2939"/>
    <x v="0"/>
    <x v="20"/>
    <x v="0"/>
    <x v="40"/>
    <x v="2192"/>
    <x v="2144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x v="0"/>
    <x v="2936"/>
    <x v="2940"/>
    <x v="0"/>
    <x v="51"/>
    <x v="0"/>
    <x v="40"/>
    <x v="2193"/>
    <x v="2145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x v="0"/>
    <x v="2937"/>
    <x v="2941"/>
    <x v="0"/>
    <x v="29"/>
    <x v="1"/>
    <x v="38"/>
    <x v="524"/>
    <x v="120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x v="5"/>
    <x v="2938"/>
    <x v="2942"/>
    <x v="0"/>
    <x v="91"/>
    <x v="1"/>
    <x v="38"/>
    <x v="2194"/>
    <x v="2146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x v="0"/>
    <x v="2939"/>
    <x v="2943"/>
    <x v="0"/>
    <x v="78"/>
    <x v="1"/>
    <x v="38"/>
    <x v="109"/>
    <x v="121"/>
    <x v="1"/>
    <x v="38"/>
  </r>
  <r>
    <n v="2944"/>
    <x v="2943"/>
    <s v="Our vision: build and operate a Theater Arts Center for south-central Washington state in Goldendale."/>
    <x v="3"/>
    <x v="173"/>
    <x v="2"/>
    <x v="0"/>
    <x v="0"/>
    <x v="2940"/>
    <x v="2944"/>
    <x v="0"/>
    <x v="29"/>
    <x v="1"/>
    <x v="38"/>
    <x v="460"/>
    <x v="101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x v="0"/>
    <x v="2941"/>
    <x v="2945"/>
    <x v="0"/>
    <x v="78"/>
    <x v="1"/>
    <x v="38"/>
    <x v="109"/>
    <x v="121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x v="1"/>
    <x v="2942"/>
    <x v="2946"/>
    <x v="0"/>
    <x v="84"/>
    <x v="1"/>
    <x v="38"/>
    <x v="370"/>
    <x v="120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x v="0"/>
    <x v="2943"/>
    <x v="2947"/>
    <x v="0"/>
    <x v="62"/>
    <x v="1"/>
    <x v="38"/>
    <x v="2195"/>
    <x v="2147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x v="0"/>
    <x v="2944"/>
    <x v="2948"/>
    <x v="0"/>
    <x v="82"/>
    <x v="1"/>
    <x v="38"/>
    <x v="2196"/>
    <x v="2148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x v="0"/>
    <x v="2945"/>
    <x v="2949"/>
    <x v="0"/>
    <x v="84"/>
    <x v="1"/>
    <x v="38"/>
    <x v="453"/>
    <x v="385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x v="0"/>
    <x v="2946"/>
    <x v="2950"/>
    <x v="0"/>
    <x v="78"/>
    <x v="1"/>
    <x v="38"/>
    <x v="109"/>
    <x v="121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x v="0"/>
    <x v="2947"/>
    <x v="2951"/>
    <x v="0"/>
    <x v="6"/>
    <x v="1"/>
    <x v="38"/>
    <x v="2197"/>
    <x v="2149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x v="0"/>
    <x v="2948"/>
    <x v="2952"/>
    <x v="0"/>
    <x v="22"/>
    <x v="1"/>
    <x v="38"/>
    <x v="2198"/>
    <x v="2150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x v="0"/>
    <x v="2949"/>
    <x v="2953"/>
    <x v="0"/>
    <x v="83"/>
    <x v="1"/>
    <x v="38"/>
    <x v="2199"/>
    <x v="2151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x v="0"/>
    <x v="2950"/>
    <x v="2954"/>
    <x v="0"/>
    <x v="78"/>
    <x v="1"/>
    <x v="38"/>
    <x v="109"/>
    <x v="121"/>
    <x v="1"/>
    <x v="38"/>
  </r>
  <r>
    <n v="2955"/>
    <x v="2954"/>
    <s v="Stage Door Theater needs a stage for its current and future productions. Can you help?"/>
    <x v="38"/>
    <x v="526"/>
    <x v="1"/>
    <x v="0"/>
    <x v="0"/>
    <x v="2951"/>
    <x v="2955"/>
    <x v="0"/>
    <x v="202"/>
    <x v="1"/>
    <x v="38"/>
    <x v="2200"/>
    <x v="178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x v="0"/>
    <x v="2952"/>
    <x v="2956"/>
    <x v="0"/>
    <x v="9"/>
    <x v="1"/>
    <x v="38"/>
    <x v="2201"/>
    <x v="2152"/>
    <x v="1"/>
    <x v="38"/>
  </r>
  <r>
    <n v="2957"/>
    <x v="2956"/>
    <s v="Theatre in Tuscaloosa, AL built in the 1930s.  The headsets seem about that old. They are almost unusable."/>
    <x v="36"/>
    <x v="668"/>
    <x v="1"/>
    <x v="0"/>
    <x v="0"/>
    <x v="2953"/>
    <x v="2957"/>
    <x v="0"/>
    <x v="83"/>
    <x v="1"/>
    <x v="38"/>
    <x v="2202"/>
    <x v="736"/>
    <x v="1"/>
    <x v="38"/>
  </r>
  <r>
    <n v="2958"/>
    <x v="2957"/>
    <s v="Chicago Based Theater Company and Venue Dedicated to Social Justice and Mainstreaming the Palestinian Narrative"/>
    <x v="58"/>
    <x v="117"/>
    <x v="1"/>
    <x v="0"/>
    <x v="0"/>
    <x v="2954"/>
    <x v="2958"/>
    <x v="0"/>
    <x v="78"/>
    <x v="1"/>
    <x v="38"/>
    <x v="109"/>
    <x v="121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x v="1"/>
    <x v="2955"/>
    <x v="2959"/>
    <x v="0"/>
    <x v="78"/>
    <x v="1"/>
    <x v="38"/>
    <x v="109"/>
    <x v="121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x v="0"/>
    <x v="2956"/>
    <x v="2960"/>
    <x v="0"/>
    <x v="78"/>
    <x v="1"/>
    <x v="38"/>
    <x v="109"/>
    <x v="121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x v="0"/>
    <x v="2957"/>
    <x v="2961"/>
    <x v="0"/>
    <x v="52"/>
    <x v="0"/>
    <x v="6"/>
    <x v="2203"/>
    <x v="2153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x v="0"/>
    <x v="2958"/>
    <x v="2962"/>
    <x v="0"/>
    <x v="9"/>
    <x v="0"/>
    <x v="6"/>
    <x v="662"/>
    <x v="2154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x v="0"/>
    <x v="2959"/>
    <x v="2963"/>
    <x v="0"/>
    <x v="15"/>
    <x v="0"/>
    <x v="6"/>
    <x v="2204"/>
    <x v="2155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x v="0"/>
    <x v="2960"/>
    <x v="2964"/>
    <x v="0"/>
    <x v="193"/>
    <x v="0"/>
    <x v="6"/>
    <x v="2205"/>
    <x v="2156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x v="0"/>
    <x v="2961"/>
    <x v="2965"/>
    <x v="0"/>
    <x v="70"/>
    <x v="0"/>
    <x v="6"/>
    <x v="2206"/>
    <x v="2157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x v="0"/>
    <x v="2962"/>
    <x v="2966"/>
    <x v="0"/>
    <x v="130"/>
    <x v="0"/>
    <x v="6"/>
    <x v="2207"/>
    <x v="2158"/>
    <x v="1"/>
    <x v="6"/>
  </r>
  <r>
    <n v="2967"/>
    <x v="2966"/>
    <s v="Scissortail is a story of loss, grief, and recovery based on the events of the 1995 Oklahoma City Bombing."/>
    <x v="10"/>
    <x v="1972"/>
    <x v="0"/>
    <x v="0"/>
    <x v="0"/>
    <x v="2963"/>
    <x v="2967"/>
    <x v="0"/>
    <x v="26"/>
    <x v="0"/>
    <x v="6"/>
    <x v="2208"/>
    <x v="2159"/>
    <x v="1"/>
    <x v="6"/>
  </r>
  <r>
    <n v="2968"/>
    <x v="2967"/>
    <s v="The Curse of the Babywoman is real â€” and it is coming to FringeNYC this August."/>
    <x v="8"/>
    <x v="1973"/>
    <x v="0"/>
    <x v="0"/>
    <x v="0"/>
    <x v="2964"/>
    <x v="2968"/>
    <x v="0"/>
    <x v="5"/>
    <x v="0"/>
    <x v="6"/>
    <x v="938"/>
    <x v="2160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x v="5"/>
    <x v="2965"/>
    <x v="2969"/>
    <x v="0"/>
    <x v="57"/>
    <x v="0"/>
    <x v="6"/>
    <x v="2209"/>
    <x v="2161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x v="0"/>
    <x v="2966"/>
    <x v="2970"/>
    <x v="0"/>
    <x v="110"/>
    <x v="0"/>
    <x v="6"/>
    <x v="938"/>
    <x v="2162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x v="0"/>
    <x v="2967"/>
    <x v="2971"/>
    <x v="0"/>
    <x v="68"/>
    <x v="0"/>
    <x v="6"/>
    <x v="2210"/>
    <x v="2163"/>
    <x v="1"/>
    <x v="6"/>
  </r>
  <r>
    <n v="2972"/>
    <x v="2971"/>
    <s v="A group of artists. A mythical art piece. A harrowing quest. And some margaritas."/>
    <x v="13"/>
    <x v="1975"/>
    <x v="0"/>
    <x v="0"/>
    <x v="0"/>
    <x v="2968"/>
    <x v="2972"/>
    <x v="0"/>
    <x v="57"/>
    <x v="0"/>
    <x v="6"/>
    <x v="2211"/>
    <x v="2164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x v="0"/>
    <x v="2969"/>
    <x v="2973"/>
    <x v="0"/>
    <x v="51"/>
    <x v="0"/>
    <x v="6"/>
    <x v="2212"/>
    <x v="2165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x v="0"/>
    <x v="2970"/>
    <x v="2974"/>
    <x v="0"/>
    <x v="45"/>
    <x v="0"/>
    <x v="6"/>
    <x v="607"/>
    <x v="2166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x v="0"/>
    <x v="2971"/>
    <x v="2975"/>
    <x v="0"/>
    <x v="116"/>
    <x v="0"/>
    <x v="6"/>
    <x v="2213"/>
    <x v="2167"/>
    <x v="1"/>
    <x v="6"/>
  </r>
  <r>
    <n v="2976"/>
    <x v="2975"/>
    <s v="A play that addresses an important social issue, brought to light by members of the UoM Drama Society."/>
    <x v="159"/>
    <x v="678"/>
    <x v="0"/>
    <x v="1"/>
    <x v="1"/>
    <x v="2972"/>
    <x v="2976"/>
    <x v="0"/>
    <x v="25"/>
    <x v="0"/>
    <x v="6"/>
    <x v="2214"/>
    <x v="2168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x v="0"/>
    <x v="2973"/>
    <x v="2977"/>
    <x v="0"/>
    <x v="209"/>
    <x v="0"/>
    <x v="6"/>
    <x v="2215"/>
    <x v="801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x v="0"/>
    <x v="2974"/>
    <x v="2978"/>
    <x v="0"/>
    <x v="38"/>
    <x v="0"/>
    <x v="6"/>
    <x v="2216"/>
    <x v="2169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x v="0"/>
    <x v="2975"/>
    <x v="2979"/>
    <x v="0"/>
    <x v="67"/>
    <x v="0"/>
    <x v="6"/>
    <x v="578"/>
    <x v="2170"/>
    <x v="1"/>
    <x v="6"/>
  </r>
  <r>
    <n v="2980"/>
    <x v="2979"/>
    <s v="1 director, 4 actors, and a whole lotta determination. Help us bring this brilliant story to the heart of NYC!"/>
    <x v="9"/>
    <x v="1980"/>
    <x v="0"/>
    <x v="0"/>
    <x v="0"/>
    <x v="2976"/>
    <x v="2980"/>
    <x v="0"/>
    <x v="54"/>
    <x v="0"/>
    <x v="6"/>
    <x v="2217"/>
    <x v="2171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x v="3"/>
    <x v="2977"/>
    <x v="2981"/>
    <x v="1"/>
    <x v="174"/>
    <x v="0"/>
    <x v="38"/>
    <x v="2218"/>
    <x v="2172"/>
    <x v="1"/>
    <x v="38"/>
  </r>
  <r>
    <n v="2982"/>
    <x v="2981"/>
    <s v="Renovating this historical landmark, into an arts venue and theatre space for the community."/>
    <x v="10"/>
    <x v="1982"/>
    <x v="0"/>
    <x v="1"/>
    <x v="1"/>
    <x v="2978"/>
    <x v="2982"/>
    <x v="1"/>
    <x v="211"/>
    <x v="0"/>
    <x v="38"/>
    <x v="2219"/>
    <x v="2173"/>
    <x v="1"/>
    <x v="38"/>
  </r>
  <r>
    <n v="2983"/>
    <x v="2982"/>
    <s v="Dad's Garage Theatre Company needs your help buying our new, forever home by hitting our $150,000 STRETCH GOAL!"/>
    <x v="382"/>
    <x v="1983"/>
    <x v="0"/>
    <x v="0"/>
    <x v="0"/>
    <x v="2979"/>
    <x v="2983"/>
    <x v="1"/>
    <x v="486"/>
    <x v="0"/>
    <x v="38"/>
    <x v="2220"/>
    <x v="2174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x v="0"/>
    <x v="2980"/>
    <x v="2984"/>
    <x v="1"/>
    <x v="423"/>
    <x v="0"/>
    <x v="38"/>
    <x v="2221"/>
    <x v="2175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x v="4"/>
    <x v="2981"/>
    <x v="2985"/>
    <x v="0"/>
    <x v="112"/>
    <x v="0"/>
    <x v="38"/>
    <x v="2222"/>
    <x v="2176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x v="1"/>
    <x v="2982"/>
    <x v="2986"/>
    <x v="0"/>
    <x v="66"/>
    <x v="0"/>
    <x v="38"/>
    <x v="269"/>
    <x v="2177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x v="0"/>
    <x v="2983"/>
    <x v="2987"/>
    <x v="0"/>
    <x v="236"/>
    <x v="0"/>
    <x v="38"/>
    <x v="2223"/>
    <x v="2178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x v="1"/>
    <x v="2984"/>
    <x v="2988"/>
    <x v="0"/>
    <x v="33"/>
    <x v="0"/>
    <x v="38"/>
    <x v="31"/>
    <x v="680"/>
    <x v="1"/>
    <x v="38"/>
  </r>
  <r>
    <n v="2989"/>
    <x v="2988"/>
    <s v="Bring the movies back to Bethel, Maine."/>
    <x v="22"/>
    <x v="1987"/>
    <x v="0"/>
    <x v="0"/>
    <x v="0"/>
    <x v="2985"/>
    <x v="2989"/>
    <x v="0"/>
    <x v="487"/>
    <x v="0"/>
    <x v="38"/>
    <x v="2224"/>
    <x v="2179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x v="0"/>
    <x v="2986"/>
    <x v="2990"/>
    <x v="0"/>
    <x v="74"/>
    <x v="0"/>
    <x v="38"/>
    <x v="31"/>
    <x v="2180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x v="0"/>
    <x v="2987"/>
    <x v="2991"/>
    <x v="0"/>
    <x v="251"/>
    <x v="0"/>
    <x v="38"/>
    <x v="2225"/>
    <x v="2181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x v="0"/>
    <x v="2988"/>
    <x v="2992"/>
    <x v="0"/>
    <x v="31"/>
    <x v="0"/>
    <x v="38"/>
    <x v="2226"/>
    <x v="2182"/>
    <x v="1"/>
    <x v="38"/>
  </r>
  <r>
    <n v="2993"/>
    <x v="2992"/>
    <s v="Help us build the Kitchen from Hell!"/>
    <x v="28"/>
    <x v="1141"/>
    <x v="0"/>
    <x v="0"/>
    <x v="0"/>
    <x v="2989"/>
    <x v="2993"/>
    <x v="0"/>
    <x v="19"/>
    <x v="0"/>
    <x v="38"/>
    <x v="2227"/>
    <x v="2183"/>
    <x v="1"/>
    <x v="38"/>
  </r>
  <r>
    <n v="2994"/>
    <x v="2993"/>
    <s v="Help the hosts of the infamous St. Michael sustain and create epic boat parties through Halloween and into 2015"/>
    <x v="43"/>
    <x v="1990"/>
    <x v="0"/>
    <x v="1"/>
    <x v="1"/>
    <x v="2990"/>
    <x v="2994"/>
    <x v="0"/>
    <x v="211"/>
    <x v="0"/>
    <x v="38"/>
    <x v="2228"/>
    <x v="2184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x v="0"/>
    <x v="2991"/>
    <x v="2995"/>
    <x v="0"/>
    <x v="437"/>
    <x v="0"/>
    <x v="38"/>
    <x v="2229"/>
    <x v="2185"/>
    <x v="1"/>
    <x v="38"/>
  </r>
  <r>
    <n v="2996"/>
    <x v="2995"/>
    <s v="A permanent home for comedy in Connecticut in the heart of downtown Hartford."/>
    <x v="19"/>
    <x v="1992"/>
    <x v="0"/>
    <x v="0"/>
    <x v="0"/>
    <x v="2992"/>
    <x v="2996"/>
    <x v="0"/>
    <x v="413"/>
    <x v="0"/>
    <x v="38"/>
    <x v="2230"/>
    <x v="2186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x v="0"/>
    <x v="2993"/>
    <x v="2997"/>
    <x v="0"/>
    <x v="248"/>
    <x v="0"/>
    <x v="38"/>
    <x v="2231"/>
    <x v="2187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x v="0"/>
    <x v="2994"/>
    <x v="2998"/>
    <x v="0"/>
    <x v="488"/>
    <x v="0"/>
    <x v="38"/>
    <x v="2232"/>
    <x v="2188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x v="0"/>
    <x v="807"/>
    <x v="2999"/>
    <x v="0"/>
    <x v="9"/>
    <x v="0"/>
    <x v="38"/>
    <x v="2233"/>
    <x v="2189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x v="0"/>
    <x v="2995"/>
    <x v="3000"/>
    <x v="0"/>
    <x v="22"/>
    <x v="0"/>
    <x v="38"/>
    <x v="31"/>
    <x v="372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x v="0"/>
    <x v="2996"/>
    <x v="3001"/>
    <x v="0"/>
    <x v="489"/>
    <x v="0"/>
    <x v="38"/>
    <x v="2234"/>
    <x v="2190"/>
    <x v="1"/>
    <x v="38"/>
  </r>
  <r>
    <n v="3002"/>
    <x v="3001"/>
    <s v="Make the workshop/ small stage space at Jimmy's No 43 even better than before!"/>
    <x v="39"/>
    <x v="1996"/>
    <x v="0"/>
    <x v="0"/>
    <x v="0"/>
    <x v="2997"/>
    <x v="3002"/>
    <x v="0"/>
    <x v="201"/>
    <x v="0"/>
    <x v="38"/>
    <x v="2235"/>
    <x v="2191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x v="0"/>
    <x v="2998"/>
    <x v="3003"/>
    <x v="0"/>
    <x v="57"/>
    <x v="0"/>
    <x v="38"/>
    <x v="2107"/>
    <x v="2192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x v="0"/>
    <x v="2999"/>
    <x v="3004"/>
    <x v="0"/>
    <x v="490"/>
    <x v="0"/>
    <x v="38"/>
    <x v="2236"/>
    <x v="2193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x v="0"/>
    <x v="3000"/>
    <x v="3005"/>
    <x v="0"/>
    <x v="115"/>
    <x v="0"/>
    <x v="38"/>
    <x v="2237"/>
    <x v="2194"/>
    <x v="1"/>
    <x v="38"/>
  </r>
  <r>
    <n v="3006"/>
    <x v="3005"/>
    <s v="We're an affordable theatre and rental space that can be molded into anything by anyone."/>
    <x v="6"/>
    <x v="1999"/>
    <x v="0"/>
    <x v="5"/>
    <x v="5"/>
    <x v="3001"/>
    <x v="3006"/>
    <x v="0"/>
    <x v="174"/>
    <x v="0"/>
    <x v="38"/>
    <x v="2133"/>
    <x v="2195"/>
    <x v="1"/>
    <x v="38"/>
  </r>
  <r>
    <n v="3007"/>
    <x v="3006"/>
    <s v="Consuite for 2015 CoreCon.  An adventure into insanity."/>
    <x v="20"/>
    <x v="1144"/>
    <x v="0"/>
    <x v="0"/>
    <x v="0"/>
    <x v="3002"/>
    <x v="3007"/>
    <x v="0"/>
    <x v="9"/>
    <x v="0"/>
    <x v="38"/>
    <x v="2238"/>
    <x v="1237"/>
    <x v="1"/>
    <x v="38"/>
  </r>
  <r>
    <n v="3008"/>
    <x v="3007"/>
    <s v="Help fund Silver Spring Stage's HVAC costs for the upcoming year! Don't leave us out in the cold (pun intended)!"/>
    <x v="9"/>
    <x v="1891"/>
    <x v="0"/>
    <x v="0"/>
    <x v="0"/>
    <x v="3003"/>
    <x v="3008"/>
    <x v="0"/>
    <x v="55"/>
    <x v="0"/>
    <x v="38"/>
    <x v="2107"/>
    <x v="2196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x v="0"/>
    <x v="3004"/>
    <x v="3009"/>
    <x v="0"/>
    <x v="130"/>
    <x v="0"/>
    <x v="38"/>
    <x v="2239"/>
    <x v="2197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x v="0"/>
    <x v="3005"/>
    <x v="3010"/>
    <x v="0"/>
    <x v="41"/>
    <x v="0"/>
    <x v="38"/>
    <x v="2240"/>
    <x v="2198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x v="3"/>
    <x v="3006"/>
    <x v="3011"/>
    <x v="0"/>
    <x v="20"/>
    <x v="0"/>
    <x v="38"/>
    <x v="2241"/>
    <x v="2199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x v="0"/>
    <x v="3007"/>
    <x v="3012"/>
    <x v="0"/>
    <x v="165"/>
    <x v="0"/>
    <x v="38"/>
    <x v="2242"/>
    <x v="2200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x v="0"/>
    <x v="3008"/>
    <x v="3013"/>
    <x v="0"/>
    <x v="329"/>
    <x v="0"/>
    <x v="38"/>
    <x v="2243"/>
    <x v="2201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x v="0"/>
    <x v="3009"/>
    <x v="3014"/>
    <x v="0"/>
    <x v="491"/>
    <x v="0"/>
    <x v="38"/>
    <x v="2244"/>
    <x v="2202"/>
    <x v="1"/>
    <x v="38"/>
  </r>
  <r>
    <n v="3015"/>
    <x v="3014"/>
    <s v="We're turning an old yogurt shop into a live theater in downtown Charleston.   Please help us hang our sign!"/>
    <x v="104"/>
    <x v="2005"/>
    <x v="0"/>
    <x v="0"/>
    <x v="0"/>
    <x v="3010"/>
    <x v="3015"/>
    <x v="0"/>
    <x v="244"/>
    <x v="0"/>
    <x v="38"/>
    <x v="2245"/>
    <x v="2203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x v="0"/>
    <x v="3011"/>
    <x v="3016"/>
    <x v="0"/>
    <x v="17"/>
    <x v="0"/>
    <x v="38"/>
    <x v="2246"/>
    <x v="2204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x v="0"/>
    <x v="3012"/>
    <x v="3017"/>
    <x v="0"/>
    <x v="180"/>
    <x v="0"/>
    <x v="38"/>
    <x v="2247"/>
    <x v="2205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x v="3"/>
    <x v="3013"/>
    <x v="3018"/>
    <x v="0"/>
    <x v="14"/>
    <x v="0"/>
    <x v="38"/>
    <x v="2248"/>
    <x v="2206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x v="0"/>
    <x v="3014"/>
    <x v="3019"/>
    <x v="0"/>
    <x v="334"/>
    <x v="0"/>
    <x v="38"/>
    <x v="2249"/>
    <x v="2207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x v="0"/>
    <x v="3015"/>
    <x v="3020"/>
    <x v="0"/>
    <x v="209"/>
    <x v="0"/>
    <x v="38"/>
    <x v="2250"/>
    <x v="2208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x v="0"/>
    <x v="3016"/>
    <x v="3021"/>
    <x v="0"/>
    <x v="273"/>
    <x v="0"/>
    <x v="38"/>
    <x v="2251"/>
    <x v="2209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x v="0"/>
    <x v="3017"/>
    <x v="3022"/>
    <x v="0"/>
    <x v="95"/>
    <x v="0"/>
    <x v="38"/>
    <x v="2252"/>
    <x v="2210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x v="1"/>
    <x v="3018"/>
    <x v="3023"/>
    <x v="0"/>
    <x v="79"/>
    <x v="0"/>
    <x v="38"/>
    <x v="288"/>
    <x v="2211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x v="0"/>
    <x v="3019"/>
    <x v="3024"/>
    <x v="0"/>
    <x v="0"/>
    <x v="0"/>
    <x v="38"/>
    <x v="2253"/>
    <x v="2212"/>
    <x v="1"/>
    <x v="38"/>
  </r>
  <r>
    <n v="3025"/>
    <x v="3024"/>
    <s v="Be part of building Cardiff's first pub theatre, located right in the city centre. Launching January 2015."/>
    <x v="30"/>
    <x v="2015"/>
    <x v="0"/>
    <x v="1"/>
    <x v="1"/>
    <x v="3020"/>
    <x v="3025"/>
    <x v="0"/>
    <x v="108"/>
    <x v="0"/>
    <x v="38"/>
    <x v="2254"/>
    <x v="2213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x v="1"/>
    <x v="3021"/>
    <x v="3026"/>
    <x v="0"/>
    <x v="20"/>
    <x v="0"/>
    <x v="38"/>
    <x v="2255"/>
    <x v="1847"/>
    <x v="1"/>
    <x v="38"/>
  </r>
  <r>
    <n v="3027"/>
    <x v="3026"/>
    <s v="Wavy says let's LIGHT UP THE RAINBOW STAGE and as our stretch reward we'll throw all of us a PARTY!"/>
    <x v="79"/>
    <x v="2017"/>
    <x v="0"/>
    <x v="0"/>
    <x v="0"/>
    <x v="3022"/>
    <x v="3027"/>
    <x v="0"/>
    <x v="492"/>
    <x v="0"/>
    <x v="38"/>
    <x v="2256"/>
    <x v="2214"/>
    <x v="1"/>
    <x v="38"/>
  </r>
  <r>
    <n v="3028"/>
    <x v="3027"/>
    <s v="We have a space! Help us fill it with a stage, chairs, gear and audiences' laughter!"/>
    <x v="10"/>
    <x v="2018"/>
    <x v="0"/>
    <x v="0"/>
    <x v="0"/>
    <x v="3023"/>
    <x v="3028"/>
    <x v="0"/>
    <x v="221"/>
    <x v="0"/>
    <x v="38"/>
    <x v="2257"/>
    <x v="2215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x v="0"/>
    <x v="3024"/>
    <x v="3029"/>
    <x v="0"/>
    <x v="493"/>
    <x v="0"/>
    <x v="38"/>
    <x v="2258"/>
    <x v="2216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x v="0"/>
    <x v="3025"/>
    <x v="3030"/>
    <x v="0"/>
    <x v="14"/>
    <x v="0"/>
    <x v="38"/>
    <x v="2259"/>
    <x v="2217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x v="0"/>
    <x v="3026"/>
    <x v="3031"/>
    <x v="0"/>
    <x v="60"/>
    <x v="0"/>
    <x v="38"/>
    <x v="31"/>
    <x v="2218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x v="0"/>
    <x v="3027"/>
    <x v="3032"/>
    <x v="0"/>
    <x v="20"/>
    <x v="0"/>
    <x v="38"/>
    <x v="66"/>
    <x v="2219"/>
    <x v="1"/>
    <x v="38"/>
  </r>
  <r>
    <n v="3033"/>
    <x v="3032"/>
    <s v="Finally Stagelights will have a space of our very own!  Be a part of this exciting new adventure in Greensboro!!"/>
    <x v="9"/>
    <x v="2021"/>
    <x v="0"/>
    <x v="0"/>
    <x v="0"/>
    <x v="3028"/>
    <x v="3033"/>
    <x v="0"/>
    <x v="23"/>
    <x v="0"/>
    <x v="38"/>
    <x v="2260"/>
    <x v="2220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x v="0"/>
    <x v="3029"/>
    <x v="3034"/>
    <x v="0"/>
    <x v="494"/>
    <x v="0"/>
    <x v="38"/>
    <x v="2261"/>
    <x v="2221"/>
    <x v="1"/>
    <x v="38"/>
  </r>
  <r>
    <n v="3035"/>
    <x v="3034"/>
    <s v="Help create a permanent home for live comedy shows and classes in Downtown RVA."/>
    <x v="31"/>
    <x v="2023"/>
    <x v="0"/>
    <x v="0"/>
    <x v="0"/>
    <x v="3030"/>
    <x v="3035"/>
    <x v="0"/>
    <x v="495"/>
    <x v="0"/>
    <x v="38"/>
    <x v="2262"/>
    <x v="2222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x v="0"/>
    <x v="3031"/>
    <x v="3036"/>
    <x v="0"/>
    <x v="313"/>
    <x v="0"/>
    <x v="38"/>
    <x v="2263"/>
    <x v="2223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x v="0"/>
    <x v="3032"/>
    <x v="3037"/>
    <x v="0"/>
    <x v="58"/>
    <x v="0"/>
    <x v="38"/>
    <x v="2264"/>
    <x v="2224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x v="0"/>
    <x v="3033"/>
    <x v="3038"/>
    <x v="0"/>
    <x v="74"/>
    <x v="0"/>
    <x v="38"/>
    <x v="10"/>
    <x v="2225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x v="0"/>
    <x v="3034"/>
    <x v="3039"/>
    <x v="0"/>
    <x v="163"/>
    <x v="0"/>
    <x v="38"/>
    <x v="2265"/>
    <x v="2226"/>
    <x v="1"/>
    <x v="38"/>
  </r>
  <r>
    <n v="3040"/>
    <x v="3039"/>
    <s v="48 hours of deck screws, dry wall, hard hats and needed renovation to help the Jayhawk rise from the ashes."/>
    <x v="9"/>
    <x v="2027"/>
    <x v="0"/>
    <x v="0"/>
    <x v="0"/>
    <x v="3035"/>
    <x v="3040"/>
    <x v="0"/>
    <x v="288"/>
    <x v="0"/>
    <x v="38"/>
    <x v="1881"/>
    <x v="2227"/>
    <x v="1"/>
    <x v="38"/>
  </r>
  <r>
    <n v="3041"/>
    <x v="3040"/>
    <s v="Privet! Hello! Bon Jour! We are the Arlekin Players Theatre and we need a home."/>
    <x v="386"/>
    <x v="2028"/>
    <x v="0"/>
    <x v="0"/>
    <x v="0"/>
    <x v="3036"/>
    <x v="3041"/>
    <x v="0"/>
    <x v="195"/>
    <x v="0"/>
    <x v="38"/>
    <x v="2266"/>
    <x v="2228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x v="1"/>
    <x v="3037"/>
    <x v="3042"/>
    <x v="0"/>
    <x v="77"/>
    <x v="0"/>
    <x v="38"/>
    <x v="602"/>
    <x v="2229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x v="5"/>
    <x v="3038"/>
    <x v="3043"/>
    <x v="0"/>
    <x v="130"/>
    <x v="0"/>
    <x v="38"/>
    <x v="2267"/>
    <x v="2230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x v="0"/>
    <x v="3039"/>
    <x v="3044"/>
    <x v="0"/>
    <x v="239"/>
    <x v="0"/>
    <x v="38"/>
    <x v="2268"/>
    <x v="2231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x v="0"/>
    <x v="3040"/>
    <x v="3045"/>
    <x v="0"/>
    <x v="31"/>
    <x v="0"/>
    <x v="38"/>
    <x v="2269"/>
    <x v="2232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x v="0"/>
    <x v="3041"/>
    <x v="3046"/>
    <x v="0"/>
    <x v="6"/>
    <x v="0"/>
    <x v="38"/>
    <x v="2270"/>
    <x v="2233"/>
    <x v="1"/>
    <x v="38"/>
  </r>
  <r>
    <n v="3047"/>
    <x v="3046"/>
    <s v="Hi! We're the Graduating Seniors Acting V Seniors at Temple University! Welcome to our Kick starter Page!"/>
    <x v="2"/>
    <x v="2033"/>
    <x v="0"/>
    <x v="0"/>
    <x v="0"/>
    <x v="3042"/>
    <x v="3047"/>
    <x v="0"/>
    <x v="9"/>
    <x v="0"/>
    <x v="38"/>
    <x v="2271"/>
    <x v="2234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x v="0"/>
    <x v="3043"/>
    <x v="3048"/>
    <x v="0"/>
    <x v="5"/>
    <x v="0"/>
    <x v="38"/>
    <x v="2272"/>
    <x v="2235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x v="0"/>
    <x v="3044"/>
    <x v="3049"/>
    <x v="0"/>
    <x v="241"/>
    <x v="0"/>
    <x v="38"/>
    <x v="313"/>
    <x v="2236"/>
    <x v="1"/>
    <x v="38"/>
  </r>
  <r>
    <n v="3050"/>
    <x v="3049"/>
    <s v="Help fund The Black Pearl Consuite at CoreCon VIII: On Ancient Seas!"/>
    <x v="20"/>
    <x v="69"/>
    <x v="0"/>
    <x v="0"/>
    <x v="0"/>
    <x v="3045"/>
    <x v="3050"/>
    <x v="0"/>
    <x v="82"/>
    <x v="0"/>
    <x v="38"/>
    <x v="938"/>
    <x v="2237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x v="1"/>
    <x v="3046"/>
    <x v="3051"/>
    <x v="1"/>
    <x v="2"/>
    <x v="1"/>
    <x v="38"/>
    <x v="2273"/>
    <x v="2238"/>
    <x v="1"/>
    <x v="38"/>
  </r>
  <r>
    <n v="3052"/>
    <x v="3051"/>
    <s v="To let the arts continue in Walker Minnesota We need a performing arts space and art gallery"/>
    <x v="63"/>
    <x v="735"/>
    <x v="2"/>
    <x v="0"/>
    <x v="0"/>
    <x v="3047"/>
    <x v="3052"/>
    <x v="0"/>
    <x v="84"/>
    <x v="1"/>
    <x v="38"/>
    <x v="840"/>
    <x v="839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x v="0"/>
    <x v="3048"/>
    <x v="3053"/>
    <x v="0"/>
    <x v="83"/>
    <x v="1"/>
    <x v="38"/>
    <x v="177"/>
    <x v="140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x v="0"/>
    <x v="3049"/>
    <x v="3054"/>
    <x v="0"/>
    <x v="78"/>
    <x v="1"/>
    <x v="38"/>
    <x v="109"/>
    <x v="121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x v="0"/>
    <x v="3050"/>
    <x v="3055"/>
    <x v="0"/>
    <x v="29"/>
    <x v="1"/>
    <x v="38"/>
    <x v="2274"/>
    <x v="120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x v="0"/>
    <x v="3051"/>
    <x v="3056"/>
    <x v="0"/>
    <x v="78"/>
    <x v="1"/>
    <x v="38"/>
    <x v="109"/>
    <x v="121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x v="1"/>
    <x v="3052"/>
    <x v="3057"/>
    <x v="0"/>
    <x v="78"/>
    <x v="1"/>
    <x v="38"/>
    <x v="109"/>
    <x v="121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x v="3"/>
    <x v="3053"/>
    <x v="3058"/>
    <x v="0"/>
    <x v="83"/>
    <x v="1"/>
    <x v="38"/>
    <x v="374"/>
    <x v="120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x v="0"/>
    <x v="3054"/>
    <x v="3059"/>
    <x v="0"/>
    <x v="202"/>
    <x v="1"/>
    <x v="38"/>
    <x v="2275"/>
    <x v="2239"/>
    <x v="1"/>
    <x v="38"/>
  </r>
  <r>
    <n v="3060"/>
    <x v="3059"/>
    <s v="Save the historic Roxy theatre in Bremerton WA from being repurposed as office space."/>
    <x v="135"/>
    <x v="400"/>
    <x v="2"/>
    <x v="0"/>
    <x v="0"/>
    <x v="3055"/>
    <x v="3060"/>
    <x v="0"/>
    <x v="79"/>
    <x v="1"/>
    <x v="38"/>
    <x v="2276"/>
    <x v="1795"/>
    <x v="1"/>
    <x v="38"/>
  </r>
  <r>
    <n v="3061"/>
    <x v="3060"/>
    <s v="Save a historic Local theater."/>
    <x v="80"/>
    <x v="117"/>
    <x v="2"/>
    <x v="0"/>
    <x v="0"/>
    <x v="3056"/>
    <x v="3061"/>
    <x v="0"/>
    <x v="78"/>
    <x v="1"/>
    <x v="38"/>
    <x v="109"/>
    <x v="121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x v="0"/>
    <x v="3057"/>
    <x v="3062"/>
    <x v="0"/>
    <x v="85"/>
    <x v="1"/>
    <x v="38"/>
    <x v="2277"/>
    <x v="2240"/>
    <x v="1"/>
    <x v="38"/>
  </r>
  <r>
    <n v="3063"/>
    <x v="3062"/>
    <s v="Members of the local Miami music scene are putting together a venue/creative space in Kendall!"/>
    <x v="9"/>
    <x v="2038"/>
    <x v="2"/>
    <x v="0"/>
    <x v="0"/>
    <x v="3058"/>
    <x v="3063"/>
    <x v="0"/>
    <x v="23"/>
    <x v="1"/>
    <x v="38"/>
    <x v="2278"/>
    <x v="2241"/>
    <x v="1"/>
    <x v="38"/>
  </r>
  <r>
    <n v="3064"/>
    <x v="3063"/>
    <s v="An epicenter for connection, creation and expression of the community."/>
    <x v="96"/>
    <x v="2039"/>
    <x v="2"/>
    <x v="0"/>
    <x v="0"/>
    <x v="3059"/>
    <x v="3064"/>
    <x v="0"/>
    <x v="250"/>
    <x v="1"/>
    <x v="38"/>
    <x v="2279"/>
    <x v="2242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x v="0"/>
    <x v="3060"/>
    <x v="3065"/>
    <x v="0"/>
    <x v="84"/>
    <x v="1"/>
    <x v="38"/>
    <x v="167"/>
    <x v="144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x v="2"/>
    <x v="3061"/>
    <x v="3066"/>
    <x v="0"/>
    <x v="41"/>
    <x v="1"/>
    <x v="38"/>
    <x v="2280"/>
    <x v="2243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x v="4"/>
    <x v="3062"/>
    <x v="3067"/>
    <x v="0"/>
    <x v="29"/>
    <x v="1"/>
    <x v="38"/>
    <x v="453"/>
    <x v="444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x v="0"/>
    <x v="3063"/>
    <x v="3068"/>
    <x v="0"/>
    <x v="84"/>
    <x v="1"/>
    <x v="38"/>
    <x v="2281"/>
    <x v="2244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x v="0"/>
    <x v="3064"/>
    <x v="3069"/>
    <x v="0"/>
    <x v="63"/>
    <x v="1"/>
    <x v="38"/>
    <x v="2282"/>
    <x v="2245"/>
    <x v="1"/>
    <x v="38"/>
  </r>
  <r>
    <n v="3070"/>
    <x v="3069"/>
    <s v="Liverpool's 1st purpose built 7 night a week comedy club, bar &amp; restaurant with live music &amp; much more"/>
    <x v="3"/>
    <x v="2041"/>
    <x v="2"/>
    <x v="1"/>
    <x v="1"/>
    <x v="3065"/>
    <x v="3070"/>
    <x v="0"/>
    <x v="38"/>
    <x v="1"/>
    <x v="38"/>
    <x v="2283"/>
    <x v="2246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x v="0"/>
    <x v="3066"/>
    <x v="3071"/>
    <x v="0"/>
    <x v="27"/>
    <x v="1"/>
    <x v="38"/>
    <x v="2284"/>
    <x v="2247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x v="0"/>
    <x v="3067"/>
    <x v="3072"/>
    <x v="0"/>
    <x v="84"/>
    <x v="1"/>
    <x v="38"/>
    <x v="374"/>
    <x v="120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x v="0"/>
    <x v="3068"/>
    <x v="3073"/>
    <x v="0"/>
    <x v="63"/>
    <x v="1"/>
    <x v="38"/>
    <x v="2285"/>
    <x v="2248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x v="3"/>
    <x v="3069"/>
    <x v="3074"/>
    <x v="0"/>
    <x v="83"/>
    <x v="1"/>
    <x v="38"/>
    <x v="2286"/>
    <x v="2249"/>
    <x v="1"/>
    <x v="38"/>
  </r>
  <r>
    <n v="3075"/>
    <x v="3074"/>
    <s v="Magic Morgan &amp; Liliana are raising funds to expand their famed traveling magic show to a theater of magic."/>
    <x v="36"/>
    <x v="2044"/>
    <x v="2"/>
    <x v="0"/>
    <x v="0"/>
    <x v="3070"/>
    <x v="3075"/>
    <x v="0"/>
    <x v="9"/>
    <x v="1"/>
    <x v="38"/>
    <x v="2287"/>
    <x v="2250"/>
    <x v="1"/>
    <x v="38"/>
  </r>
  <r>
    <n v="3076"/>
    <x v="3075"/>
    <s v="Helping female comedians get in their 10,000 Hours of practice!"/>
    <x v="3"/>
    <x v="84"/>
    <x v="2"/>
    <x v="0"/>
    <x v="0"/>
    <x v="3071"/>
    <x v="3076"/>
    <x v="0"/>
    <x v="133"/>
    <x v="1"/>
    <x v="38"/>
    <x v="2288"/>
    <x v="2251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x v="5"/>
    <x v="3072"/>
    <x v="3077"/>
    <x v="0"/>
    <x v="84"/>
    <x v="1"/>
    <x v="38"/>
    <x v="2289"/>
    <x v="1859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x v="0"/>
    <x v="3073"/>
    <x v="3078"/>
    <x v="0"/>
    <x v="83"/>
    <x v="1"/>
    <x v="38"/>
    <x v="2290"/>
    <x v="1989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x v="0"/>
    <x v="3074"/>
    <x v="3079"/>
    <x v="0"/>
    <x v="74"/>
    <x v="1"/>
    <x v="38"/>
    <x v="2291"/>
    <x v="2252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x v="0"/>
    <x v="3075"/>
    <x v="3080"/>
    <x v="0"/>
    <x v="63"/>
    <x v="1"/>
    <x v="38"/>
    <x v="2292"/>
    <x v="2253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x v="0"/>
    <x v="3076"/>
    <x v="3081"/>
    <x v="0"/>
    <x v="81"/>
    <x v="1"/>
    <x v="38"/>
    <x v="2293"/>
    <x v="2254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x v="0"/>
    <x v="3077"/>
    <x v="3082"/>
    <x v="0"/>
    <x v="78"/>
    <x v="1"/>
    <x v="38"/>
    <x v="109"/>
    <x v="121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x v="0"/>
    <x v="3078"/>
    <x v="3083"/>
    <x v="0"/>
    <x v="83"/>
    <x v="1"/>
    <x v="38"/>
    <x v="1228"/>
    <x v="806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x v="0"/>
    <x v="3079"/>
    <x v="3084"/>
    <x v="0"/>
    <x v="79"/>
    <x v="1"/>
    <x v="38"/>
    <x v="2294"/>
    <x v="2255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x v="0"/>
    <x v="3080"/>
    <x v="3085"/>
    <x v="0"/>
    <x v="82"/>
    <x v="1"/>
    <x v="38"/>
    <x v="2295"/>
    <x v="2256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x v="3"/>
    <x v="3081"/>
    <x v="3086"/>
    <x v="0"/>
    <x v="83"/>
    <x v="1"/>
    <x v="38"/>
    <x v="1161"/>
    <x v="412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x v="0"/>
    <x v="3082"/>
    <x v="3087"/>
    <x v="0"/>
    <x v="84"/>
    <x v="1"/>
    <x v="38"/>
    <x v="895"/>
    <x v="372"/>
    <x v="1"/>
    <x v="38"/>
  </r>
  <r>
    <n v="3088"/>
    <x v="3087"/>
    <s v="We believe it's time to open a visitor's center that highlights the small towns of the upper Midwest."/>
    <x v="99"/>
    <x v="691"/>
    <x v="2"/>
    <x v="0"/>
    <x v="0"/>
    <x v="3083"/>
    <x v="3088"/>
    <x v="0"/>
    <x v="83"/>
    <x v="1"/>
    <x v="38"/>
    <x v="2296"/>
    <x v="840"/>
    <x v="1"/>
    <x v="38"/>
  </r>
  <r>
    <n v="3089"/>
    <x v="3088"/>
    <s v="A community space in Somerville, MA to celebrate the beautiful intersection of sports and creativity."/>
    <x v="31"/>
    <x v="2048"/>
    <x v="2"/>
    <x v="0"/>
    <x v="0"/>
    <x v="3084"/>
    <x v="3089"/>
    <x v="0"/>
    <x v="43"/>
    <x v="1"/>
    <x v="38"/>
    <x v="2297"/>
    <x v="2257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x v="0"/>
    <x v="3085"/>
    <x v="3090"/>
    <x v="0"/>
    <x v="82"/>
    <x v="1"/>
    <x v="38"/>
    <x v="2298"/>
    <x v="2258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x v="0"/>
    <x v="3086"/>
    <x v="3091"/>
    <x v="0"/>
    <x v="82"/>
    <x v="1"/>
    <x v="38"/>
    <x v="2299"/>
    <x v="2259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x v="0"/>
    <x v="3087"/>
    <x v="3092"/>
    <x v="0"/>
    <x v="64"/>
    <x v="1"/>
    <x v="38"/>
    <x v="2300"/>
    <x v="2260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x v="5"/>
    <x v="2806"/>
    <x v="3093"/>
    <x v="0"/>
    <x v="57"/>
    <x v="1"/>
    <x v="38"/>
    <x v="2301"/>
    <x v="2261"/>
    <x v="1"/>
    <x v="38"/>
  </r>
  <r>
    <n v="3094"/>
    <x v="3093"/>
    <s v="This is a Kickstarter to help with the start up costs for Illusionist, Chris Lengyel's Summer 2016 Tour!"/>
    <x v="57"/>
    <x v="379"/>
    <x v="2"/>
    <x v="0"/>
    <x v="0"/>
    <x v="3088"/>
    <x v="3094"/>
    <x v="0"/>
    <x v="29"/>
    <x v="1"/>
    <x v="38"/>
    <x v="1866"/>
    <x v="384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x v="0"/>
    <x v="3089"/>
    <x v="3095"/>
    <x v="0"/>
    <x v="29"/>
    <x v="1"/>
    <x v="38"/>
    <x v="2302"/>
    <x v="73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x v="0"/>
    <x v="3090"/>
    <x v="3096"/>
    <x v="0"/>
    <x v="25"/>
    <x v="1"/>
    <x v="38"/>
    <x v="2303"/>
    <x v="2262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x v="1"/>
    <x v="3091"/>
    <x v="3097"/>
    <x v="0"/>
    <x v="288"/>
    <x v="1"/>
    <x v="38"/>
    <x v="2304"/>
    <x v="2263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x v="0"/>
    <x v="3092"/>
    <x v="3098"/>
    <x v="0"/>
    <x v="74"/>
    <x v="1"/>
    <x v="38"/>
    <x v="2305"/>
    <x v="2264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x v="0"/>
    <x v="3093"/>
    <x v="3099"/>
    <x v="0"/>
    <x v="81"/>
    <x v="1"/>
    <x v="38"/>
    <x v="2306"/>
    <x v="2265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x v="0"/>
    <x v="3094"/>
    <x v="3100"/>
    <x v="0"/>
    <x v="62"/>
    <x v="1"/>
    <x v="38"/>
    <x v="2307"/>
    <x v="2266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x v="3"/>
    <x v="3095"/>
    <x v="3101"/>
    <x v="0"/>
    <x v="8"/>
    <x v="1"/>
    <x v="38"/>
    <x v="746"/>
    <x v="384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x v="1"/>
    <x v="3096"/>
    <x v="3102"/>
    <x v="0"/>
    <x v="240"/>
    <x v="1"/>
    <x v="38"/>
    <x v="2308"/>
    <x v="2267"/>
    <x v="1"/>
    <x v="38"/>
  </r>
  <r>
    <n v="3103"/>
    <x v="3102"/>
    <s v="Creating a place for local artists to perform, at substantially less cost for them"/>
    <x v="393"/>
    <x v="143"/>
    <x v="2"/>
    <x v="0"/>
    <x v="0"/>
    <x v="3097"/>
    <x v="3103"/>
    <x v="0"/>
    <x v="84"/>
    <x v="1"/>
    <x v="38"/>
    <x v="2309"/>
    <x v="148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x v="2"/>
    <x v="3098"/>
    <x v="3104"/>
    <x v="0"/>
    <x v="81"/>
    <x v="1"/>
    <x v="38"/>
    <x v="2310"/>
    <x v="2268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x v="0"/>
    <x v="3099"/>
    <x v="3105"/>
    <x v="0"/>
    <x v="162"/>
    <x v="1"/>
    <x v="38"/>
    <x v="2311"/>
    <x v="2269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x v="1"/>
    <x v="3100"/>
    <x v="3106"/>
    <x v="0"/>
    <x v="80"/>
    <x v="1"/>
    <x v="38"/>
    <x v="2312"/>
    <x v="2270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x v="0"/>
    <x v="3101"/>
    <x v="3107"/>
    <x v="0"/>
    <x v="60"/>
    <x v="1"/>
    <x v="38"/>
    <x v="2313"/>
    <x v="2271"/>
    <x v="1"/>
    <x v="38"/>
  </r>
  <r>
    <n v="3108"/>
    <x v="3107"/>
    <s v="We need a permanent home for the theater!"/>
    <x v="63"/>
    <x v="375"/>
    <x v="2"/>
    <x v="0"/>
    <x v="0"/>
    <x v="3102"/>
    <x v="3108"/>
    <x v="0"/>
    <x v="84"/>
    <x v="1"/>
    <x v="38"/>
    <x v="2314"/>
    <x v="31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x v="0"/>
    <x v="3103"/>
    <x v="3109"/>
    <x v="0"/>
    <x v="229"/>
    <x v="1"/>
    <x v="38"/>
    <x v="2315"/>
    <x v="2272"/>
    <x v="1"/>
    <x v="38"/>
  </r>
  <r>
    <n v="3110"/>
    <x v="3109"/>
    <s v="Cat People Unite! It's time we get a space of our own to relax, socialize and learn! Join the Catmunity!"/>
    <x v="31"/>
    <x v="115"/>
    <x v="2"/>
    <x v="0"/>
    <x v="0"/>
    <x v="3104"/>
    <x v="3110"/>
    <x v="0"/>
    <x v="29"/>
    <x v="1"/>
    <x v="38"/>
    <x v="167"/>
    <x v="119"/>
    <x v="1"/>
    <x v="38"/>
  </r>
  <r>
    <n v="3111"/>
    <x v="3110"/>
    <s v="Help All Puppet Players perform it's 2015 season in a beautiful 200 seat theater for an entire year."/>
    <x v="22"/>
    <x v="2061"/>
    <x v="2"/>
    <x v="0"/>
    <x v="0"/>
    <x v="3105"/>
    <x v="3111"/>
    <x v="0"/>
    <x v="88"/>
    <x v="1"/>
    <x v="38"/>
    <x v="2316"/>
    <x v="2273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x v="0"/>
    <x v="3106"/>
    <x v="3112"/>
    <x v="0"/>
    <x v="82"/>
    <x v="1"/>
    <x v="38"/>
    <x v="2317"/>
    <x v="2274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x v="0"/>
    <x v="3107"/>
    <x v="3113"/>
    <x v="0"/>
    <x v="77"/>
    <x v="1"/>
    <x v="38"/>
    <x v="2318"/>
    <x v="2275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x v="0"/>
    <x v="3108"/>
    <x v="3114"/>
    <x v="0"/>
    <x v="78"/>
    <x v="1"/>
    <x v="38"/>
    <x v="109"/>
    <x v="121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x v="9"/>
    <x v="3109"/>
    <x v="3115"/>
    <x v="0"/>
    <x v="29"/>
    <x v="1"/>
    <x v="38"/>
    <x v="419"/>
    <x v="468"/>
    <x v="1"/>
    <x v="38"/>
  </r>
  <r>
    <n v="3116"/>
    <x v="3115"/>
    <s v="Creating a consuite for CoreCon. A focus on the insanity of asylums and early medical practices from history."/>
    <x v="47"/>
    <x v="357"/>
    <x v="2"/>
    <x v="0"/>
    <x v="0"/>
    <x v="3110"/>
    <x v="3116"/>
    <x v="0"/>
    <x v="73"/>
    <x v="1"/>
    <x v="38"/>
    <x v="2319"/>
    <x v="1380"/>
    <x v="1"/>
    <x v="38"/>
  </r>
  <r>
    <n v="3117"/>
    <x v="3116"/>
    <s v="Performing Arts workshops, for young people aged 5 -16, exploring how the sea has shaped Cowes as a settlement."/>
    <x v="28"/>
    <x v="116"/>
    <x v="2"/>
    <x v="1"/>
    <x v="1"/>
    <x v="3111"/>
    <x v="3117"/>
    <x v="0"/>
    <x v="29"/>
    <x v="1"/>
    <x v="38"/>
    <x v="370"/>
    <x v="120"/>
    <x v="1"/>
    <x v="38"/>
  </r>
  <r>
    <n v="3118"/>
    <x v="3117"/>
    <s v="a magical place for all kind of people, like a fairytaile in all colours"/>
    <x v="69"/>
    <x v="551"/>
    <x v="2"/>
    <x v="11"/>
    <x v="9"/>
    <x v="3112"/>
    <x v="3118"/>
    <x v="0"/>
    <x v="84"/>
    <x v="1"/>
    <x v="38"/>
    <x v="691"/>
    <x v="2276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x v="0"/>
    <x v="3113"/>
    <x v="3119"/>
    <x v="0"/>
    <x v="29"/>
    <x v="1"/>
    <x v="38"/>
    <x v="833"/>
    <x v="144"/>
    <x v="1"/>
    <x v="38"/>
  </r>
  <r>
    <n v="3120"/>
    <x v="3119"/>
    <s v="Wij willen Tropicana het subtropisch zwemparadijs van Rotterdam op een nieuwe locatie gaan bouwen."/>
    <x v="396"/>
    <x v="1491"/>
    <x v="2"/>
    <x v="9"/>
    <x v="3"/>
    <x v="3114"/>
    <x v="3120"/>
    <x v="0"/>
    <x v="73"/>
    <x v="1"/>
    <x v="38"/>
    <x v="2320"/>
    <x v="2277"/>
    <x v="1"/>
    <x v="38"/>
  </r>
  <r>
    <n v="3121"/>
    <x v="3120"/>
    <s v="I going to build a theatre for a local ant farm so that Ants can put on their theatre productions."/>
    <x v="15"/>
    <x v="115"/>
    <x v="1"/>
    <x v="5"/>
    <x v="5"/>
    <x v="3115"/>
    <x v="3121"/>
    <x v="0"/>
    <x v="29"/>
    <x v="1"/>
    <x v="38"/>
    <x v="886"/>
    <x v="119"/>
    <x v="1"/>
    <x v="38"/>
  </r>
  <r>
    <n v="3122"/>
    <x v="3121"/>
    <s v="cancelled until further notice"/>
    <x v="212"/>
    <x v="851"/>
    <x v="1"/>
    <x v="0"/>
    <x v="0"/>
    <x v="3116"/>
    <x v="3122"/>
    <x v="0"/>
    <x v="84"/>
    <x v="1"/>
    <x v="38"/>
    <x v="2321"/>
    <x v="2278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x v="0"/>
    <x v="3117"/>
    <x v="3123"/>
    <x v="0"/>
    <x v="493"/>
    <x v="1"/>
    <x v="38"/>
    <x v="2322"/>
    <x v="2279"/>
    <x v="1"/>
    <x v="38"/>
  </r>
  <r>
    <n v="3124"/>
    <x v="3123"/>
    <s v="A place where kids/ teens' dreams come true, and one finds there home without sparkly red shoes!"/>
    <x v="397"/>
    <x v="375"/>
    <x v="1"/>
    <x v="0"/>
    <x v="0"/>
    <x v="3118"/>
    <x v="3124"/>
    <x v="0"/>
    <x v="80"/>
    <x v="1"/>
    <x v="38"/>
    <x v="2323"/>
    <x v="2280"/>
    <x v="1"/>
    <x v="38"/>
  </r>
  <r>
    <n v="3125"/>
    <x v="3124"/>
    <s v="N/A"/>
    <x v="86"/>
    <x v="117"/>
    <x v="1"/>
    <x v="0"/>
    <x v="0"/>
    <x v="3119"/>
    <x v="3125"/>
    <x v="0"/>
    <x v="78"/>
    <x v="1"/>
    <x v="38"/>
    <x v="109"/>
    <x v="121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x v="0"/>
    <x v="3120"/>
    <x v="3126"/>
    <x v="0"/>
    <x v="57"/>
    <x v="1"/>
    <x v="38"/>
    <x v="2324"/>
    <x v="2281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x v="0"/>
    <x v="3121"/>
    <x v="3127"/>
    <x v="0"/>
    <x v="78"/>
    <x v="1"/>
    <x v="38"/>
    <x v="109"/>
    <x v="121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x v="0"/>
    <x v="3122"/>
    <x v="3128"/>
    <x v="0"/>
    <x v="27"/>
    <x v="1"/>
    <x v="6"/>
    <x v="2325"/>
    <x v="2282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x v="0"/>
    <x v="3123"/>
    <x v="3129"/>
    <x v="0"/>
    <x v="29"/>
    <x v="1"/>
    <x v="6"/>
    <x v="417"/>
    <x v="119"/>
    <x v="1"/>
    <x v="6"/>
  </r>
  <r>
    <n v="3130"/>
    <x v="3129"/>
    <s v="A shockingly relevant modern take on a 2,000-year-old tragedy that confronts current gender politics."/>
    <x v="3"/>
    <x v="672"/>
    <x v="3"/>
    <x v="0"/>
    <x v="0"/>
    <x v="3124"/>
    <x v="3130"/>
    <x v="0"/>
    <x v="80"/>
    <x v="1"/>
    <x v="6"/>
    <x v="2326"/>
    <x v="2283"/>
    <x v="1"/>
    <x v="6"/>
  </r>
  <r>
    <n v="3131"/>
    <x v="3130"/>
    <s v="A Staged Reading of &quot;Snake Eyes,&quot; a new play by Alex Rafala"/>
    <x v="393"/>
    <x v="2043"/>
    <x v="3"/>
    <x v="0"/>
    <x v="0"/>
    <x v="3125"/>
    <x v="3131"/>
    <x v="0"/>
    <x v="8"/>
    <x v="1"/>
    <x v="6"/>
    <x v="2327"/>
    <x v="404"/>
    <x v="1"/>
    <x v="6"/>
  </r>
  <r>
    <n v="3132"/>
    <x v="3131"/>
    <s v="Smells Like Money, Drips Like Honey, Taste Like Mocha, Better Run AWAY"/>
    <x v="11"/>
    <x v="115"/>
    <x v="3"/>
    <x v="0"/>
    <x v="0"/>
    <x v="3126"/>
    <x v="3132"/>
    <x v="0"/>
    <x v="29"/>
    <x v="1"/>
    <x v="6"/>
    <x v="108"/>
    <x v="119"/>
    <x v="1"/>
    <x v="6"/>
  </r>
  <r>
    <n v="3133"/>
    <x v="3132"/>
    <s v="TwentySomething is taking Hell Has No Fury to Edinburgh! _x000a_We're looking for your support to get us there."/>
    <x v="2"/>
    <x v="2065"/>
    <x v="3"/>
    <x v="1"/>
    <x v="1"/>
    <x v="3127"/>
    <x v="3133"/>
    <x v="0"/>
    <x v="38"/>
    <x v="1"/>
    <x v="6"/>
    <x v="1277"/>
    <x v="1209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x v="1"/>
    <x v="3128"/>
    <x v="3134"/>
    <x v="0"/>
    <x v="8"/>
    <x v="1"/>
    <x v="6"/>
    <x v="2328"/>
    <x v="654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x v="0"/>
    <x v="3129"/>
    <x v="3135"/>
    <x v="0"/>
    <x v="63"/>
    <x v="1"/>
    <x v="6"/>
    <x v="2329"/>
    <x v="2284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x v="1"/>
    <x v="3130"/>
    <x v="3136"/>
    <x v="0"/>
    <x v="19"/>
    <x v="1"/>
    <x v="6"/>
    <x v="2330"/>
    <x v="2285"/>
    <x v="1"/>
    <x v="6"/>
  </r>
  <r>
    <n v="3137"/>
    <x v="3136"/>
    <s v="Set in 1930s Chinatown, evocative of old world South Jackson Street during the Jazz era."/>
    <x v="15"/>
    <x v="155"/>
    <x v="3"/>
    <x v="0"/>
    <x v="0"/>
    <x v="3131"/>
    <x v="3137"/>
    <x v="0"/>
    <x v="29"/>
    <x v="1"/>
    <x v="6"/>
    <x v="422"/>
    <x v="73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x v="1"/>
    <x v="3132"/>
    <x v="3138"/>
    <x v="0"/>
    <x v="78"/>
    <x v="1"/>
    <x v="6"/>
    <x v="109"/>
    <x v="121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x v="10"/>
    <x v="3133"/>
    <x v="3139"/>
    <x v="0"/>
    <x v="79"/>
    <x v="1"/>
    <x v="6"/>
    <x v="2331"/>
    <x v="2286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x v="3"/>
    <x v="3134"/>
    <x v="3140"/>
    <x v="0"/>
    <x v="80"/>
    <x v="1"/>
    <x v="6"/>
    <x v="2332"/>
    <x v="1228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x v="3"/>
    <x v="3135"/>
    <x v="3141"/>
    <x v="0"/>
    <x v="22"/>
    <x v="1"/>
    <x v="6"/>
    <x v="2333"/>
    <x v="2287"/>
    <x v="1"/>
    <x v="6"/>
  </r>
  <r>
    <n v="3142"/>
    <x v="3141"/>
    <s v="Our aim is to deliver a powerful piece of theatre to audiences across the UK, including Edinburgh Fringe (2017)."/>
    <x v="181"/>
    <x v="372"/>
    <x v="3"/>
    <x v="1"/>
    <x v="1"/>
    <x v="3136"/>
    <x v="3142"/>
    <x v="0"/>
    <x v="83"/>
    <x v="1"/>
    <x v="6"/>
    <x v="2334"/>
    <x v="2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x v="1"/>
    <x v="3137"/>
    <x v="3143"/>
    <x v="0"/>
    <x v="78"/>
    <x v="1"/>
    <x v="6"/>
    <x v="109"/>
    <x v="121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x v="0"/>
    <x v="3138"/>
    <x v="3144"/>
    <x v="0"/>
    <x v="209"/>
    <x v="1"/>
    <x v="6"/>
    <x v="2335"/>
    <x v="2288"/>
    <x v="1"/>
    <x v="6"/>
  </r>
  <r>
    <n v="3145"/>
    <x v="3144"/>
    <s v="Dominion Theatre Company is the first community dinner theatre  to be established in Arlington TX."/>
    <x v="31"/>
    <x v="117"/>
    <x v="3"/>
    <x v="0"/>
    <x v="0"/>
    <x v="3139"/>
    <x v="3145"/>
    <x v="0"/>
    <x v="78"/>
    <x v="1"/>
    <x v="6"/>
    <x v="109"/>
    <x v="121"/>
    <x v="1"/>
    <x v="6"/>
  </r>
  <r>
    <n v="3146"/>
    <x v="3145"/>
    <s v="Somos... Podemos... Amamos... Nuestra muralla, nuestra utopÃ­a. Que el amor sea el lÃ­mite"/>
    <x v="63"/>
    <x v="2071"/>
    <x v="3"/>
    <x v="14"/>
    <x v="10"/>
    <x v="3140"/>
    <x v="3146"/>
    <x v="0"/>
    <x v="8"/>
    <x v="1"/>
    <x v="6"/>
    <x v="1131"/>
    <x v="2289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x v="0"/>
    <x v="3141"/>
    <x v="3147"/>
    <x v="1"/>
    <x v="496"/>
    <x v="0"/>
    <x v="6"/>
    <x v="2336"/>
    <x v="2290"/>
    <x v="1"/>
    <x v="6"/>
  </r>
  <r>
    <n v="3148"/>
    <x v="3147"/>
    <s v="Help fund The Aurora Project, an immersive science fiction epic."/>
    <x v="40"/>
    <x v="2073"/>
    <x v="0"/>
    <x v="0"/>
    <x v="0"/>
    <x v="3142"/>
    <x v="3148"/>
    <x v="1"/>
    <x v="7"/>
    <x v="0"/>
    <x v="6"/>
    <x v="2337"/>
    <x v="2291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x v="0"/>
    <x v="3143"/>
    <x v="3149"/>
    <x v="1"/>
    <x v="20"/>
    <x v="0"/>
    <x v="6"/>
    <x v="87"/>
    <x v="368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x v="0"/>
    <x v="3144"/>
    <x v="3150"/>
    <x v="1"/>
    <x v="201"/>
    <x v="0"/>
    <x v="6"/>
    <x v="50"/>
    <x v="2292"/>
    <x v="1"/>
    <x v="6"/>
  </r>
  <r>
    <n v="3151"/>
    <x v="3150"/>
    <s v="A Multi-Media Puppet Show, with large cable control puppets to tell a hilarious story for all ages."/>
    <x v="8"/>
    <x v="2075"/>
    <x v="0"/>
    <x v="0"/>
    <x v="0"/>
    <x v="3145"/>
    <x v="3151"/>
    <x v="1"/>
    <x v="69"/>
    <x v="0"/>
    <x v="6"/>
    <x v="84"/>
    <x v="2293"/>
    <x v="1"/>
    <x v="6"/>
  </r>
  <r>
    <n v="3152"/>
    <x v="3151"/>
    <s v="'Gilead' is an original theatre piece inspired by Margaret Atwood's 'The Handmaid's Tale'. (Brighton Fringe 2014)"/>
    <x v="41"/>
    <x v="2076"/>
    <x v="0"/>
    <x v="1"/>
    <x v="1"/>
    <x v="3146"/>
    <x v="3152"/>
    <x v="1"/>
    <x v="85"/>
    <x v="0"/>
    <x v="6"/>
    <x v="2338"/>
    <x v="2294"/>
    <x v="1"/>
    <x v="6"/>
  </r>
  <r>
    <n v="3153"/>
    <x v="3152"/>
    <s v="A stage production of Terminator 2: Judgment Day, composed entirely of the words of William Shakespeare"/>
    <x v="9"/>
    <x v="2077"/>
    <x v="0"/>
    <x v="0"/>
    <x v="0"/>
    <x v="3147"/>
    <x v="3153"/>
    <x v="1"/>
    <x v="198"/>
    <x v="0"/>
    <x v="6"/>
    <x v="2339"/>
    <x v="2295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x v="0"/>
    <x v="3148"/>
    <x v="3154"/>
    <x v="1"/>
    <x v="252"/>
    <x v="0"/>
    <x v="6"/>
    <x v="2340"/>
    <x v="2296"/>
    <x v="1"/>
    <x v="6"/>
  </r>
  <r>
    <n v="3155"/>
    <x v="3154"/>
    <s v="We want to take our stage adaptation of Studio Ghibli's 'Princess Mononoke' to more people.  Help us do it!"/>
    <x v="10"/>
    <x v="2078"/>
    <x v="0"/>
    <x v="1"/>
    <x v="1"/>
    <x v="3149"/>
    <x v="3155"/>
    <x v="1"/>
    <x v="177"/>
    <x v="0"/>
    <x v="6"/>
    <x v="2341"/>
    <x v="2297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x v="0"/>
    <x v="3150"/>
    <x v="3156"/>
    <x v="1"/>
    <x v="30"/>
    <x v="0"/>
    <x v="6"/>
    <x v="2342"/>
    <x v="2298"/>
    <x v="1"/>
    <x v="6"/>
  </r>
  <r>
    <n v="3157"/>
    <x v="3156"/>
    <s v="Four Directors.  Four One Acts.  Four Genres.  For You."/>
    <x v="23"/>
    <x v="74"/>
    <x v="0"/>
    <x v="0"/>
    <x v="0"/>
    <x v="3151"/>
    <x v="3157"/>
    <x v="1"/>
    <x v="14"/>
    <x v="0"/>
    <x v="6"/>
    <x v="50"/>
    <x v="2299"/>
    <x v="1"/>
    <x v="6"/>
  </r>
  <r>
    <n v="3158"/>
    <x v="3157"/>
    <s v="A 40s crime-noir play using nursery rhyme characters."/>
    <x v="10"/>
    <x v="2080"/>
    <x v="0"/>
    <x v="0"/>
    <x v="0"/>
    <x v="3152"/>
    <x v="3158"/>
    <x v="1"/>
    <x v="50"/>
    <x v="0"/>
    <x v="6"/>
    <x v="430"/>
    <x v="2300"/>
    <x v="1"/>
    <x v="6"/>
  </r>
  <r>
    <n v="3159"/>
    <x v="3158"/>
    <s v="WAXWING is an exciting new world premiere of mythic (perhaps even apocalyptic!) proportions."/>
    <x v="15"/>
    <x v="2081"/>
    <x v="0"/>
    <x v="0"/>
    <x v="0"/>
    <x v="3153"/>
    <x v="3159"/>
    <x v="1"/>
    <x v="47"/>
    <x v="0"/>
    <x v="6"/>
    <x v="2343"/>
    <x v="2301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x v="0"/>
    <x v="3154"/>
    <x v="3160"/>
    <x v="1"/>
    <x v="7"/>
    <x v="0"/>
    <x v="6"/>
    <x v="1400"/>
    <x v="2302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x v="1"/>
    <x v="3155"/>
    <x v="3161"/>
    <x v="1"/>
    <x v="142"/>
    <x v="0"/>
    <x v="6"/>
    <x v="2344"/>
    <x v="2303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x v="0"/>
    <x v="3156"/>
    <x v="3162"/>
    <x v="1"/>
    <x v="287"/>
    <x v="0"/>
    <x v="6"/>
    <x v="2345"/>
    <x v="2304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x v="0"/>
    <x v="3157"/>
    <x v="3163"/>
    <x v="1"/>
    <x v="250"/>
    <x v="0"/>
    <x v="6"/>
    <x v="2346"/>
    <x v="2305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x v="0"/>
    <x v="3158"/>
    <x v="3164"/>
    <x v="1"/>
    <x v="26"/>
    <x v="0"/>
    <x v="6"/>
    <x v="2347"/>
    <x v="2306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x v="0"/>
    <x v="73"/>
    <x v="3165"/>
    <x v="1"/>
    <x v="64"/>
    <x v="0"/>
    <x v="6"/>
    <x v="2348"/>
    <x v="2307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x v="0"/>
    <x v="3159"/>
    <x v="3166"/>
    <x v="1"/>
    <x v="497"/>
    <x v="0"/>
    <x v="6"/>
    <x v="2349"/>
    <x v="2308"/>
    <x v="1"/>
    <x v="6"/>
  </r>
  <r>
    <n v="3167"/>
    <x v="3166"/>
    <s v="What is destiny? Explore it with us this August at FringeNYC."/>
    <x v="9"/>
    <x v="2089"/>
    <x v="0"/>
    <x v="0"/>
    <x v="0"/>
    <x v="3160"/>
    <x v="3167"/>
    <x v="1"/>
    <x v="165"/>
    <x v="0"/>
    <x v="6"/>
    <x v="2350"/>
    <x v="2309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x v="0"/>
    <x v="3161"/>
    <x v="3168"/>
    <x v="1"/>
    <x v="42"/>
    <x v="0"/>
    <x v="6"/>
    <x v="2351"/>
    <x v="2310"/>
    <x v="1"/>
    <x v="6"/>
  </r>
  <r>
    <n v="3169"/>
    <x v="3168"/>
    <s v="We're bringing The Window to the Cherry Lane Theater in January 2014."/>
    <x v="6"/>
    <x v="2091"/>
    <x v="0"/>
    <x v="0"/>
    <x v="0"/>
    <x v="3162"/>
    <x v="3169"/>
    <x v="1"/>
    <x v="141"/>
    <x v="0"/>
    <x v="6"/>
    <x v="2352"/>
    <x v="984"/>
    <x v="1"/>
    <x v="6"/>
  </r>
  <r>
    <n v="3170"/>
    <x v="3169"/>
    <s v="An emotionally-charged journey through the history of black women in America told in reverse."/>
    <x v="13"/>
    <x v="2092"/>
    <x v="0"/>
    <x v="0"/>
    <x v="0"/>
    <x v="3163"/>
    <x v="3170"/>
    <x v="1"/>
    <x v="26"/>
    <x v="0"/>
    <x v="6"/>
    <x v="2353"/>
    <x v="2311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x v="1"/>
    <x v="3164"/>
    <x v="3171"/>
    <x v="1"/>
    <x v="27"/>
    <x v="0"/>
    <x v="6"/>
    <x v="2354"/>
    <x v="2312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x v="0"/>
    <x v="3165"/>
    <x v="3172"/>
    <x v="1"/>
    <x v="60"/>
    <x v="0"/>
    <x v="6"/>
    <x v="935"/>
    <x v="2313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x v="0"/>
    <x v="3166"/>
    <x v="3173"/>
    <x v="1"/>
    <x v="142"/>
    <x v="0"/>
    <x v="6"/>
    <x v="288"/>
    <x v="2314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x v="0"/>
    <x v="3167"/>
    <x v="3174"/>
    <x v="1"/>
    <x v="23"/>
    <x v="0"/>
    <x v="6"/>
    <x v="2355"/>
    <x v="2315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x v="0"/>
    <x v="3168"/>
    <x v="3175"/>
    <x v="1"/>
    <x v="65"/>
    <x v="0"/>
    <x v="6"/>
    <x v="2356"/>
    <x v="2316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x v="0"/>
    <x v="3169"/>
    <x v="3176"/>
    <x v="1"/>
    <x v="165"/>
    <x v="0"/>
    <x v="6"/>
    <x v="2357"/>
    <x v="2317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x v="0"/>
    <x v="3170"/>
    <x v="3177"/>
    <x v="1"/>
    <x v="13"/>
    <x v="0"/>
    <x v="6"/>
    <x v="2358"/>
    <x v="2318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x v="1"/>
    <x v="3171"/>
    <x v="3178"/>
    <x v="1"/>
    <x v="76"/>
    <x v="0"/>
    <x v="6"/>
    <x v="2359"/>
    <x v="2319"/>
    <x v="1"/>
    <x v="6"/>
  </r>
  <r>
    <n v="3179"/>
    <x v="3178"/>
    <s v="A Sci-fi play in several vignettes that will narrate an alternate history in the mid-20th century."/>
    <x v="285"/>
    <x v="2099"/>
    <x v="0"/>
    <x v="0"/>
    <x v="0"/>
    <x v="3172"/>
    <x v="3179"/>
    <x v="1"/>
    <x v="95"/>
    <x v="0"/>
    <x v="6"/>
    <x v="2360"/>
    <x v="2320"/>
    <x v="1"/>
    <x v="6"/>
  </r>
  <r>
    <n v="3180"/>
    <x v="3179"/>
    <s v="A new tale of witches, fairies, cat-hunters and and bone-boilers from London theatre company Broken Glass."/>
    <x v="38"/>
    <x v="2100"/>
    <x v="0"/>
    <x v="1"/>
    <x v="1"/>
    <x v="3173"/>
    <x v="3180"/>
    <x v="1"/>
    <x v="43"/>
    <x v="0"/>
    <x v="6"/>
    <x v="2361"/>
    <x v="2321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x v="1"/>
    <x v="3174"/>
    <x v="3181"/>
    <x v="1"/>
    <x v="41"/>
    <x v="0"/>
    <x v="6"/>
    <x v="2206"/>
    <x v="828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x v="0"/>
    <x v="3175"/>
    <x v="3182"/>
    <x v="1"/>
    <x v="299"/>
    <x v="0"/>
    <x v="6"/>
    <x v="2191"/>
    <x v="2322"/>
    <x v="1"/>
    <x v="6"/>
  </r>
  <r>
    <n v="3183"/>
    <x v="3182"/>
    <s v="Anton Chekhov's The Seagull. An outdoor Amphitheater in Manhattan. Trees. A River. Daybreak."/>
    <x v="30"/>
    <x v="444"/>
    <x v="0"/>
    <x v="0"/>
    <x v="0"/>
    <x v="3176"/>
    <x v="3183"/>
    <x v="1"/>
    <x v="32"/>
    <x v="0"/>
    <x v="6"/>
    <x v="2206"/>
    <x v="2323"/>
    <x v="1"/>
    <x v="6"/>
  </r>
  <r>
    <n v="3184"/>
    <x v="3183"/>
    <s v="Equus is the story of a psychiatrist treating a teenaged boy who blinds six horses with a metal spike."/>
    <x v="270"/>
    <x v="2102"/>
    <x v="0"/>
    <x v="0"/>
    <x v="0"/>
    <x v="3177"/>
    <x v="3184"/>
    <x v="1"/>
    <x v="67"/>
    <x v="0"/>
    <x v="6"/>
    <x v="2362"/>
    <x v="2324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x v="1"/>
    <x v="3178"/>
    <x v="3185"/>
    <x v="1"/>
    <x v="54"/>
    <x v="0"/>
    <x v="6"/>
    <x v="31"/>
    <x v="694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x v="1"/>
    <x v="3179"/>
    <x v="3186"/>
    <x v="1"/>
    <x v="16"/>
    <x v="0"/>
    <x v="6"/>
    <x v="2363"/>
    <x v="2325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x v="0"/>
    <x v="3180"/>
    <x v="3187"/>
    <x v="1"/>
    <x v="138"/>
    <x v="0"/>
    <x v="6"/>
    <x v="2364"/>
    <x v="2326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x v="1"/>
    <x v="3181"/>
    <x v="3188"/>
    <x v="0"/>
    <x v="82"/>
    <x v="1"/>
    <x v="40"/>
    <x v="2365"/>
    <x v="2327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x v="9"/>
    <x v="3182"/>
    <x v="3189"/>
    <x v="0"/>
    <x v="10"/>
    <x v="1"/>
    <x v="40"/>
    <x v="2366"/>
    <x v="2328"/>
    <x v="1"/>
    <x v="40"/>
  </r>
  <r>
    <n v="3190"/>
    <x v="3189"/>
    <s v="Call It A Day Productions is putting on their first full production in December and every little bit helps!"/>
    <x v="23"/>
    <x v="117"/>
    <x v="2"/>
    <x v="5"/>
    <x v="5"/>
    <x v="3183"/>
    <x v="3190"/>
    <x v="0"/>
    <x v="78"/>
    <x v="1"/>
    <x v="40"/>
    <x v="109"/>
    <x v="121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x v="0"/>
    <x v="3184"/>
    <x v="3191"/>
    <x v="0"/>
    <x v="80"/>
    <x v="1"/>
    <x v="40"/>
    <x v="2367"/>
    <x v="2329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x v="1"/>
    <x v="3185"/>
    <x v="3192"/>
    <x v="0"/>
    <x v="22"/>
    <x v="1"/>
    <x v="40"/>
    <x v="391"/>
    <x v="800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x v="1"/>
    <x v="3186"/>
    <x v="3193"/>
    <x v="0"/>
    <x v="54"/>
    <x v="1"/>
    <x v="40"/>
    <x v="2368"/>
    <x v="2330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x v="0"/>
    <x v="3187"/>
    <x v="3194"/>
    <x v="0"/>
    <x v="78"/>
    <x v="1"/>
    <x v="40"/>
    <x v="109"/>
    <x v="121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x v="0"/>
    <x v="3188"/>
    <x v="3195"/>
    <x v="0"/>
    <x v="70"/>
    <x v="1"/>
    <x v="40"/>
    <x v="2369"/>
    <x v="2331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x v="0"/>
    <x v="3189"/>
    <x v="3196"/>
    <x v="0"/>
    <x v="79"/>
    <x v="1"/>
    <x v="40"/>
    <x v="1855"/>
    <x v="468"/>
    <x v="1"/>
    <x v="40"/>
  </r>
  <r>
    <n v="3197"/>
    <x v="3196"/>
    <s v="This years most important stage project for young artists in our region. www.ungespor.no"/>
    <x v="3"/>
    <x v="1288"/>
    <x v="2"/>
    <x v="10"/>
    <x v="8"/>
    <x v="3190"/>
    <x v="3197"/>
    <x v="0"/>
    <x v="80"/>
    <x v="1"/>
    <x v="40"/>
    <x v="2370"/>
    <x v="2332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x v="7"/>
    <x v="3191"/>
    <x v="3198"/>
    <x v="0"/>
    <x v="83"/>
    <x v="1"/>
    <x v="40"/>
    <x v="456"/>
    <x v="2333"/>
    <x v="1"/>
    <x v="40"/>
  </r>
  <r>
    <n v="3199"/>
    <x v="3198"/>
    <s v="The Milburn Stone Theatre needs your help to bring its high-flying next blockbuster musical, TARZAN, to life!"/>
    <x v="10"/>
    <x v="636"/>
    <x v="2"/>
    <x v="0"/>
    <x v="0"/>
    <x v="3192"/>
    <x v="3199"/>
    <x v="0"/>
    <x v="28"/>
    <x v="1"/>
    <x v="40"/>
    <x v="2371"/>
    <x v="2334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x v="0"/>
    <x v="3193"/>
    <x v="3200"/>
    <x v="0"/>
    <x v="29"/>
    <x v="1"/>
    <x v="40"/>
    <x v="133"/>
    <x v="120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x v="1"/>
    <x v="3194"/>
    <x v="3201"/>
    <x v="0"/>
    <x v="84"/>
    <x v="1"/>
    <x v="40"/>
    <x v="2372"/>
    <x v="385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x v="0"/>
    <x v="3195"/>
    <x v="3202"/>
    <x v="0"/>
    <x v="20"/>
    <x v="1"/>
    <x v="40"/>
    <x v="2373"/>
    <x v="2335"/>
    <x v="1"/>
    <x v="40"/>
  </r>
  <r>
    <n v="3203"/>
    <x v="3202"/>
    <s v="Escape from Reality's 1st Season &quot;Defying Gravity&quot; including The Last Five Years, Godspell, and Aida."/>
    <x v="28"/>
    <x v="156"/>
    <x v="2"/>
    <x v="0"/>
    <x v="0"/>
    <x v="3196"/>
    <x v="3203"/>
    <x v="0"/>
    <x v="79"/>
    <x v="1"/>
    <x v="40"/>
    <x v="180"/>
    <x v="694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x v="0"/>
    <x v="3197"/>
    <x v="3204"/>
    <x v="0"/>
    <x v="78"/>
    <x v="1"/>
    <x v="40"/>
    <x v="109"/>
    <x v="121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x v="1"/>
    <x v="3198"/>
    <x v="3205"/>
    <x v="0"/>
    <x v="8"/>
    <x v="1"/>
    <x v="40"/>
    <x v="2374"/>
    <x v="1965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x v="0"/>
    <x v="3199"/>
    <x v="3206"/>
    <x v="0"/>
    <x v="78"/>
    <x v="1"/>
    <x v="40"/>
    <x v="109"/>
    <x v="121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x v="0"/>
    <x v="3200"/>
    <x v="3207"/>
    <x v="0"/>
    <x v="17"/>
    <x v="1"/>
    <x v="40"/>
    <x v="2375"/>
    <x v="2336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x v="0"/>
    <x v="3201"/>
    <x v="3208"/>
    <x v="1"/>
    <x v="141"/>
    <x v="0"/>
    <x v="6"/>
    <x v="991"/>
    <x v="2337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x v="0"/>
    <x v="3202"/>
    <x v="3209"/>
    <x v="1"/>
    <x v="334"/>
    <x v="0"/>
    <x v="6"/>
    <x v="2376"/>
    <x v="2338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x v="0"/>
    <x v="3203"/>
    <x v="3210"/>
    <x v="1"/>
    <x v="65"/>
    <x v="0"/>
    <x v="6"/>
    <x v="2377"/>
    <x v="2339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x v="0"/>
    <x v="3204"/>
    <x v="3211"/>
    <x v="1"/>
    <x v="498"/>
    <x v="0"/>
    <x v="6"/>
    <x v="2378"/>
    <x v="2340"/>
    <x v="1"/>
    <x v="6"/>
  </r>
  <r>
    <n v="3212"/>
    <x v="3211"/>
    <s v="Help us bring our production of Campo Maldito to New York AND San Francisco!"/>
    <x v="23"/>
    <x v="2111"/>
    <x v="0"/>
    <x v="0"/>
    <x v="0"/>
    <x v="3205"/>
    <x v="3212"/>
    <x v="1"/>
    <x v="225"/>
    <x v="0"/>
    <x v="6"/>
    <x v="2379"/>
    <x v="2341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x v="1"/>
    <x v="3206"/>
    <x v="3213"/>
    <x v="1"/>
    <x v="5"/>
    <x v="0"/>
    <x v="6"/>
    <x v="2380"/>
    <x v="2342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x v="1"/>
    <x v="3207"/>
    <x v="3214"/>
    <x v="1"/>
    <x v="248"/>
    <x v="0"/>
    <x v="6"/>
    <x v="2381"/>
    <x v="2343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x v="0"/>
    <x v="3208"/>
    <x v="3215"/>
    <x v="1"/>
    <x v="179"/>
    <x v="0"/>
    <x v="6"/>
    <x v="2382"/>
    <x v="2344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x v="1"/>
    <x v="3209"/>
    <x v="3216"/>
    <x v="1"/>
    <x v="2"/>
    <x v="0"/>
    <x v="6"/>
    <x v="2383"/>
    <x v="2345"/>
    <x v="1"/>
    <x v="6"/>
  </r>
  <r>
    <n v="3217"/>
    <x v="3216"/>
    <s v="Wake Up Call is a comedic play about a group of hotel employees working on Christmas Eve."/>
    <x v="37"/>
    <x v="2011"/>
    <x v="0"/>
    <x v="0"/>
    <x v="0"/>
    <x v="3210"/>
    <x v="3217"/>
    <x v="1"/>
    <x v="201"/>
    <x v="0"/>
    <x v="6"/>
    <x v="2251"/>
    <x v="2346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x v="1"/>
    <x v="3211"/>
    <x v="3218"/>
    <x v="1"/>
    <x v="192"/>
    <x v="0"/>
    <x v="6"/>
    <x v="426"/>
    <x v="2347"/>
    <x v="1"/>
    <x v="6"/>
  </r>
  <r>
    <n v="3219"/>
    <x v="3218"/>
    <s v="Eyes Closed is a collaborative play and docudrama about New Yorkers and their dreams."/>
    <x v="22"/>
    <x v="2116"/>
    <x v="0"/>
    <x v="0"/>
    <x v="0"/>
    <x v="3212"/>
    <x v="3219"/>
    <x v="1"/>
    <x v="46"/>
    <x v="0"/>
    <x v="6"/>
    <x v="2384"/>
    <x v="2348"/>
    <x v="1"/>
    <x v="6"/>
  </r>
  <r>
    <n v="3220"/>
    <x v="3219"/>
    <s v="A sci-fi thriller for the stage opening March 10 in Los Angeles."/>
    <x v="36"/>
    <x v="2117"/>
    <x v="0"/>
    <x v="0"/>
    <x v="0"/>
    <x v="3213"/>
    <x v="3220"/>
    <x v="1"/>
    <x v="211"/>
    <x v="0"/>
    <x v="6"/>
    <x v="2385"/>
    <x v="2349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x v="1"/>
    <x v="3214"/>
    <x v="3221"/>
    <x v="1"/>
    <x v="116"/>
    <x v="0"/>
    <x v="6"/>
    <x v="2386"/>
    <x v="2350"/>
    <x v="1"/>
    <x v="6"/>
  </r>
  <r>
    <n v="3222"/>
    <x v="3221"/>
    <s v="Shakespeare's classic re-imagined as a spoken and signed production for deaf and hearing audiences"/>
    <x v="30"/>
    <x v="2119"/>
    <x v="0"/>
    <x v="0"/>
    <x v="0"/>
    <x v="3215"/>
    <x v="3222"/>
    <x v="1"/>
    <x v="87"/>
    <x v="0"/>
    <x v="6"/>
    <x v="2387"/>
    <x v="2351"/>
    <x v="1"/>
    <x v="6"/>
  </r>
  <r>
    <n v="3223"/>
    <x v="3222"/>
    <s v="Bringing David Lindsay-Abaire's award-winning story of our times to the East Bay."/>
    <x v="379"/>
    <x v="2120"/>
    <x v="0"/>
    <x v="0"/>
    <x v="0"/>
    <x v="3216"/>
    <x v="3223"/>
    <x v="1"/>
    <x v="142"/>
    <x v="0"/>
    <x v="6"/>
    <x v="2388"/>
    <x v="2352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x v="0"/>
    <x v="3217"/>
    <x v="3224"/>
    <x v="1"/>
    <x v="499"/>
    <x v="0"/>
    <x v="6"/>
    <x v="2389"/>
    <x v="2353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x v="0"/>
    <x v="3218"/>
    <x v="3225"/>
    <x v="1"/>
    <x v="70"/>
    <x v="0"/>
    <x v="6"/>
    <x v="1099"/>
    <x v="2354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x v="1"/>
    <x v="3219"/>
    <x v="3226"/>
    <x v="1"/>
    <x v="64"/>
    <x v="0"/>
    <x v="6"/>
    <x v="44"/>
    <x v="2355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x v="1"/>
    <x v="3220"/>
    <x v="3227"/>
    <x v="0"/>
    <x v="209"/>
    <x v="0"/>
    <x v="6"/>
    <x v="1054"/>
    <x v="73"/>
    <x v="1"/>
    <x v="6"/>
  </r>
  <r>
    <n v="3228"/>
    <x v="3227"/>
    <s v="A Season of Powerful Women. A Season of Defiance."/>
    <x v="39"/>
    <x v="2123"/>
    <x v="0"/>
    <x v="0"/>
    <x v="0"/>
    <x v="3221"/>
    <x v="3228"/>
    <x v="1"/>
    <x v="77"/>
    <x v="0"/>
    <x v="6"/>
    <x v="2390"/>
    <x v="2356"/>
    <x v="1"/>
    <x v="6"/>
  </r>
  <r>
    <n v="3229"/>
    <x v="3228"/>
    <s v="After electrifying audiences in Seattle and Tashkent, The Seagull Project embarks on a brand new journey."/>
    <x v="22"/>
    <x v="2124"/>
    <x v="0"/>
    <x v="0"/>
    <x v="0"/>
    <x v="3222"/>
    <x v="3229"/>
    <x v="1"/>
    <x v="91"/>
    <x v="0"/>
    <x v="6"/>
    <x v="2391"/>
    <x v="2357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x v="0"/>
    <x v="341"/>
    <x v="3230"/>
    <x v="1"/>
    <x v="77"/>
    <x v="0"/>
    <x v="6"/>
    <x v="2392"/>
    <x v="2358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x v="0"/>
    <x v="3223"/>
    <x v="3231"/>
    <x v="0"/>
    <x v="33"/>
    <x v="0"/>
    <x v="6"/>
    <x v="2393"/>
    <x v="405"/>
    <x v="1"/>
    <x v="6"/>
  </r>
  <r>
    <n v="3232"/>
    <x v="3231"/>
    <s v="Honorable Men - Yorick's 10th season of free, outdoor Shakespeare.  Featuring Henry IV, part 1 and Julius Caesar."/>
    <x v="28"/>
    <x v="2127"/>
    <x v="0"/>
    <x v="0"/>
    <x v="0"/>
    <x v="3224"/>
    <x v="3232"/>
    <x v="1"/>
    <x v="55"/>
    <x v="0"/>
    <x v="6"/>
    <x v="2394"/>
    <x v="2359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x v="0"/>
    <x v="3225"/>
    <x v="3233"/>
    <x v="0"/>
    <x v="42"/>
    <x v="0"/>
    <x v="6"/>
    <x v="2395"/>
    <x v="2360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x v="1"/>
    <x v="3226"/>
    <x v="3234"/>
    <x v="0"/>
    <x v="248"/>
    <x v="0"/>
    <x v="6"/>
    <x v="2396"/>
    <x v="2361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x v="0"/>
    <x v="3227"/>
    <x v="3235"/>
    <x v="1"/>
    <x v="331"/>
    <x v="0"/>
    <x v="6"/>
    <x v="2397"/>
    <x v="2362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x v="0"/>
    <x v="3228"/>
    <x v="3236"/>
    <x v="0"/>
    <x v="238"/>
    <x v="0"/>
    <x v="6"/>
    <x v="1794"/>
    <x v="2363"/>
    <x v="1"/>
    <x v="6"/>
  </r>
  <r>
    <n v="3237"/>
    <x v="3236"/>
    <s v="An annual campaign supporting our intensive for artists 25 and under."/>
    <x v="19"/>
    <x v="2132"/>
    <x v="0"/>
    <x v="0"/>
    <x v="0"/>
    <x v="3229"/>
    <x v="3237"/>
    <x v="1"/>
    <x v="314"/>
    <x v="0"/>
    <x v="6"/>
    <x v="2398"/>
    <x v="2364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x v="1"/>
    <x v="3230"/>
    <x v="3238"/>
    <x v="1"/>
    <x v="1"/>
    <x v="0"/>
    <x v="6"/>
    <x v="2399"/>
    <x v="2365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x v="1"/>
    <x v="3231"/>
    <x v="3239"/>
    <x v="1"/>
    <x v="201"/>
    <x v="0"/>
    <x v="6"/>
    <x v="2400"/>
    <x v="2366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x v="1"/>
    <x v="3232"/>
    <x v="3240"/>
    <x v="0"/>
    <x v="69"/>
    <x v="0"/>
    <x v="6"/>
    <x v="518"/>
    <x v="2367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x v="0"/>
    <x v="3233"/>
    <x v="3241"/>
    <x v="1"/>
    <x v="157"/>
    <x v="0"/>
    <x v="6"/>
    <x v="2401"/>
    <x v="2368"/>
    <x v="1"/>
    <x v="6"/>
  </r>
  <r>
    <n v="3242"/>
    <x v="3241"/>
    <s v="First Day Off in a Long Time is a comedy show...            _x000a_About suicide."/>
    <x v="3"/>
    <x v="2136"/>
    <x v="0"/>
    <x v="0"/>
    <x v="0"/>
    <x v="3234"/>
    <x v="3242"/>
    <x v="1"/>
    <x v="275"/>
    <x v="0"/>
    <x v="6"/>
    <x v="2402"/>
    <x v="2369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x v="0"/>
    <x v="3235"/>
    <x v="3243"/>
    <x v="1"/>
    <x v="26"/>
    <x v="0"/>
    <x v="6"/>
    <x v="2403"/>
    <x v="2370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x v="1"/>
    <x v="3236"/>
    <x v="3244"/>
    <x v="0"/>
    <x v="50"/>
    <x v="0"/>
    <x v="6"/>
    <x v="2404"/>
    <x v="2371"/>
    <x v="1"/>
    <x v="6"/>
  </r>
  <r>
    <n v="3245"/>
    <x v="3244"/>
    <s v="Five playwrights volunteer at New York's largest soup kitchen and develop a play around the people they meet."/>
    <x v="223"/>
    <x v="2139"/>
    <x v="0"/>
    <x v="0"/>
    <x v="0"/>
    <x v="3237"/>
    <x v="3245"/>
    <x v="0"/>
    <x v="500"/>
    <x v="0"/>
    <x v="6"/>
    <x v="2405"/>
    <x v="2372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x v="0"/>
    <x v="3238"/>
    <x v="3246"/>
    <x v="1"/>
    <x v="189"/>
    <x v="0"/>
    <x v="6"/>
    <x v="2406"/>
    <x v="2373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x v="1"/>
    <x v="3239"/>
    <x v="3247"/>
    <x v="1"/>
    <x v="7"/>
    <x v="0"/>
    <x v="6"/>
    <x v="2407"/>
    <x v="2374"/>
    <x v="1"/>
    <x v="6"/>
  </r>
  <r>
    <n v="3248"/>
    <x v="3247"/>
    <s v="Honest Accomplice Theatre produces theatre for social change."/>
    <x v="14"/>
    <x v="2142"/>
    <x v="0"/>
    <x v="0"/>
    <x v="0"/>
    <x v="3240"/>
    <x v="3248"/>
    <x v="1"/>
    <x v="452"/>
    <x v="0"/>
    <x v="6"/>
    <x v="2408"/>
    <x v="2375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x v="0"/>
    <x v="3241"/>
    <x v="3249"/>
    <x v="1"/>
    <x v="106"/>
    <x v="0"/>
    <x v="6"/>
    <x v="2409"/>
    <x v="2376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x v="0"/>
    <x v="3242"/>
    <x v="3250"/>
    <x v="1"/>
    <x v="496"/>
    <x v="0"/>
    <x v="6"/>
    <x v="2410"/>
    <x v="2377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x v="0"/>
    <x v="3243"/>
    <x v="3251"/>
    <x v="1"/>
    <x v="9"/>
    <x v="0"/>
    <x v="6"/>
    <x v="1613"/>
    <x v="2378"/>
    <x v="1"/>
    <x v="6"/>
  </r>
  <r>
    <n v="3252"/>
    <x v="3251"/>
    <s v="How do we navigate the boundaries between friendship, sexual intimacy and obsessive desire?"/>
    <x v="268"/>
    <x v="2145"/>
    <x v="0"/>
    <x v="1"/>
    <x v="1"/>
    <x v="3244"/>
    <x v="3252"/>
    <x v="1"/>
    <x v="133"/>
    <x v="0"/>
    <x v="6"/>
    <x v="2411"/>
    <x v="2379"/>
    <x v="1"/>
    <x v="6"/>
  </r>
  <r>
    <n v="3253"/>
    <x v="3252"/>
    <s v="Can you ever truly feel what someone else is feeling?_x000a_Do you want to?"/>
    <x v="22"/>
    <x v="2146"/>
    <x v="0"/>
    <x v="0"/>
    <x v="0"/>
    <x v="3245"/>
    <x v="3253"/>
    <x v="1"/>
    <x v="248"/>
    <x v="0"/>
    <x v="6"/>
    <x v="2412"/>
    <x v="2380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x v="1"/>
    <x v="3246"/>
    <x v="3254"/>
    <x v="1"/>
    <x v="153"/>
    <x v="0"/>
    <x v="6"/>
    <x v="2413"/>
    <x v="2381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x v="1"/>
    <x v="3247"/>
    <x v="3255"/>
    <x v="1"/>
    <x v="59"/>
    <x v="0"/>
    <x v="6"/>
    <x v="1290"/>
    <x v="2382"/>
    <x v="1"/>
    <x v="6"/>
  </r>
  <r>
    <n v="3256"/>
    <x v="3255"/>
    <s v="Our 16th year promises to be bigger and better than ever but we need your help to bring the show to life!"/>
    <x v="3"/>
    <x v="2148"/>
    <x v="0"/>
    <x v="0"/>
    <x v="0"/>
    <x v="3248"/>
    <x v="3256"/>
    <x v="1"/>
    <x v="282"/>
    <x v="0"/>
    <x v="6"/>
    <x v="2414"/>
    <x v="2383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x v="1"/>
    <x v="3249"/>
    <x v="3257"/>
    <x v="0"/>
    <x v="14"/>
    <x v="0"/>
    <x v="6"/>
    <x v="2415"/>
    <x v="2384"/>
    <x v="1"/>
    <x v="6"/>
  </r>
  <r>
    <n v="3258"/>
    <x v="3257"/>
    <s v="A guy named Walt steals a book and plans to sell it to get his life on track... until his wife finds out."/>
    <x v="39"/>
    <x v="2150"/>
    <x v="0"/>
    <x v="0"/>
    <x v="0"/>
    <x v="3250"/>
    <x v="3258"/>
    <x v="1"/>
    <x v="11"/>
    <x v="0"/>
    <x v="6"/>
    <x v="2416"/>
    <x v="2385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x v="0"/>
    <x v="3251"/>
    <x v="3259"/>
    <x v="1"/>
    <x v="174"/>
    <x v="0"/>
    <x v="6"/>
    <x v="2417"/>
    <x v="2386"/>
    <x v="1"/>
    <x v="6"/>
  </r>
  <r>
    <n v="3260"/>
    <x v="3259"/>
    <s v="We're looking to raise money to continue bringing Brooklyn the vanishing art form of marionette puppetry."/>
    <x v="10"/>
    <x v="2152"/>
    <x v="0"/>
    <x v="0"/>
    <x v="0"/>
    <x v="3252"/>
    <x v="3260"/>
    <x v="1"/>
    <x v="196"/>
    <x v="0"/>
    <x v="6"/>
    <x v="2418"/>
    <x v="2387"/>
    <x v="1"/>
    <x v="6"/>
  </r>
  <r>
    <n v="3261"/>
    <x v="3260"/>
    <s v="Six Spartanburg-based professional actors perform A Midsummer Night's Dream outdoors in downtown Spartanburg."/>
    <x v="126"/>
    <x v="2153"/>
    <x v="0"/>
    <x v="0"/>
    <x v="0"/>
    <x v="3253"/>
    <x v="3261"/>
    <x v="1"/>
    <x v="72"/>
    <x v="0"/>
    <x v="6"/>
    <x v="2419"/>
    <x v="2388"/>
    <x v="1"/>
    <x v="6"/>
  </r>
  <r>
    <n v="3262"/>
    <x v="3261"/>
    <s v="A one-woman theatrical exploration of the prison system and its inhabitants."/>
    <x v="401"/>
    <x v="2154"/>
    <x v="0"/>
    <x v="0"/>
    <x v="0"/>
    <x v="3254"/>
    <x v="3262"/>
    <x v="1"/>
    <x v="179"/>
    <x v="0"/>
    <x v="6"/>
    <x v="2420"/>
    <x v="2389"/>
    <x v="1"/>
    <x v="6"/>
  </r>
  <r>
    <n v="3263"/>
    <x v="3262"/>
    <s v="Shakespeare's bloodiest tragedy, performed and produced exclusively by women."/>
    <x v="30"/>
    <x v="2155"/>
    <x v="0"/>
    <x v="0"/>
    <x v="0"/>
    <x v="3255"/>
    <x v="3263"/>
    <x v="1"/>
    <x v="32"/>
    <x v="0"/>
    <x v="6"/>
    <x v="2421"/>
    <x v="2390"/>
    <x v="1"/>
    <x v="6"/>
  </r>
  <r>
    <n v="3264"/>
    <x v="3263"/>
    <s v="The three part comedic saga of Kapow-i GoGo, who saves the world.  Again.  And again."/>
    <x v="30"/>
    <x v="2156"/>
    <x v="0"/>
    <x v="0"/>
    <x v="0"/>
    <x v="3256"/>
    <x v="3264"/>
    <x v="1"/>
    <x v="72"/>
    <x v="0"/>
    <x v="6"/>
    <x v="288"/>
    <x v="2391"/>
    <x v="1"/>
    <x v="6"/>
  </r>
  <r>
    <n v="3265"/>
    <x v="3264"/>
    <s v="A theatrical play on Alzheimerâ€™s and the challenges of loving a person who keeps disappearing."/>
    <x v="200"/>
    <x v="2157"/>
    <x v="0"/>
    <x v="17"/>
    <x v="3"/>
    <x v="3257"/>
    <x v="3265"/>
    <x v="1"/>
    <x v="287"/>
    <x v="0"/>
    <x v="6"/>
    <x v="2002"/>
    <x v="2392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x v="0"/>
    <x v="3258"/>
    <x v="3266"/>
    <x v="1"/>
    <x v="430"/>
    <x v="0"/>
    <x v="6"/>
    <x v="2422"/>
    <x v="2393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x v="0"/>
    <x v="3259"/>
    <x v="3267"/>
    <x v="1"/>
    <x v="449"/>
    <x v="0"/>
    <x v="6"/>
    <x v="426"/>
    <x v="2394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x v="0"/>
    <x v="3260"/>
    <x v="3268"/>
    <x v="1"/>
    <x v="288"/>
    <x v="0"/>
    <x v="6"/>
    <x v="602"/>
    <x v="2395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x v="1"/>
    <x v="3261"/>
    <x v="3269"/>
    <x v="1"/>
    <x v="16"/>
    <x v="0"/>
    <x v="6"/>
    <x v="1240"/>
    <x v="2396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x v="1"/>
    <x v="3262"/>
    <x v="3270"/>
    <x v="1"/>
    <x v="209"/>
    <x v="0"/>
    <x v="6"/>
    <x v="658"/>
    <x v="2397"/>
    <x v="1"/>
    <x v="6"/>
  </r>
  <r>
    <n v="3271"/>
    <x v="3270"/>
    <s v="A razor sharp satire to darken your Christmas."/>
    <x v="15"/>
    <x v="2161"/>
    <x v="0"/>
    <x v="1"/>
    <x v="1"/>
    <x v="3263"/>
    <x v="3271"/>
    <x v="1"/>
    <x v="13"/>
    <x v="0"/>
    <x v="6"/>
    <x v="2129"/>
    <x v="2398"/>
    <x v="1"/>
    <x v="6"/>
  </r>
  <r>
    <n v="3272"/>
    <x v="3271"/>
    <s v="A new original play that follows two Israeli singles navigate the humorous and confusing dating scene of NYC."/>
    <x v="3"/>
    <x v="2162"/>
    <x v="0"/>
    <x v="0"/>
    <x v="0"/>
    <x v="3264"/>
    <x v="3272"/>
    <x v="1"/>
    <x v="108"/>
    <x v="0"/>
    <x v="6"/>
    <x v="2423"/>
    <x v="2399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x v="0"/>
    <x v="3265"/>
    <x v="3273"/>
    <x v="1"/>
    <x v="64"/>
    <x v="0"/>
    <x v="6"/>
    <x v="202"/>
    <x v="2400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x v="0"/>
    <x v="3266"/>
    <x v="3274"/>
    <x v="1"/>
    <x v="172"/>
    <x v="0"/>
    <x v="6"/>
    <x v="2424"/>
    <x v="2401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x v="0"/>
    <x v="3267"/>
    <x v="3275"/>
    <x v="1"/>
    <x v="8"/>
    <x v="0"/>
    <x v="6"/>
    <x v="2425"/>
    <x v="2402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x v="5"/>
    <x v="3268"/>
    <x v="3276"/>
    <x v="1"/>
    <x v="61"/>
    <x v="0"/>
    <x v="6"/>
    <x v="2426"/>
    <x v="2403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x v="1"/>
    <x v="3269"/>
    <x v="3277"/>
    <x v="1"/>
    <x v="61"/>
    <x v="0"/>
    <x v="6"/>
    <x v="1878"/>
    <x v="2404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x v="1"/>
    <x v="3270"/>
    <x v="3278"/>
    <x v="1"/>
    <x v="69"/>
    <x v="0"/>
    <x v="6"/>
    <x v="1936"/>
    <x v="2405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x v="0"/>
    <x v="3271"/>
    <x v="3279"/>
    <x v="0"/>
    <x v="287"/>
    <x v="0"/>
    <x v="6"/>
    <x v="2427"/>
    <x v="2406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x v="0"/>
    <x v="3272"/>
    <x v="3280"/>
    <x v="0"/>
    <x v="209"/>
    <x v="0"/>
    <x v="6"/>
    <x v="288"/>
    <x v="2407"/>
    <x v="1"/>
    <x v="6"/>
  </r>
  <r>
    <n v="3281"/>
    <x v="3280"/>
    <s v="&quot;This is how theater should connect to people&quot;  Margo Jefferson, Pulitzer Prize winning critic"/>
    <x v="10"/>
    <x v="599"/>
    <x v="0"/>
    <x v="0"/>
    <x v="0"/>
    <x v="3273"/>
    <x v="3281"/>
    <x v="0"/>
    <x v="5"/>
    <x v="0"/>
    <x v="6"/>
    <x v="2428"/>
    <x v="2408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x v="0"/>
    <x v="3274"/>
    <x v="3282"/>
    <x v="0"/>
    <x v="186"/>
    <x v="0"/>
    <x v="6"/>
    <x v="2429"/>
    <x v="2409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x v="1"/>
    <x v="3275"/>
    <x v="3283"/>
    <x v="0"/>
    <x v="5"/>
    <x v="0"/>
    <x v="6"/>
    <x v="2430"/>
    <x v="2410"/>
    <x v="1"/>
    <x v="6"/>
  </r>
  <r>
    <n v="3284"/>
    <x v="3283"/>
    <s v="Black Enough is an LSU student-staged performance exploring the effects of white supremacy on the black community."/>
    <x v="9"/>
    <x v="2172"/>
    <x v="0"/>
    <x v="0"/>
    <x v="0"/>
    <x v="3276"/>
    <x v="3284"/>
    <x v="0"/>
    <x v="41"/>
    <x v="0"/>
    <x v="6"/>
    <x v="264"/>
    <x v="2411"/>
    <x v="1"/>
    <x v="6"/>
  </r>
  <r>
    <n v="3285"/>
    <x v="3284"/>
    <s v="A new play by Matthew Gasda"/>
    <x v="402"/>
    <x v="2173"/>
    <x v="0"/>
    <x v="0"/>
    <x v="0"/>
    <x v="3277"/>
    <x v="3285"/>
    <x v="0"/>
    <x v="75"/>
    <x v="0"/>
    <x v="6"/>
    <x v="2431"/>
    <x v="2412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x v="0"/>
    <x v="3278"/>
    <x v="3286"/>
    <x v="0"/>
    <x v="259"/>
    <x v="0"/>
    <x v="6"/>
    <x v="2432"/>
    <x v="2413"/>
    <x v="1"/>
    <x v="6"/>
  </r>
  <r>
    <n v="3287"/>
    <x v="3286"/>
    <s v="An inspirational one-man play about crisis, community, and the search for wholeness."/>
    <x v="30"/>
    <x v="911"/>
    <x v="0"/>
    <x v="5"/>
    <x v="5"/>
    <x v="3279"/>
    <x v="3287"/>
    <x v="0"/>
    <x v="69"/>
    <x v="0"/>
    <x v="6"/>
    <x v="31"/>
    <x v="2414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x v="1"/>
    <x v="3280"/>
    <x v="3288"/>
    <x v="0"/>
    <x v="447"/>
    <x v="0"/>
    <x v="6"/>
    <x v="2433"/>
    <x v="2415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x v="1"/>
    <x v="3281"/>
    <x v="3289"/>
    <x v="0"/>
    <x v="20"/>
    <x v="0"/>
    <x v="6"/>
    <x v="2434"/>
    <x v="2416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x v="1"/>
    <x v="3282"/>
    <x v="3290"/>
    <x v="0"/>
    <x v="250"/>
    <x v="0"/>
    <x v="6"/>
    <x v="1247"/>
    <x v="2417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x v="0"/>
    <x v="3283"/>
    <x v="3291"/>
    <x v="0"/>
    <x v="25"/>
    <x v="0"/>
    <x v="6"/>
    <x v="430"/>
    <x v="2418"/>
    <x v="1"/>
    <x v="6"/>
  </r>
  <r>
    <n v="3292"/>
    <x v="3291"/>
    <s v="Iver Heath Drama Club is a not-for-profit community group and this year we are performing DICK WHITTINGTON."/>
    <x v="403"/>
    <x v="683"/>
    <x v="0"/>
    <x v="1"/>
    <x v="1"/>
    <x v="3284"/>
    <x v="3292"/>
    <x v="0"/>
    <x v="41"/>
    <x v="0"/>
    <x v="6"/>
    <x v="2435"/>
    <x v="2419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x v="4"/>
    <x v="3285"/>
    <x v="3293"/>
    <x v="0"/>
    <x v="110"/>
    <x v="0"/>
    <x v="6"/>
    <x v="2436"/>
    <x v="524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x v="1"/>
    <x v="3286"/>
    <x v="3294"/>
    <x v="0"/>
    <x v="54"/>
    <x v="0"/>
    <x v="6"/>
    <x v="1237"/>
    <x v="2420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x v="1"/>
    <x v="3287"/>
    <x v="3295"/>
    <x v="0"/>
    <x v="74"/>
    <x v="0"/>
    <x v="6"/>
    <x v="2437"/>
    <x v="2421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x v="1"/>
    <x v="3288"/>
    <x v="3296"/>
    <x v="0"/>
    <x v="5"/>
    <x v="0"/>
    <x v="6"/>
    <x v="2438"/>
    <x v="2422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x v="1"/>
    <x v="3289"/>
    <x v="3297"/>
    <x v="0"/>
    <x v="34"/>
    <x v="0"/>
    <x v="6"/>
    <x v="2439"/>
    <x v="2423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x v="0"/>
    <x v="3290"/>
    <x v="3298"/>
    <x v="0"/>
    <x v="250"/>
    <x v="0"/>
    <x v="6"/>
    <x v="2440"/>
    <x v="2424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x v="0"/>
    <x v="3291"/>
    <x v="3299"/>
    <x v="0"/>
    <x v="287"/>
    <x v="0"/>
    <x v="6"/>
    <x v="2441"/>
    <x v="2425"/>
    <x v="1"/>
    <x v="6"/>
  </r>
  <r>
    <n v="3300"/>
    <x v="3299"/>
    <s v="A subversive parody about the two people for whom the hills were NOT alive with THE SOUND OF MUSIC."/>
    <x v="9"/>
    <x v="1734"/>
    <x v="0"/>
    <x v="0"/>
    <x v="0"/>
    <x v="3292"/>
    <x v="3300"/>
    <x v="0"/>
    <x v="106"/>
    <x v="0"/>
    <x v="6"/>
    <x v="2442"/>
    <x v="2426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x v="0"/>
    <x v="3293"/>
    <x v="3301"/>
    <x v="0"/>
    <x v="16"/>
    <x v="0"/>
    <x v="6"/>
    <x v="1424"/>
    <x v="711"/>
    <x v="1"/>
    <x v="6"/>
  </r>
  <r>
    <n v="3302"/>
    <x v="3301"/>
    <s v="FilosofÃ­a de los anÃ³nimos"/>
    <x v="33"/>
    <x v="2186"/>
    <x v="0"/>
    <x v="3"/>
    <x v="3"/>
    <x v="3294"/>
    <x v="3302"/>
    <x v="0"/>
    <x v="133"/>
    <x v="0"/>
    <x v="6"/>
    <x v="2443"/>
    <x v="2427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x v="0"/>
    <x v="3295"/>
    <x v="3303"/>
    <x v="0"/>
    <x v="2"/>
    <x v="0"/>
    <x v="6"/>
    <x v="2444"/>
    <x v="2428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x v="0"/>
    <x v="3296"/>
    <x v="3304"/>
    <x v="0"/>
    <x v="489"/>
    <x v="0"/>
    <x v="6"/>
    <x v="2445"/>
    <x v="2429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x v="0"/>
    <x v="3297"/>
    <x v="3305"/>
    <x v="0"/>
    <x v="9"/>
    <x v="0"/>
    <x v="6"/>
    <x v="2446"/>
    <x v="2430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x v="0"/>
    <x v="3298"/>
    <x v="3306"/>
    <x v="0"/>
    <x v="241"/>
    <x v="0"/>
    <x v="6"/>
    <x v="2447"/>
    <x v="2431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x v="0"/>
    <x v="3299"/>
    <x v="3307"/>
    <x v="0"/>
    <x v="9"/>
    <x v="0"/>
    <x v="6"/>
    <x v="2448"/>
    <x v="2432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x v="0"/>
    <x v="3300"/>
    <x v="3308"/>
    <x v="0"/>
    <x v="7"/>
    <x v="0"/>
    <x v="6"/>
    <x v="2449"/>
    <x v="2433"/>
    <x v="1"/>
    <x v="6"/>
  </r>
  <r>
    <n v="3309"/>
    <x v="3308"/>
    <s v="Two unlikely friends, a garage, tinned beans &amp; the end of the world."/>
    <x v="18"/>
    <x v="2191"/>
    <x v="0"/>
    <x v="1"/>
    <x v="1"/>
    <x v="3301"/>
    <x v="3309"/>
    <x v="0"/>
    <x v="162"/>
    <x v="0"/>
    <x v="6"/>
    <x v="2450"/>
    <x v="666"/>
    <x v="1"/>
    <x v="6"/>
  </r>
  <r>
    <n v="3310"/>
    <x v="3309"/>
    <s v="A new play about coming coming home, recovery, and trying to find God in the process."/>
    <x v="115"/>
    <x v="2192"/>
    <x v="0"/>
    <x v="0"/>
    <x v="0"/>
    <x v="3302"/>
    <x v="3310"/>
    <x v="0"/>
    <x v="162"/>
    <x v="0"/>
    <x v="6"/>
    <x v="1417"/>
    <x v="2434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x v="0"/>
    <x v="3303"/>
    <x v="3311"/>
    <x v="0"/>
    <x v="43"/>
    <x v="0"/>
    <x v="6"/>
    <x v="2451"/>
    <x v="2435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x v="0"/>
    <x v="3304"/>
    <x v="3312"/>
    <x v="0"/>
    <x v="14"/>
    <x v="0"/>
    <x v="6"/>
    <x v="2452"/>
    <x v="2397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x v="0"/>
    <x v="3305"/>
    <x v="3313"/>
    <x v="0"/>
    <x v="60"/>
    <x v="0"/>
    <x v="6"/>
    <x v="2453"/>
    <x v="2436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x v="1"/>
    <x v="3306"/>
    <x v="3314"/>
    <x v="0"/>
    <x v="6"/>
    <x v="0"/>
    <x v="6"/>
    <x v="2454"/>
    <x v="2437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x v="1"/>
    <x v="3307"/>
    <x v="3315"/>
    <x v="0"/>
    <x v="30"/>
    <x v="0"/>
    <x v="6"/>
    <x v="1007"/>
    <x v="2438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x v="0"/>
    <x v="3308"/>
    <x v="3316"/>
    <x v="0"/>
    <x v="207"/>
    <x v="0"/>
    <x v="6"/>
    <x v="2455"/>
    <x v="2439"/>
    <x v="1"/>
    <x v="6"/>
  </r>
  <r>
    <n v="3317"/>
    <x v="3316"/>
    <s v="Andy Boyd's epic new satire about heroes and villains, humankind's search for glory, and fascism in America"/>
    <x v="405"/>
    <x v="2196"/>
    <x v="0"/>
    <x v="0"/>
    <x v="0"/>
    <x v="3309"/>
    <x v="3317"/>
    <x v="0"/>
    <x v="59"/>
    <x v="0"/>
    <x v="6"/>
    <x v="2456"/>
    <x v="2440"/>
    <x v="1"/>
    <x v="6"/>
  </r>
  <r>
    <n v="3318"/>
    <x v="3317"/>
    <s v="Help us strengthen and inspire disability arts in Atlantic Canada"/>
    <x v="13"/>
    <x v="2197"/>
    <x v="0"/>
    <x v="5"/>
    <x v="5"/>
    <x v="3310"/>
    <x v="3318"/>
    <x v="0"/>
    <x v="58"/>
    <x v="0"/>
    <x v="6"/>
    <x v="2457"/>
    <x v="2441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x v="1"/>
    <x v="3311"/>
    <x v="3319"/>
    <x v="0"/>
    <x v="38"/>
    <x v="0"/>
    <x v="6"/>
    <x v="1277"/>
    <x v="1209"/>
    <x v="1"/>
    <x v="6"/>
  </r>
  <r>
    <n v="3320"/>
    <x v="3319"/>
    <s v="Imaginary Theater Company presents two modern day tall tales about family, resilience and redemption."/>
    <x v="30"/>
    <x v="2198"/>
    <x v="0"/>
    <x v="0"/>
    <x v="0"/>
    <x v="3312"/>
    <x v="3320"/>
    <x v="0"/>
    <x v="44"/>
    <x v="0"/>
    <x v="6"/>
    <x v="50"/>
    <x v="2442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x v="0"/>
    <x v="3313"/>
    <x v="3321"/>
    <x v="0"/>
    <x v="41"/>
    <x v="0"/>
    <x v="6"/>
    <x v="202"/>
    <x v="1278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x v="0"/>
    <x v="3314"/>
    <x v="3322"/>
    <x v="0"/>
    <x v="23"/>
    <x v="0"/>
    <x v="6"/>
    <x v="2458"/>
    <x v="2443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x v="1"/>
    <x v="3315"/>
    <x v="3323"/>
    <x v="0"/>
    <x v="72"/>
    <x v="0"/>
    <x v="6"/>
    <x v="2459"/>
    <x v="2444"/>
    <x v="1"/>
    <x v="6"/>
  </r>
  <r>
    <n v="3324"/>
    <x v="3323"/>
    <s v="The play tells the story of Jim and Doyler and their friendship on the brink of Irish independence."/>
    <x v="15"/>
    <x v="2201"/>
    <x v="0"/>
    <x v="17"/>
    <x v="3"/>
    <x v="3316"/>
    <x v="3324"/>
    <x v="0"/>
    <x v="73"/>
    <x v="0"/>
    <x v="6"/>
    <x v="658"/>
    <x v="2445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x v="1"/>
    <x v="3317"/>
    <x v="3325"/>
    <x v="0"/>
    <x v="41"/>
    <x v="0"/>
    <x v="6"/>
    <x v="2460"/>
    <x v="180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x v="0"/>
    <x v="3318"/>
    <x v="3326"/>
    <x v="0"/>
    <x v="7"/>
    <x v="0"/>
    <x v="6"/>
    <x v="300"/>
    <x v="2446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x v="1"/>
    <x v="3319"/>
    <x v="3327"/>
    <x v="0"/>
    <x v="51"/>
    <x v="0"/>
    <x v="6"/>
    <x v="982"/>
    <x v="2447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x v="0"/>
    <x v="3320"/>
    <x v="3328"/>
    <x v="0"/>
    <x v="82"/>
    <x v="0"/>
    <x v="6"/>
    <x v="2461"/>
    <x v="2448"/>
    <x v="1"/>
    <x v="6"/>
  </r>
  <r>
    <n v="3329"/>
    <x v="3328"/>
    <s v="Jestia and Raedon is a brand new romantic comedy play going to the Edinburgh Fringe Festival this summer."/>
    <x v="28"/>
    <x v="2205"/>
    <x v="0"/>
    <x v="1"/>
    <x v="1"/>
    <x v="3321"/>
    <x v="3329"/>
    <x v="0"/>
    <x v="55"/>
    <x v="0"/>
    <x v="6"/>
    <x v="2462"/>
    <x v="2449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x v="1"/>
    <x v="3322"/>
    <x v="3330"/>
    <x v="0"/>
    <x v="50"/>
    <x v="0"/>
    <x v="6"/>
    <x v="2463"/>
    <x v="2450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x v="0"/>
    <x v="3323"/>
    <x v="3331"/>
    <x v="0"/>
    <x v="71"/>
    <x v="0"/>
    <x v="6"/>
    <x v="2464"/>
    <x v="2451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x v="0"/>
    <x v="3324"/>
    <x v="3332"/>
    <x v="0"/>
    <x v="183"/>
    <x v="0"/>
    <x v="6"/>
    <x v="31"/>
    <x v="2452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x v="0"/>
    <x v="3325"/>
    <x v="3333"/>
    <x v="0"/>
    <x v="112"/>
    <x v="0"/>
    <x v="6"/>
    <x v="2465"/>
    <x v="2453"/>
    <x v="1"/>
    <x v="6"/>
  </r>
  <r>
    <n v="3334"/>
    <x v="3333"/>
    <s v="The Saltbox Theatre Collective is a brand new not-for-profit theatre company in Illinois."/>
    <x v="406"/>
    <x v="2208"/>
    <x v="0"/>
    <x v="0"/>
    <x v="0"/>
    <x v="3326"/>
    <x v="3334"/>
    <x v="0"/>
    <x v="67"/>
    <x v="0"/>
    <x v="6"/>
    <x v="2466"/>
    <x v="2454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x v="1"/>
    <x v="3327"/>
    <x v="3335"/>
    <x v="0"/>
    <x v="287"/>
    <x v="0"/>
    <x v="6"/>
    <x v="2467"/>
    <x v="2455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x v="1"/>
    <x v="3328"/>
    <x v="3336"/>
    <x v="0"/>
    <x v="82"/>
    <x v="0"/>
    <x v="6"/>
    <x v="31"/>
    <x v="1848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x v="1"/>
    <x v="3329"/>
    <x v="3337"/>
    <x v="0"/>
    <x v="69"/>
    <x v="0"/>
    <x v="6"/>
    <x v="1097"/>
    <x v="2456"/>
    <x v="1"/>
    <x v="6"/>
  </r>
  <r>
    <n v="3338"/>
    <x v="3337"/>
    <s v="Join Estelle Parsons in support of Theater That Looks and Sounds Like America"/>
    <x v="36"/>
    <x v="2211"/>
    <x v="0"/>
    <x v="0"/>
    <x v="0"/>
    <x v="3330"/>
    <x v="3338"/>
    <x v="0"/>
    <x v="300"/>
    <x v="0"/>
    <x v="6"/>
    <x v="2468"/>
    <x v="2457"/>
    <x v="1"/>
    <x v="6"/>
  </r>
  <r>
    <n v="3339"/>
    <x v="3338"/>
    <s v="FPLA presents FRIENDS IN TRANSIENT PLACES by Jonathan Caren: a magical story of modern life."/>
    <x v="6"/>
    <x v="2212"/>
    <x v="0"/>
    <x v="0"/>
    <x v="0"/>
    <x v="3331"/>
    <x v="3339"/>
    <x v="0"/>
    <x v="5"/>
    <x v="0"/>
    <x v="6"/>
    <x v="2469"/>
    <x v="2458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x v="0"/>
    <x v="3332"/>
    <x v="3340"/>
    <x v="0"/>
    <x v="44"/>
    <x v="0"/>
    <x v="6"/>
    <x v="2470"/>
    <x v="2459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x v="1"/>
    <x v="3333"/>
    <x v="3341"/>
    <x v="0"/>
    <x v="33"/>
    <x v="0"/>
    <x v="6"/>
    <x v="31"/>
    <x v="2460"/>
    <x v="1"/>
    <x v="6"/>
  </r>
  <r>
    <n v="3342"/>
    <x v="3341"/>
    <s v="We believe in the power of stories to change the world. Theatre that inspires transformation."/>
    <x v="12"/>
    <x v="627"/>
    <x v="0"/>
    <x v="0"/>
    <x v="0"/>
    <x v="3334"/>
    <x v="3342"/>
    <x v="0"/>
    <x v="76"/>
    <x v="0"/>
    <x v="6"/>
    <x v="658"/>
    <x v="2461"/>
    <x v="1"/>
    <x v="6"/>
  </r>
  <r>
    <n v="3343"/>
    <x v="3342"/>
    <s v="Two sisters make a set of paper dolls which take them on a journey across lands, creating memories along the way."/>
    <x v="176"/>
    <x v="647"/>
    <x v="0"/>
    <x v="1"/>
    <x v="1"/>
    <x v="3335"/>
    <x v="3343"/>
    <x v="0"/>
    <x v="23"/>
    <x v="0"/>
    <x v="6"/>
    <x v="2214"/>
    <x v="953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x v="0"/>
    <x v="3336"/>
    <x v="3344"/>
    <x v="0"/>
    <x v="244"/>
    <x v="0"/>
    <x v="6"/>
    <x v="2471"/>
    <x v="2462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x v="0"/>
    <x v="3337"/>
    <x v="3345"/>
    <x v="0"/>
    <x v="62"/>
    <x v="0"/>
    <x v="6"/>
    <x v="2129"/>
    <x v="73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x v="0"/>
    <x v="3338"/>
    <x v="3346"/>
    <x v="0"/>
    <x v="59"/>
    <x v="0"/>
    <x v="6"/>
    <x v="1007"/>
    <x v="2463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x v="1"/>
    <x v="3339"/>
    <x v="3347"/>
    <x v="0"/>
    <x v="19"/>
    <x v="0"/>
    <x v="6"/>
    <x v="2472"/>
    <x v="2464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x v="0"/>
    <x v="3340"/>
    <x v="3348"/>
    <x v="0"/>
    <x v="1"/>
    <x v="0"/>
    <x v="6"/>
    <x v="2473"/>
    <x v="2465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x v="0"/>
    <x v="3341"/>
    <x v="3349"/>
    <x v="0"/>
    <x v="25"/>
    <x v="0"/>
    <x v="6"/>
    <x v="2474"/>
    <x v="2466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x v="3"/>
    <x v="3342"/>
    <x v="3350"/>
    <x v="0"/>
    <x v="13"/>
    <x v="0"/>
    <x v="6"/>
    <x v="2475"/>
    <x v="400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x v="1"/>
    <x v="3343"/>
    <x v="3351"/>
    <x v="0"/>
    <x v="241"/>
    <x v="0"/>
    <x v="6"/>
    <x v="940"/>
    <x v="2467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x v="1"/>
    <x v="3344"/>
    <x v="3352"/>
    <x v="0"/>
    <x v="16"/>
    <x v="0"/>
    <x v="6"/>
    <x v="2476"/>
    <x v="2468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x v="1"/>
    <x v="3345"/>
    <x v="3353"/>
    <x v="0"/>
    <x v="34"/>
    <x v="0"/>
    <x v="6"/>
    <x v="2477"/>
    <x v="2469"/>
    <x v="1"/>
    <x v="6"/>
  </r>
  <r>
    <n v="3354"/>
    <x v="3352"/>
    <s v="Help Strangeloop Theatre create and support new work by sponsoring our 2015-2016 season."/>
    <x v="9"/>
    <x v="2221"/>
    <x v="0"/>
    <x v="0"/>
    <x v="0"/>
    <x v="3346"/>
    <x v="3354"/>
    <x v="0"/>
    <x v="165"/>
    <x v="0"/>
    <x v="6"/>
    <x v="2478"/>
    <x v="2265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x v="1"/>
    <x v="3347"/>
    <x v="3355"/>
    <x v="0"/>
    <x v="41"/>
    <x v="0"/>
    <x v="6"/>
    <x v="2479"/>
    <x v="2470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x v="1"/>
    <x v="3348"/>
    <x v="3356"/>
    <x v="0"/>
    <x v="74"/>
    <x v="0"/>
    <x v="6"/>
    <x v="578"/>
    <x v="2471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x v="1"/>
    <x v="3349"/>
    <x v="3357"/>
    <x v="0"/>
    <x v="64"/>
    <x v="0"/>
    <x v="6"/>
    <x v="50"/>
    <x v="2472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x v="0"/>
    <x v="3350"/>
    <x v="3358"/>
    <x v="0"/>
    <x v="372"/>
    <x v="0"/>
    <x v="6"/>
    <x v="2480"/>
    <x v="2473"/>
    <x v="1"/>
    <x v="6"/>
  </r>
  <r>
    <n v="3359"/>
    <x v="3357"/>
    <s v="A Theatrical Production Celebrating the Lebanese Culture and the Human Spirit in Time of War."/>
    <x v="23"/>
    <x v="2224"/>
    <x v="0"/>
    <x v="0"/>
    <x v="0"/>
    <x v="3351"/>
    <x v="3359"/>
    <x v="0"/>
    <x v="23"/>
    <x v="0"/>
    <x v="6"/>
    <x v="90"/>
    <x v="2474"/>
    <x v="1"/>
    <x v="6"/>
  </r>
  <r>
    <n v="3360"/>
    <x v="3358"/>
    <s v="World Premiere, an M1 Singapore Fringe Festival 2017 commission."/>
    <x v="7"/>
    <x v="2225"/>
    <x v="0"/>
    <x v="20"/>
    <x v="12"/>
    <x v="3352"/>
    <x v="3360"/>
    <x v="0"/>
    <x v="250"/>
    <x v="0"/>
    <x v="6"/>
    <x v="2481"/>
    <x v="2475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x v="0"/>
    <x v="3353"/>
    <x v="3361"/>
    <x v="0"/>
    <x v="32"/>
    <x v="0"/>
    <x v="6"/>
    <x v="2482"/>
    <x v="2476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x v="0"/>
    <x v="3354"/>
    <x v="3362"/>
    <x v="0"/>
    <x v="9"/>
    <x v="0"/>
    <x v="6"/>
    <x v="678"/>
    <x v="2477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x v="0"/>
    <x v="3355"/>
    <x v="3363"/>
    <x v="0"/>
    <x v="55"/>
    <x v="0"/>
    <x v="6"/>
    <x v="2483"/>
    <x v="2478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x v="1"/>
    <x v="3266"/>
    <x v="3364"/>
    <x v="0"/>
    <x v="250"/>
    <x v="0"/>
    <x v="6"/>
    <x v="2484"/>
    <x v="2479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x v="0"/>
    <x v="3356"/>
    <x v="3365"/>
    <x v="0"/>
    <x v="83"/>
    <x v="0"/>
    <x v="6"/>
    <x v="87"/>
    <x v="2480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x v="0"/>
    <x v="3357"/>
    <x v="3366"/>
    <x v="0"/>
    <x v="59"/>
    <x v="0"/>
    <x v="6"/>
    <x v="2485"/>
    <x v="2481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x v="1"/>
    <x v="3358"/>
    <x v="3367"/>
    <x v="0"/>
    <x v="209"/>
    <x v="0"/>
    <x v="6"/>
    <x v="2486"/>
    <x v="2482"/>
    <x v="1"/>
    <x v="6"/>
  </r>
  <r>
    <n v="3368"/>
    <x v="3366"/>
    <s v="Help a non-profit community theatre create an unforgettable production of J.M. Barrie's classic play."/>
    <x v="28"/>
    <x v="2231"/>
    <x v="0"/>
    <x v="0"/>
    <x v="0"/>
    <x v="3359"/>
    <x v="3368"/>
    <x v="0"/>
    <x v="23"/>
    <x v="0"/>
    <x v="6"/>
    <x v="81"/>
    <x v="2483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x v="3"/>
    <x v="3360"/>
    <x v="3369"/>
    <x v="0"/>
    <x v="241"/>
    <x v="0"/>
    <x v="6"/>
    <x v="3"/>
    <x v="2484"/>
    <x v="1"/>
    <x v="6"/>
  </r>
  <r>
    <n v="3370"/>
    <x v="3368"/>
    <s v="I'm Alright. A story of young women, told by young women, for the world."/>
    <x v="15"/>
    <x v="2233"/>
    <x v="0"/>
    <x v="0"/>
    <x v="0"/>
    <x v="3361"/>
    <x v="3370"/>
    <x v="0"/>
    <x v="55"/>
    <x v="0"/>
    <x v="6"/>
    <x v="2487"/>
    <x v="2485"/>
    <x v="1"/>
    <x v="6"/>
  </r>
  <r>
    <n v="3371"/>
    <x v="3369"/>
    <s v="Help support Red Planet, a new science fiction play based off the Mars One exploration."/>
    <x v="48"/>
    <x v="1766"/>
    <x v="0"/>
    <x v="0"/>
    <x v="0"/>
    <x v="3362"/>
    <x v="3371"/>
    <x v="0"/>
    <x v="82"/>
    <x v="0"/>
    <x v="6"/>
    <x v="2488"/>
    <x v="2486"/>
    <x v="1"/>
    <x v="6"/>
  </r>
  <r>
    <n v="3372"/>
    <x v="3370"/>
    <s v="This play tells the story of the toxicity of sensationalism shown through one man's struggle with notoriety."/>
    <x v="28"/>
    <x v="831"/>
    <x v="0"/>
    <x v="0"/>
    <x v="0"/>
    <x v="2835"/>
    <x v="3372"/>
    <x v="0"/>
    <x v="74"/>
    <x v="0"/>
    <x v="6"/>
    <x v="991"/>
    <x v="134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x v="1"/>
    <x v="3363"/>
    <x v="3373"/>
    <x v="0"/>
    <x v="209"/>
    <x v="0"/>
    <x v="6"/>
    <x v="598"/>
    <x v="2487"/>
    <x v="1"/>
    <x v="6"/>
  </r>
  <r>
    <n v="3374"/>
    <x v="3372"/>
    <s v="A rare  production of World acclaimed playwright Howard Barker's groundbreaking &amp; provocative 'The Castle'."/>
    <x v="8"/>
    <x v="2234"/>
    <x v="0"/>
    <x v="5"/>
    <x v="5"/>
    <x v="3364"/>
    <x v="3374"/>
    <x v="0"/>
    <x v="47"/>
    <x v="0"/>
    <x v="6"/>
    <x v="2489"/>
    <x v="2488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x v="1"/>
    <x v="3365"/>
    <x v="3375"/>
    <x v="0"/>
    <x v="57"/>
    <x v="0"/>
    <x v="6"/>
    <x v="31"/>
    <x v="2489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x v="0"/>
    <x v="3366"/>
    <x v="3376"/>
    <x v="0"/>
    <x v="10"/>
    <x v="0"/>
    <x v="6"/>
    <x v="77"/>
    <x v="2490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x v="1"/>
    <x v="3367"/>
    <x v="3377"/>
    <x v="0"/>
    <x v="99"/>
    <x v="0"/>
    <x v="6"/>
    <x v="348"/>
    <x v="2491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x v="1"/>
    <x v="3368"/>
    <x v="3378"/>
    <x v="0"/>
    <x v="64"/>
    <x v="0"/>
    <x v="6"/>
    <x v="2490"/>
    <x v="2492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x v="1"/>
    <x v="3369"/>
    <x v="3379"/>
    <x v="0"/>
    <x v="44"/>
    <x v="0"/>
    <x v="6"/>
    <x v="2491"/>
    <x v="2493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x v="0"/>
    <x v="3370"/>
    <x v="3380"/>
    <x v="0"/>
    <x v="33"/>
    <x v="0"/>
    <x v="6"/>
    <x v="2492"/>
    <x v="2494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x v="0"/>
    <x v="3371"/>
    <x v="3381"/>
    <x v="0"/>
    <x v="53"/>
    <x v="0"/>
    <x v="6"/>
    <x v="1891"/>
    <x v="2495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x v="1"/>
    <x v="3372"/>
    <x v="3382"/>
    <x v="0"/>
    <x v="67"/>
    <x v="0"/>
    <x v="6"/>
    <x v="2493"/>
    <x v="2496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x v="0"/>
    <x v="3373"/>
    <x v="3383"/>
    <x v="0"/>
    <x v="209"/>
    <x v="0"/>
    <x v="6"/>
    <x v="1942"/>
    <x v="2497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x v="0"/>
    <x v="3374"/>
    <x v="3384"/>
    <x v="0"/>
    <x v="31"/>
    <x v="0"/>
    <x v="6"/>
    <x v="2494"/>
    <x v="2498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x v="0"/>
    <x v="3375"/>
    <x v="3385"/>
    <x v="0"/>
    <x v="41"/>
    <x v="0"/>
    <x v="6"/>
    <x v="31"/>
    <x v="44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x v="0"/>
    <x v="3376"/>
    <x v="3386"/>
    <x v="0"/>
    <x v="14"/>
    <x v="0"/>
    <x v="6"/>
    <x v="2"/>
    <x v="2499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x v="0"/>
    <x v="3377"/>
    <x v="3387"/>
    <x v="0"/>
    <x v="2"/>
    <x v="0"/>
    <x v="6"/>
    <x v="2495"/>
    <x v="2500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x v="1"/>
    <x v="3378"/>
    <x v="3388"/>
    <x v="0"/>
    <x v="43"/>
    <x v="0"/>
    <x v="6"/>
    <x v="965"/>
    <x v="1184"/>
    <x v="1"/>
    <x v="6"/>
  </r>
  <r>
    <n v="3389"/>
    <x v="3387"/>
    <s v="Chimera Ensemble is launching 2 inaugural theater productions, and we need support to do high quality work!"/>
    <x v="3"/>
    <x v="2246"/>
    <x v="0"/>
    <x v="0"/>
    <x v="0"/>
    <x v="3379"/>
    <x v="3389"/>
    <x v="0"/>
    <x v="95"/>
    <x v="0"/>
    <x v="6"/>
    <x v="1444"/>
    <x v="2501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x v="0"/>
    <x v="3380"/>
    <x v="3390"/>
    <x v="0"/>
    <x v="19"/>
    <x v="0"/>
    <x v="6"/>
    <x v="2122"/>
    <x v="2502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x v="0"/>
    <x v="3381"/>
    <x v="3391"/>
    <x v="0"/>
    <x v="59"/>
    <x v="0"/>
    <x v="6"/>
    <x v="2496"/>
    <x v="2440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x v="1"/>
    <x v="3382"/>
    <x v="3392"/>
    <x v="0"/>
    <x v="8"/>
    <x v="0"/>
    <x v="6"/>
    <x v="31"/>
    <x v="694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x v="0"/>
    <x v="3383"/>
    <x v="3393"/>
    <x v="0"/>
    <x v="34"/>
    <x v="0"/>
    <x v="6"/>
    <x v="1725"/>
    <x v="2503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x v="1"/>
    <x v="3384"/>
    <x v="3394"/>
    <x v="0"/>
    <x v="74"/>
    <x v="0"/>
    <x v="6"/>
    <x v="2497"/>
    <x v="2109"/>
    <x v="1"/>
    <x v="6"/>
  </r>
  <r>
    <n v="3395"/>
    <x v="3393"/>
    <s v="Miramar is a a darkly funny play exploring what it is we call â€˜homeâ€™."/>
    <x v="2"/>
    <x v="1622"/>
    <x v="0"/>
    <x v="1"/>
    <x v="1"/>
    <x v="3385"/>
    <x v="3395"/>
    <x v="0"/>
    <x v="44"/>
    <x v="0"/>
    <x v="6"/>
    <x v="2498"/>
    <x v="2504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x v="0"/>
    <x v="2806"/>
    <x v="3396"/>
    <x v="0"/>
    <x v="33"/>
    <x v="0"/>
    <x v="6"/>
    <x v="2499"/>
    <x v="2505"/>
    <x v="1"/>
    <x v="6"/>
  </r>
  <r>
    <n v="3397"/>
    <x v="3395"/>
    <s v="Help a group of recovering alcoholics bring Samuel Beckett's classic to a seaside town!"/>
    <x v="49"/>
    <x v="668"/>
    <x v="0"/>
    <x v="1"/>
    <x v="1"/>
    <x v="3386"/>
    <x v="3397"/>
    <x v="0"/>
    <x v="54"/>
    <x v="0"/>
    <x v="6"/>
    <x v="1990"/>
    <x v="123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x v="0"/>
    <x v="3387"/>
    <x v="3398"/>
    <x v="0"/>
    <x v="71"/>
    <x v="0"/>
    <x v="6"/>
    <x v="2500"/>
    <x v="2506"/>
    <x v="1"/>
    <x v="6"/>
  </r>
  <r>
    <n v="3399"/>
    <x v="3397"/>
    <s v="13 young people have taken over Spinning Wheel Theatre to choose, produce and create their own show from scratch."/>
    <x v="38"/>
    <x v="459"/>
    <x v="0"/>
    <x v="1"/>
    <x v="1"/>
    <x v="3388"/>
    <x v="3399"/>
    <x v="0"/>
    <x v="67"/>
    <x v="0"/>
    <x v="6"/>
    <x v="603"/>
    <x v="2507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x v="0"/>
    <x v="3389"/>
    <x v="3400"/>
    <x v="0"/>
    <x v="268"/>
    <x v="0"/>
    <x v="6"/>
    <x v="2501"/>
    <x v="2508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x v="1"/>
    <x v="3390"/>
    <x v="3401"/>
    <x v="0"/>
    <x v="36"/>
    <x v="0"/>
    <x v="6"/>
    <x v="2502"/>
    <x v="2509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x v="0"/>
    <x v="3391"/>
    <x v="3402"/>
    <x v="0"/>
    <x v="111"/>
    <x v="0"/>
    <x v="6"/>
    <x v="2503"/>
    <x v="2510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x v="1"/>
    <x v="3392"/>
    <x v="3403"/>
    <x v="0"/>
    <x v="57"/>
    <x v="0"/>
    <x v="6"/>
    <x v="31"/>
    <x v="2511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x v="0"/>
    <x v="3393"/>
    <x v="3404"/>
    <x v="0"/>
    <x v="83"/>
    <x v="0"/>
    <x v="6"/>
    <x v="1009"/>
    <x v="2512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x v="1"/>
    <x v="3394"/>
    <x v="3405"/>
    <x v="0"/>
    <x v="57"/>
    <x v="0"/>
    <x v="6"/>
    <x v="2504"/>
    <x v="2513"/>
    <x v="1"/>
    <x v="6"/>
  </r>
  <r>
    <n v="3406"/>
    <x v="3404"/>
    <s v="A funny and moving new play about two families dealing with aging parents in very different ways!"/>
    <x v="3"/>
    <x v="2255"/>
    <x v="0"/>
    <x v="0"/>
    <x v="0"/>
    <x v="3395"/>
    <x v="3406"/>
    <x v="0"/>
    <x v="110"/>
    <x v="0"/>
    <x v="6"/>
    <x v="2505"/>
    <x v="2514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x v="1"/>
    <x v="3396"/>
    <x v="3407"/>
    <x v="0"/>
    <x v="85"/>
    <x v="0"/>
    <x v="6"/>
    <x v="1088"/>
    <x v="2515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x v="0"/>
    <x v="3397"/>
    <x v="3408"/>
    <x v="0"/>
    <x v="59"/>
    <x v="0"/>
    <x v="6"/>
    <x v="2506"/>
    <x v="2516"/>
    <x v="1"/>
    <x v="6"/>
  </r>
  <r>
    <n v="3409"/>
    <x v="3407"/>
    <s v="Exciting and visceral new-writing that challenges the way we view the fine line between war and terror..."/>
    <x v="2"/>
    <x v="2258"/>
    <x v="0"/>
    <x v="1"/>
    <x v="1"/>
    <x v="3398"/>
    <x v="3409"/>
    <x v="0"/>
    <x v="64"/>
    <x v="0"/>
    <x v="6"/>
    <x v="2507"/>
    <x v="2517"/>
    <x v="1"/>
    <x v="6"/>
  </r>
  <r>
    <n v="3410"/>
    <x v="3408"/>
    <s v="Join us in a campaign benefitting the southland company and its interdisciplinary artistic efforts in Los Angeles."/>
    <x v="9"/>
    <x v="2259"/>
    <x v="0"/>
    <x v="0"/>
    <x v="0"/>
    <x v="3399"/>
    <x v="3410"/>
    <x v="0"/>
    <x v="244"/>
    <x v="0"/>
    <x v="6"/>
    <x v="2508"/>
    <x v="2518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x v="0"/>
    <x v="3400"/>
    <x v="3411"/>
    <x v="0"/>
    <x v="76"/>
    <x v="0"/>
    <x v="6"/>
    <x v="2509"/>
    <x v="2519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x v="1"/>
    <x v="3401"/>
    <x v="3412"/>
    <x v="0"/>
    <x v="55"/>
    <x v="0"/>
    <x v="6"/>
    <x v="31"/>
    <x v="2520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x v="0"/>
    <x v="3402"/>
    <x v="3413"/>
    <x v="0"/>
    <x v="25"/>
    <x v="0"/>
    <x v="6"/>
    <x v="2129"/>
    <x v="2521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x v="0"/>
    <x v="3403"/>
    <x v="3414"/>
    <x v="0"/>
    <x v="34"/>
    <x v="0"/>
    <x v="6"/>
    <x v="991"/>
    <x v="2522"/>
    <x v="1"/>
    <x v="6"/>
  </r>
  <r>
    <n v="3415"/>
    <x v="3413"/>
    <s v="We are raising funds to allow for enhanced scenic, costume, and lighting design. Every dollar helps!"/>
    <x v="48"/>
    <x v="148"/>
    <x v="0"/>
    <x v="0"/>
    <x v="0"/>
    <x v="3404"/>
    <x v="3415"/>
    <x v="0"/>
    <x v="82"/>
    <x v="0"/>
    <x v="6"/>
    <x v="31"/>
    <x v="2523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x v="1"/>
    <x v="3405"/>
    <x v="3416"/>
    <x v="0"/>
    <x v="209"/>
    <x v="0"/>
    <x v="6"/>
    <x v="1774"/>
    <x v="2524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x v="0"/>
    <x v="3406"/>
    <x v="3417"/>
    <x v="0"/>
    <x v="43"/>
    <x v="0"/>
    <x v="6"/>
    <x v="2510"/>
    <x v="2525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x v="0"/>
    <x v="3407"/>
    <x v="3418"/>
    <x v="0"/>
    <x v="66"/>
    <x v="0"/>
    <x v="6"/>
    <x v="2511"/>
    <x v="2526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x v="3"/>
    <x v="3408"/>
    <x v="3419"/>
    <x v="0"/>
    <x v="67"/>
    <x v="0"/>
    <x v="6"/>
    <x v="2512"/>
    <x v="2527"/>
    <x v="1"/>
    <x v="6"/>
  </r>
  <r>
    <n v="3420"/>
    <x v="3418"/>
    <s v="A powerful and urgent tale of the first line of defence for the NHS. Based on true stories from junior doctors."/>
    <x v="176"/>
    <x v="2265"/>
    <x v="0"/>
    <x v="1"/>
    <x v="1"/>
    <x v="3409"/>
    <x v="3420"/>
    <x v="0"/>
    <x v="69"/>
    <x v="0"/>
    <x v="6"/>
    <x v="2513"/>
    <x v="2528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x v="0"/>
    <x v="3410"/>
    <x v="3421"/>
    <x v="0"/>
    <x v="15"/>
    <x v="0"/>
    <x v="6"/>
    <x v="2514"/>
    <x v="2529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x v="1"/>
    <x v="2232"/>
    <x v="3422"/>
    <x v="0"/>
    <x v="67"/>
    <x v="0"/>
    <x v="6"/>
    <x v="1071"/>
    <x v="2530"/>
    <x v="1"/>
    <x v="6"/>
  </r>
  <r>
    <n v="3423"/>
    <x v="3421"/>
    <s v="Forest Hills Eastern's Student Run Show 2015. Our goal is to present a professional quality show on a budget."/>
    <x v="49"/>
    <x v="457"/>
    <x v="0"/>
    <x v="0"/>
    <x v="0"/>
    <x v="3411"/>
    <x v="3423"/>
    <x v="0"/>
    <x v="73"/>
    <x v="0"/>
    <x v="6"/>
    <x v="2515"/>
    <x v="436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x v="0"/>
    <x v="3412"/>
    <x v="3424"/>
    <x v="0"/>
    <x v="88"/>
    <x v="0"/>
    <x v="6"/>
    <x v="2062"/>
    <x v="2531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x v="0"/>
    <x v="3413"/>
    <x v="3425"/>
    <x v="0"/>
    <x v="201"/>
    <x v="0"/>
    <x v="6"/>
    <x v="2516"/>
    <x v="2532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x v="0"/>
    <x v="3414"/>
    <x v="3426"/>
    <x v="0"/>
    <x v="45"/>
    <x v="0"/>
    <x v="6"/>
    <x v="2517"/>
    <x v="2533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x v="1"/>
    <x v="3415"/>
    <x v="3427"/>
    <x v="0"/>
    <x v="60"/>
    <x v="0"/>
    <x v="6"/>
    <x v="31"/>
    <x v="2218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x v="1"/>
    <x v="3416"/>
    <x v="3428"/>
    <x v="0"/>
    <x v="13"/>
    <x v="0"/>
    <x v="6"/>
    <x v="1015"/>
    <x v="2534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x v="1"/>
    <x v="3417"/>
    <x v="3429"/>
    <x v="0"/>
    <x v="8"/>
    <x v="0"/>
    <x v="6"/>
    <x v="2129"/>
    <x v="1862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x v="1"/>
    <x v="3418"/>
    <x v="3430"/>
    <x v="0"/>
    <x v="250"/>
    <x v="0"/>
    <x v="6"/>
    <x v="2518"/>
    <x v="2535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x v="0"/>
    <x v="3419"/>
    <x v="3431"/>
    <x v="0"/>
    <x v="64"/>
    <x v="0"/>
    <x v="6"/>
    <x v="31"/>
    <x v="2536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x v="0"/>
    <x v="3420"/>
    <x v="3432"/>
    <x v="0"/>
    <x v="288"/>
    <x v="0"/>
    <x v="6"/>
    <x v="2519"/>
    <x v="2537"/>
    <x v="1"/>
    <x v="6"/>
  </r>
  <r>
    <n v="3433"/>
    <x v="3431"/>
    <s v="death&amp;pretzels presents their first Chicago based project:_x000a_The Dybbuk by S. Ansky"/>
    <x v="196"/>
    <x v="2272"/>
    <x v="0"/>
    <x v="0"/>
    <x v="0"/>
    <x v="3421"/>
    <x v="3433"/>
    <x v="0"/>
    <x v="26"/>
    <x v="0"/>
    <x v="6"/>
    <x v="2520"/>
    <x v="2538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x v="0"/>
    <x v="3422"/>
    <x v="3434"/>
    <x v="0"/>
    <x v="129"/>
    <x v="0"/>
    <x v="6"/>
    <x v="1442"/>
    <x v="2539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x v="0"/>
    <x v="3423"/>
    <x v="3435"/>
    <x v="0"/>
    <x v="10"/>
    <x v="0"/>
    <x v="6"/>
    <x v="1990"/>
    <x v="2540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x v="0"/>
    <x v="3424"/>
    <x v="3436"/>
    <x v="0"/>
    <x v="77"/>
    <x v="0"/>
    <x v="6"/>
    <x v="2521"/>
    <x v="2541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x v="0"/>
    <x v="3425"/>
    <x v="3437"/>
    <x v="0"/>
    <x v="17"/>
    <x v="0"/>
    <x v="6"/>
    <x v="50"/>
    <x v="2542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x v="1"/>
    <x v="3426"/>
    <x v="3438"/>
    <x v="0"/>
    <x v="25"/>
    <x v="0"/>
    <x v="6"/>
    <x v="1243"/>
    <x v="2543"/>
    <x v="1"/>
    <x v="6"/>
  </r>
  <r>
    <n v="3439"/>
    <x v="3437"/>
    <s v="Help a small theater produce an original adaptation of Lewis Carroll's classic story."/>
    <x v="38"/>
    <x v="2276"/>
    <x v="0"/>
    <x v="0"/>
    <x v="0"/>
    <x v="3427"/>
    <x v="3439"/>
    <x v="0"/>
    <x v="59"/>
    <x v="0"/>
    <x v="6"/>
    <x v="2522"/>
    <x v="2544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x v="0"/>
    <x v="3428"/>
    <x v="3440"/>
    <x v="0"/>
    <x v="141"/>
    <x v="0"/>
    <x v="6"/>
    <x v="2523"/>
    <x v="2545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x v="0"/>
    <x v="3429"/>
    <x v="3441"/>
    <x v="0"/>
    <x v="68"/>
    <x v="0"/>
    <x v="6"/>
    <x v="946"/>
    <x v="2546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x v="0"/>
    <x v="3430"/>
    <x v="3442"/>
    <x v="0"/>
    <x v="22"/>
    <x v="0"/>
    <x v="6"/>
    <x v="31"/>
    <x v="683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x v="0"/>
    <x v="3431"/>
    <x v="3443"/>
    <x v="0"/>
    <x v="43"/>
    <x v="0"/>
    <x v="6"/>
    <x v="2524"/>
    <x v="2547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x v="2"/>
    <x v="3432"/>
    <x v="3444"/>
    <x v="0"/>
    <x v="9"/>
    <x v="0"/>
    <x v="6"/>
    <x v="2525"/>
    <x v="2548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x v="1"/>
    <x v="3433"/>
    <x v="3445"/>
    <x v="0"/>
    <x v="162"/>
    <x v="0"/>
    <x v="6"/>
    <x v="31"/>
    <x v="2549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x v="1"/>
    <x v="3434"/>
    <x v="3446"/>
    <x v="0"/>
    <x v="20"/>
    <x v="0"/>
    <x v="6"/>
    <x v="2123"/>
    <x v="2550"/>
    <x v="1"/>
    <x v="6"/>
  </r>
  <r>
    <n v="3447"/>
    <x v="3445"/>
    <s v="&quot;He was a poet, a vagrant, a philosopher, a lady's man and a hard drinker&quot;"/>
    <x v="28"/>
    <x v="2280"/>
    <x v="0"/>
    <x v="0"/>
    <x v="0"/>
    <x v="3435"/>
    <x v="3447"/>
    <x v="0"/>
    <x v="25"/>
    <x v="0"/>
    <x v="6"/>
    <x v="2526"/>
    <x v="2551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x v="0"/>
    <x v="3436"/>
    <x v="3448"/>
    <x v="0"/>
    <x v="43"/>
    <x v="0"/>
    <x v="6"/>
    <x v="2527"/>
    <x v="2552"/>
    <x v="1"/>
    <x v="6"/>
  </r>
  <r>
    <n v="3449"/>
    <x v="3447"/>
    <s v="Help us produce this original play! The play will be presented at the LSTFI July 12-14. Follow us on Facebook."/>
    <x v="134"/>
    <x v="2282"/>
    <x v="0"/>
    <x v="0"/>
    <x v="0"/>
    <x v="3437"/>
    <x v="3449"/>
    <x v="0"/>
    <x v="9"/>
    <x v="0"/>
    <x v="6"/>
    <x v="2528"/>
    <x v="2553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x v="1"/>
    <x v="3438"/>
    <x v="3450"/>
    <x v="0"/>
    <x v="70"/>
    <x v="0"/>
    <x v="6"/>
    <x v="1710"/>
    <x v="2554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x v="0"/>
    <x v="3439"/>
    <x v="3451"/>
    <x v="0"/>
    <x v="38"/>
    <x v="0"/>
    <x v="6"/>
    <x v="2529"/>
    <x v="2555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x v="0"/>
    <x v="3440"/>
    <x v="3452"/>
    <x v="0"/>
    <x v="77"/>
    <x v="0"/>
    <x v="6"/>
    <x v="2530"/>
    <x v="2556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x v="1"/>
    <x v="3441"/>
    <x v="3453"/>
    <x v="0"/>
    <x v="25"/>
    <x v="0"/>
    <x v="6"/>
    <x v="2531"/>
    <x v="446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x v="1"/>
    <x v="3442"/>
    <x v="3454"/>
    <x v="0"/>
    <x v="64"/>
    <x v="0"/>
    <x v="6"/>
    <x v="2248"/>
    <x v="2557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x v="0"/>
    <x v="3443"/>
    <x v="3455"/>
    <x v="0"/>
    <x v="50"/>
    <x v="0"/>
    <x v="6"/>
    <x v="2532"/>
    <x v="2558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x v="0"/>
    <x v="3444"/>
    <x v="3456"/>
    <x v="0"/>
    <x v="38"/>
    <x v="0"/>
    <x v="6"/>
    <x v="2533"/>
    <x v="2559"/>
    <x v="1"/>
    <x v="6"/>
  </r>
  <r>
    <n v="3457"/>
    <x v="3455"/>
    <s v="Robots, Space Battles, Mystery, and Intrigue. Nothing is Impossible..."/>
    <x v="13"/>
    <x v="2289"/>
    <x v="0"/>
    <x v="0"/>
    <x v="0"/>
    <x v="3445"/>
    <x v="3457"/>
    <x v="0"/>
    <x v="165"/>
    <x v="0"/>
    <x v="6"/>
    <x v="2534"/>
    <x v="2560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x v="0"/>
    <x v="3446"/>
    <x v="3458"/>
    <x v="0"/>
    <x v="74"/>
    <x v="0"/>
    <x v="6"/>
    <x v="2535"/>
    <x v="2561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x v="1"/>
    <x v="3447"/>
    <x v="3459"/>
    <x v="0"/>
    <x v="17"/>
    <x v="0"/>
    <x v="6"/>
    <x v="2536"/>
    <x v="2562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x v="1"/>
    <x v="3448"/>
    <x v="3460"/>
    <x v="0"/>
    <x v="10"/>
    <x v="0"/>
    <x v="6"/>
    <x v="2537"/>
    <x v="73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x v="0"/>
    <x v="3449"/>
    <x v="3461"/>
    <x v="0"/>
    <x v="8"/>
    <x v="0"/>
    <x v="6"/>
    <x v="2538"/>
    <x v="2563"/>
    <x v="1"/>
    <x v="6"/>
  </r>
  <r>
    <n v="3462"/>
    <x v="3460"/>
    <s v="Help the Upstart Crows of Santa Fe bring Shakespeare's Julius Caesar to life with quality wooden stage swords!"/>
    <x v="49"/>
    <x v="2294"/>
    <x v="0"/>
    <x v="0"/>
    <x v="0"/>
    <x v="3450"/>
    <x v="3462"/>
    <x v="0"/>
    <x v="57"/>
    <x v="0"/>
    <x v="6"/>
    <x v="2539"/>
    <x v="2564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x v="5"/>
    <x v="3451"/>
    <x v="3463"/>
    <x v="0"/>
    <x v="229"/>
    <x v="0"/>
    <x v="6"/>
    <x v="2540"/>
    <x v="2565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x v="0"/>
    <x v="3452"/>
    <x v="3464"/>
    <x v="0"/>
    <x v="251"/>
    <x v="0"/>
    <x v="6"/>
    <x v="2541"/>
    <x v="2566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x v="1"/>
    <x v="3453"/>
    <x v="3465"/>
    <x v="0"/>
    <x v="17"/>
    <x v="0"/>
    <x v="6"/>
    <x v="288"/>
    <x v="2567"/>
    <x v="1"/>
    <x v="6"/>
  </r>
  <r>
    <n v="3466"/>
    <x v="3464"/>
    <s v="The Spotlight Youth Theater is a program where every participant has a moment in the spotlight."/>
    <x v="8"/>
    <x v="2297"/>
    <x v="0"/>
    <x v="0"/>
    <x v="0"/>
    <x v="3454"/>
    <x v="3466"/>
    <x v="0"/>
    <x v="42"/>
    <x v="0"/>
    <x v="6"/>
    <x v="2542"/>
    <x v="2568"/>
    <x v="1"/>
    <x v="6"/>
  </r>
  <r>
    <n v="3467"/>
    <x v="3465"/>
    <s v="Venus in Fur, By David Ives."/>
    <x v="9"/>
    <x v="168"/>
    <x v="0"/>
    <x v="0"/>
    <x v="0"/>
    <x v="3455"/>
    <x v="3467"/>
    <x v="0"/>
    <x v="5"/>
    <x v="0"/>
    <x v="6"/>
    <x v="50"/>
    <x v="2569"/>
    <x v="1"/>
    <x v="6"/>
  </r>
  <r>
    <n v="3468"/>
    <x v="3466"/>
    <s v="Amidst the atrocities of WWII, two women transcend enemy lines to make the ultimate heroic sacrifice."/>
    <x v="3"/>
    <x v="2298"/>
    <x v="0"/>
    <x v="0"/>
    <x v="0"/>
    <x v="3456"/>
    <x v="3468"/>
    <x v="0"/>
    <x v="57"/>
    <x v="0"/>
    <x v="6"/>
    <x v="2543"/>
    <x v="2570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x v="0"/>
    <x v="3457"/>
    <x v="3469"/>
    <x v="0"/>
    <x v="287"/>
    <x v="0"/>
    <x v="6"/>
    <x v="2544"/>
    <x v="2571"/>
    <x v="1"/>
    <x v="6"/>
  </r>
  <r>
    <n v="3470"/>
    <x v="3468"/>
    <s v="The New Artist's Circle is a theatre company dedicated to bringing the arts to young people."/>
    <x v="49"/>
    <x v="672"/>
    <x v="0"/>
    <x v="0"/>
    <x v="0"/>
    <x v="3458"/>
    <x v="3470"/>
    <x v="0"/>
    <x v="82"/>
    <x v="0"/>
    <x v="6"/>
    <x v="2111"/>
    <x v="694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x v="1"/>
    <x v="3459"/>
    <x v="3471"/>
    <x v="0"/>
    <x v="209"/>
    <x v="0"/>
    <x v="6"/>
    <x v="2545"/>
    <x v="2572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x v="0"/>
    <x v="3460"/>
    <x v="3472"/>
    <x v="0"/>
    <x v="23"/>
    <x v="0"/>
    <x v="6"/>
    <x v="2546"/>
    <x v="2573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x v="0"/>
    <x v="3461"/>
    <x v="3473"/>
    <x v="0"/>
    <x v="51"/>
    <x v="0"/>
    <x v="6"/>
    <x v="31"/>
    <x v="2574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x v="1"/>
    <x v="3462"/>
    <x v="3474"/>
    <x v="0"/>
    <x v="70"/>
    <x v="0"/>
    <x v="6"/>
    <x v="50"/>
    <x v="2575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x v="1"/>
    <x v="3463"/>
    <x v="3475"/>
    <x v="0"/>
    <x v="57"/>
    <x v="0"/>
    <x v="6"/>
    <x v="1614"/>
    <x v="135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x v="0"/>
    <x v="3464"/>
    <x v="3476"/>
    <x v="0"/>
    <x v="79"/>
    <x v="0"/>
    <x v="6"/>
    <x v="87"/>
    <x v="368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x v="0"/>
    <x v="3465"/>
    <x v="3477"/>
    <x v="0"/>
    <x v="70"/>
    <x v="0"/>
    <x v="6"/>
    <x v="1288"/>
    <x v="2576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x v="0"/>
    <x v="3466"/>
    <x v="3478"/>
    <x v="0"/>
    <x v="7"/>
    <x v="0"/>
    <x v="6"/>
    <x v="2547"/>
    <x v="2577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x v="1"/>
    <x v="3467"/>
    <x v="3479"/>
    <x v="0"/>
    <x v="66"/>
    <x v="0"/>
    <x v="6"/>
    <x v="2548"/>
    <x v="2578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x v="0"/>
    <x v="3468"/>
    <x v="3480"/>
    <x v="0"/>
    <x v="62"/>
    <x v="0"/>
    <x v="6"/>
    <x v="2549"/>
    <x v="2579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x v="2"/>
    <x v="3469"/>
    <x v="3481"/>
    <x v="0"/>
    <x v="195"/>
    <x v="0"/>
    <x v="6"/>
    <x v="2395"/>
    <x v="2580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x v="1"/>
    <x v="3470"/>
    <x v="3482"/>
    <x v="0"/>
    <x v="144"/>
    <x v="0"/>
    <x v="6"/>
    <x v="2550"/>
    <x v="370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x v="0"/>
    <x v="3471"/>
    <x v="3483"/>
    <x v="0"/>
    <x v="182"/>
    <x v="0"/>
    <x v="6"/>
    <x v="2551"/>
    <x v="2581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x v="0"/>
    <x v="3472"/>
    <x v="3484"/>
    <x v="0"/>
    <x v="34"/>
    <x v="0"/>
    <x v="6"/>
    <x v="2552"/>
    <x v="2582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x v="0"/>
    <x v="3473"/>
    <x v="3485"/>
    <x v="0"/>
    <x v="209"/>
    <x v="0"/>
    <x v="6"/>
    <x v="2553"/>
    <x v="2425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x v="0"/>
    <x v="3474"/>
    <x v="3486"/>
    <x v="0"/>
    <x v="66"/>
    <x v="0"/>
    <x v="6"/>
    <x v="26"/>
    <x v="2583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x v="1"/>
    <x v="3475"/>
    <x v="3487"/>
    <x v="0"/>
    <x v="36"/>
    <x v="0"/>
    <x v="6"/>
    <x v="92"/>
    <x v="2584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x v="0"/>
    <x v="3476"/>
    <x v="3488"/>
    <x v="0"/>
    <x v="60"/>
    <x v="0"/>
    <x v="6"/>
    <x v="1247"/>
    <x v="2585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x v="1"/>
    <x v="3477"/>
    <x v="3489"/>
    <x v="0"/>
    <x v="250"/>
    <x v="0"/>
    <x v="6"/>
    <x v="2554"/>
    <x v="2586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x v="0"/>
    <x v="3478"/>
    <x v="3490"/>
    <x v="0"/>
    <x v="74"/>
    <x v="0"/>
    <x v="6"/>
    <x v="1901"/>
    <x v="1655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x v="0"/>
    <x v="3479"/>
    <x v="3491"/>
    <x v="0"/>
    <x v="73"/>
    <x v="0"/>
    <x v="6"/>
    <x v="2555"/>
    <x v="2587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x v="0"/>
    <x v="3480"/>
    <x v="3492"/>
    <x v="0"/>
    <x v="2"/>
    <x v="0"/>
    <x v="6"/>
    <x v="2556"/>
    <x v="2588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x v="0"/>
    <x v="3481"/>
    <x v="3493"/>
    <x v="0"/>
    <x v="60"/>
    <x v="0"/>
    <x v="6"/>
    <x v="31"/>
    <x v="2218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x v="0"/>
    <x v="3482"/>
    <x v="3494"/>
    <x v="0"/>
    <x v="62"/>
    <x v="0"/>
    <x v="6"/>
    <x v="31"/>
    <x v="2589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x v="5"/>
    <x v="3483"/>
    <x v="3495"/>
    <x v="0"/>
    <x v="250"/>
    <x v="0"/>
    <x v="6"/>
    <x v="2557"/>
    <x v="2590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x v="0"/>
    <x v="3484"/>
    <x v="3496"/>
    <x v="0"/>
    <x v="76"/>
    <x v="0"/>
    <x v="6"/>
    <x v="2558"/>
    <x v="2591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x v="0"/>
    <x v="3485"/>
    <x v="3497"/>
    <x v="0"/>
    <x v="72"/>
    <x v="0"/>
    <x v="6"/>
    <x v="2559"/>
    <x v="2592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x v="5"/>
    <x v="3486"/>
    <x v="3498"/>
    <x v="0"/>
    <x v="288"/>
    <x v="0"/>
    <x v="6"/>
    <x v="2560"/>
    <x v="2593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x v="0"/>
    <x v="3487"/>
    <x v="3499"/>
    <x v="0"/>
    <x v="2"/>
    <x v="0"/>
    <x v="6"/>
    <x v="269"/>
    <x v="2594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x v="0"/>
    <x v="3488"/>
    <x v="3500"/>
    <x v="0"/>
    <x v="288"/>
    <x v="0"/>
    <x v="6"/>
    <x v="2561"/>
    <x v="2595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x v="1"/>
    <x v="3489"/>
    <x v="3501"/>
    <x v="0"/>
    <x v="288"/>
    <x v="0"/>
    <x v="6"/>
    <x v="17"/>
    <x v="2596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x v="0"/>
    <x v="3490"/>
    <x v="3502"/>
    <x v="0"/>
    <x v="162"/>
    <x v="0"/>
    <x v="6"/>
    <x v="2562"/>
    <x v="2597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x v="1"/>
    <x v="3491"/>
    <x v="3503"/>
    <x v="0"/>
    <x v="44"/>
    <x v="0"/>
    <x v="6"/>
    <x v="2563"/>
    <x v="2598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x v="0"/>
    <x v="3492"/>
    <x v="3504"/>
    <x v="0"/>
    <x v="22"/>
    <x v="0"/>
    <x v="6"/>
    <x v="31"/>
    <x v="179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x v="0"/>
    <x v="3493"/>
    <x v="3505"/>
    <x v="0"/>
    <x v="70"/>
    <x v="0"/>
    <x v="6"/>
    <x v="2564"/>
    <x v="2599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x v="0"/>
    <x v="3494"/>
    <x v="3506"/>
    <x v="0"/>
    <x v="60"/>
    <x v="0"/>
    <x v="6"/>
    <x v="1240"/>
    <x v="2600"/>
    <x v="1"/>
    <x v="6"/>
  </r>
  <r>
    <n v="3507"/>
    <x v="3505"/>
    <s v="Please help our troupe bring our first project from planning to reality! Join us on one exciting ride!"/>
    <x v="3"/>
    <x v="2326"/>
    <x v="0"/>
    <x v="0"/>
    <x v="0"/>
    <x v="3495"/>
    <x v="3507"/>
    <x v="0"/>
    <x v="250"/>
    <x v="0"/>
    <x v="6"/>
    <x v="2565"/>
    <x v="1784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x v="1"/>
    <x v="3496"/>
    <x v="3508"/>
    <x v="0"/>
    <x v="41"/>
    <x v="0"/>
    <x v="6"/>
    <x v="2238"/>
    <x v="1053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x v="0"/>
    <x v="3497"/>
    <x v="3509"/>
    <x v="0"/>
    <x v="51"/>
    <x v="0"/>
    <x v="6"/>
    <x v="2566"/>
    <x v="2601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x v="0"/>
    <x v="3498"/>
    <x v="3510"/>
    <x v="0"/>
    <x v="41"/>
    <x v="0"/>
    <x v="6"/>
    <x v="2567"/>
    <x v="2602"/>
    <x v="1"/>
    <x v="6"/>
  </r>
  <r>
    <n v="3511"/>
    <x v="3509"/>
    <s v="The world premiere of the first full-length play by Eve Leigh, at the intimate Finborough Theatre in London."/>
    <x v="15"/>
    <x v="2328"/>
    <x v="0"/>
    <x v="1"/>
    <x v="1"/>
    <x v="3499"/>
    <x v="3511"/>
    <x v="0"/>
    <x v="10"/>
    <x v="0"/>
    <x v="6"/>
    <x v="2568"/>
    <x v="2603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x v="1"/>
    <x v="3500"/>
    <x v="3512"/>
    <x v="0"/>
    <x v="57"/>
    <x v="0"/>
    <x v="6"/>
    <x v="31"/>
    <x v="2604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x v="0"/>
    <x v="3501"/>
    <x v="3513"/>
    <x v="0"/>
    <x v="34"/>
    <x v="0"/>
    <x v="6"/>
    <x v="2569"/>
    <x v="2605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x v="0"/>
    <x v="3502"/>
    <x v="3514"/>
    <x v="0"/>
    <x v="73"/>
    <x v="0"/>
    <x v="6"/>
    <x v="1007"/>
    <x v="698"/>
    <x v="1"/>
    <x v="6"/>
  </r>
  <r>
    <n v="3515"/>
    <x v="3513"/>
    <s v="We are casting an all-inclusive production of Shakespeare's Twelfth Night in a non-traditional performance space."/>
    <x v="9"/>
    <x v="2329"/>
    <x v="0"/>
    <x v="0"/>
    <x v="0"/>
    <x v="3503"/>
    <x v="3515"/>
    <x v="0"/>
    <x v="67"/>
    <x v="0"/>
    <x v="6"/>
    <x v="2570"/>
    <x v="2606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x v="0"/>
    <x v="3504"/>
    <x v="3516"/>
    <x v="0"/>
    <x v="202"/>
    <x v="0"/>
    <x v="6"/>
    <x v="31"/>
    <x v="2607"/>
    <x v="1"/>
    <x v="6"/>
  </r>
  <r>
    <n v="3517"/>
    <x v="3515"/>
    <s v="Support an outstanding cast of actors to take on a professional production of a masterpiece of modern theatre"/>
    <x v="23"/>
    <x v="417"/>
    <x v="0"/>
    <x v="1"/>
    <x v="1"/>
    <x v="3505"/>
    <x v="3517"/>
    <x v="0"/>
    <x v="62"/>
    <x v="0"/>
    <x v="6"/>
    <x v="31"/>
    <x v="2608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x v="0"/>
    <x v="3506"/>
    <x v="3518"/>
    <x v="0"/>
    <x v="51"/>
    <x v="0"/>
    <x v="6"/>
    <x v="2571"/>
    <x v="2609"/>
    <x v="1"/>
    <x v="6"/>
  </r>
  <r>
    <n v="3519"/>
    <x v="3517"/>
    <s v="Bookstory is a tiny puppet musical with some very big ideas that tells the story of the story in the digital age"/>
    <x v="13"/>
    <x v="40"/>
    <x v="0"/>
    <x v="1"/>
    <x v="1"/>
    <x v="3507"/>
    <x v="3519"/>
    <x v="0"/>
    <x v="33"/>
    <x v="0"/>
    <x v="6"/>
    <x v="40"/>
    <x v="2610"/>
    <x v="1"/>
    <x v="6"/>
  </r>
  <r>
    <n v="3520"/>
    <x v="3518"/>
    <s v="Help us to bring &quot;Protocols&quot; at the 2015 Camden Fringe. The most controversial play of the year."/>
    <x v="13"/>
    <x v="1132"/>
    <x v="0"/>
    <x v="1"/>
    <x v="1"/>
    <x v="3508"/>
    <x v="3520"/>
    <x v="0"/>
    <x v="64"/>
    <x v="0"/>
    <x v="6"/>
    <x v="1266"/>
    <x v="2611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x v="0"/>
    <x v="3509"/>
    <x v="3521"/>
    <x v="0"/>
    <x v="62"/>
    <x v="0"/>
    <x v="6"/>
    <x v="2572"/>
    <x v="2612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x v="1"/>
    <x v="3510"/>
    <x v="3522"/>
    <x v="0"/>
    <x v="69"/>
    <x v="0"/>
    <x v="6"/>
    <x v="31"/>
    <x v="2613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x v="1"/>
    <x v="3511"/>
    <x v="3523"/>
    <x v="0"/>
    <x v="144"/>
    <x v="0"/>
    <x v="6"/>
    <x v="2573"/>
    <x v="2614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x v="0"/>
    <x v="3512"/>
    <x v="3524"/>
    <x v="0"/>
    <x v="142"/>
    <x v="0"/>
    <x v="6"/>
    <x v="2574"/>
    <x v="2615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x v="0"/>
    <x v="3453"/>
    <x v="3525"/>
    <x v="0"/>
    <x v="63"/>
    <x v="0"/>
    <x v="6"/>
    <x v="938"/>
    <x v="2616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x v="0"/>
    <x v="3513"/>
    <x v="3526"/>
    <x v="0"/>
    <x v="69"/>
    <x v="0"/>
    <x v="6"/>
    <x v="607"/>
    <x v="2617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x v="0"/>
    <x v="3514"/>
    <x v="3527"/>
    <x v="0"/>
    <x v="48"/>
    <x v="0"/>
    <x v="6"/>
    <x v="2575"/>
    <x v="2618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x v="1"/>
    <x v="3515"/>
    <x v="3528"/>
    <x v="0"/>
    <x v="77"/>
    <x v="0"/>
    <x v="6"/>
    <x v="2576"/>
    <x v="2619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x v="0"/>
    <x v="3516"/>
    <x v="3529"/>
    <x v="0"/>
    <x v="59"/>
    <x v="0"/>
    <x v="6"/>
    <x v="2577"/>
    <x v="2333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x v="1"/>
    <x v="3517"/>
    <x v="3530"/>
    <x v="0"/>
    <x v="19"/>
    <x v="0"/>
    <x v="6"/>
    <x v="31"/>
    <x v="179"/>
    <x v="1"/>
    <x v="6"/>
  </r>
  <r>
    <n v="3531"/>
    <x v="3529"/>
    <s v="A political comedy for a crazy election year"/>
    <x v="28"/>
    <x v="1958"/>
    <x v="0"/>
    <x v="0"/>
    <x v="0"/>
    <x v="3518"/>
    <x v="3531"/>
    <x v="0"/>
    <x v="55"/>
    <x v="0"/>
    <x v="6"/>
    <x v="602"/>
    <x v="2620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x v="0"/>
    <x v="3519"/>
    <x v="3532"/>
    <x v="0"/>
    <x v="74"/>
    <x v="0"/>
    <x v="6"/>
    <x v="2578"/>
    <x v="2621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x v="0"/>
    <x v="3520"/>
    <x v="3533"/>
    <x v="0"/>
    <x v="22"/>
    <x v="0"/>
    <x v="6"/>
    <x v="2536"/>
    <x v="2622"/>
    <x v="1"/>
    <x v="6"/>
  </r>
  <r>
    <n v="3534"/>
    <x v="3532"/>
    <s v="A Theatrical Prequel to Hell's Rebels, the current Pathfinder Adventure Path from Paizo Publishing"/>
    <x v="10"/>
    <x v="2339"/>
    <x v="0"/>
    <x v="0"/>
    <x v="0"/>
    <x v="3521"/>
    <x v="3534"/>
    <x v="0"/>
    <x v="386"/>
    <x v="0"/>
    <x v="6"/>
    <x v="2579"/>
    <x v="2623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x v="1"/>
    <x v="1804"/>
    <x v="3535"/>
    <x v="0"/>
    <x v="67"/>
    <x v="0"/>
    <x v="6"/>
    <x v="2580"/>
    <x v="2624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x v="1"/>
    <x v="3522"/>
    <x v="3536"/>
    <x v="0"/>
    <x v="57"/>
    <x v="0"/>
    <x v="6"/>
    <x v="71"/>
    <x v="2625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x v="5"/>
    <x v="3523"/>
    <x v="3537"/>
    <x v="0"/>
    <x v="33"/>
    <x v="0"/>
    <x v="6"/>
    <x v="2581"/>
    <x v="14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x v="1"/>
    <x v="3524"/>
    <x v="3538"/>
    <x v="0"/>
    <x v="183"/>
    <x v="0"/>
    <x v="6"/>
    <x v="2582"/>
    <x v="2626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x v="0"/>
    <x v="3525"/>
    <x v="3539"/>
    <x v="0"/>
    <x v="62"/>
    <x v="0"/>
    <x v="6"/>
    <x v="2583"/>
    <x v="2627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x v="1"/>
    <x v="3526"/>
    <x v="3540"/>
    <x v="0"/>
    <x v="22"/>
    <x v="0"/>
    <x v="6"/>
    <x v="2584"/>
    <x v="2628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x v="1"/>
    <x v="3527"/>
    <x v="3541"/>
    <x v="0"/>
    <x v="58"/>
    <x v="0"/>
    <x v="6"/>
    <x v="2"/>
    <x v="2629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x v="0"/>
    <x v="3528"/>
    <x v="3542"/>
    <x v="0"/>
    <x v="268"/>
    <x v="0"/>
    <x v="6"/>
    <x v="2585"/>
    <x v="2630"/>
    <x v="1"/>
    <x v="6"/>
  </r>
  <r>
    <n v="3543"/>
    <x v="3541"/>
    <s v="A circus theater show. An escaped carousel horse and a beautiful wire dancer let the fantasies run wild."/>
    <x v="15"/>
    <x v="76"/>
    <x v="0"/>
    <x v="12"/>
    <x v="3"/>
    <x v="3529"/>
    <x v="3543"/>
    <x v="0"/>
    <x v="60"/>
    <x v="0"/>
    <x v="6"/>
    <x v="436"/>
    <x v="2631"/>
    <x v="1"/>
    <x v="6"/>
  </r>
  <r>
    <n v="3544"/>
    <x v="3542"/>
    <s v="Death &amp; Pretzels presents the world premiere of Paul Pasulka's Gruoch, or Lady Macbeth"/>
    <x v="30"/>
    <x v="911"/>
    <x v="0"/>
    <x v="0"/>
    <x v="0"/>
    <x v="3530"/>
    <x v="3544"/>
    <x v="0"/>
    <x v="54"/>
    <x v="0"/>
    <x v="6"/>
    <x v="31"/>
    <x v="2632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x v="0"/>
    <x v="3531"/>
    <x v="3545"/>
    <x v="0"/>
    <x v="22"/>
    <x v="0"/>
    <x v="6"/>
    <x v="84"/>
    <x v="90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x v="0"/>
    <x v="3532"/>
    <x v="3546"/>
    <x v="0"/>
    <x v="10"/>
    <x v="0"/>
    <x v="6"/>
    <x v="2586"/>
    <x v="2633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x v="0"/>
    <x v="3533"/>
    <x v="3547"/>
    <x v="0"/>
    <x v="226"/>
    <x v="0"/>
    <x v="6"/>
    <x v="2587"/>
    <x v="2634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x v="0"/>
    <x v="3534"/>
    <x v="3548"/>
    <x v="0"/>
    <x v="62"/>
    <x v="0"/>
    <x v="6"/>
    <x v="2588"/>
    <x v="2579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x v="1"/>
    <x v="3535"/>
    <x v="3549"/>
    <x v="0"/>
    <x v="288"/>
    <x v="0"/>
    <x v="6"/>
    <x v="607"/>
    <x v="2635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x v="1"/>
    <x v="3536"/>
    <x v="3550"/>
    <x v="0"/>
    <x v="31"/>
    <x v="0"/>
    <x v="6"/>
    <x v="2131"/>
    <x v="2636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x v="0"/>
    <x v="3537"/>
    <x v="3551"/>
    <x v="0"/>
    <x v="20"/>
    <x v="0"/>
    <x v="6"/>
    <x v="2118"/>
    <x v="2637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x v="1"/>
    <x v="3538"/>
    <x v="3552"/>
    <x v="0"/>
    <x v="9"/>
    <x v="0"/>
    <x v="6"/>
    <x v="31"/>
    <x v="2638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x v="0"/>
    <x v="3539"/>
    <x v="3553"/>
    <x v="0"/>
    <x v="201"/>
    <x v="0"/>
    <x v="6"/>
    <x v="2589"/>
    <x v="2639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x v="0"/>
    <x v="3540"/>
    <x v="3554"/>
    <x v="0"/>
    <x v="28"/>
    <x v="0"/>
    <x v="6"/>
    <x v="2590"/>
    <x v="2640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x v="3"/>
    <x v="3541"/>
    <x v="3555"/>
    <x v="0"/>
    <x v="25"/>
    <x v="0"/>
    <x v="6"/>
    <x v="31"/>
    <x v="1231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x v="1"/>
    <x v="3542"/>
    <x v="3556"/>
    <x v="0"/>
    <x v="9"/>
    <x v="0"/>
    <x v="6"/>
    <x v="2419"/>
    <x v="2641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x v="0"/>
    <x v="3543"/>
    <x v="3557"/>
    <x v="0"/>
    <x v="501"/>
    <x v="0"/>
    <x v="6"/>
    <x v="2591"/>
    <x v="2642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x v="1"/>
    <x v="3544"/>
    <x v="3558"/>
    <x v="0"/>
    <x v="19"/>
    <x v="0"/>
    <x v="6"/>
    <x v="2592"/>
    <x v="2643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x v="2"/>
    <x v="3545"/>
    <x v="3559"/>
    <x v="0"/>
    <x v="54"/>
    <x v="0"/>
    <x v="6"/>
    <x v="991"/>
    <x v="2644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x v="5"/>
    <x v="3546"/>
    <x v="3560"/>
    <x v="0"/>
    <x v="142"/>
    <x v="0"/>
    <x v="6"/>
    <x v="2593"/>
    <x v="2645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x v="0"/>
    <x v="3547"/>
    <x v="3561"/>
    <x v="0"/>
    <x v="241"/>
    <x v="0"/>
    <x v="6"/>
    <x v="2122"/>
    <x v="2646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x v="1"/>
    <x v="3548"/>
    <x v="3562"/>
    <x v="0"/>
    <x v="162"/>
    <x v="0"/>
    <x v="6"/>
    <x v="2594"/>
    <x v="2647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x v="1"/>
    <x v="3549"/>
    <x v="3563"/>
    <x v="0"/>
    <x v="20"/>
    <x v="0"/>
    <x v="6"/>
    <x v="2595"/>
    <x v="2648"/>
    <x v="1"/>
    <x v="6"/>
  </r>
  <r>
    <n v="3564"/>
    <x v="3562"/>
    <s v="Multi Award-Winng play THE PILLOWMAN coming to the Arts Centre Theatre, Aberdeen"/>
    <x v="28"/>
    <x v="2025"/>
    <x v="0"/>
    <x v="1"/>
    <x v="1"/>
    <x v="3550"/>
    <x v="3564"/>
    <x v="0"/>
    <x v="57"/>
    <x v="0"/>
    <x v="6"/>
    <x v="10"/>
    <x v="2649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x v="0"/>
    <x v="3551"/>
    <x v="3565"/>
    <x v="0"/>
    <x v="8"/>
    <x v="0"/>
    <x v="6"/>
    <x v="2596"/>
    <x v="2650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x v="1"/>
    <x v="3552"/>
    <x v="3566"/>
    <x v="0"/>
    <x v="44"/>
    <x v="0"/>
    <x v="6"/>
    <x v="2430"/>
    <x v="2651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x v="1"/>
    <x v="3553"/>
    <x v="3567"/>
    <x v="0"/>
    <x v="14"/>
    <x v="0"/>
    <x v="6"/>
    <x v="2597"/>
    <x v="2652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x v="0"/>
    <x v="3554"/>
    <x v="3568"/>
    <x v="0"/>
    <x v="10"/>
    <x v="0"/>
    <x v="6"/>
    <x v="2598"/>
    <x v="2653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x v="0"/>
    <x v="3555"/>
    <x v="3569"/>
    <x v="0"/>
    <x v="14"/>
    <x v="0"/>
    <x v="6"/>
    <x v="2599"/>
    <x v="2654"/>
    <x v="1"/>
    <x v="6"/>
  </r>
  <r>
    <n v="3570"/>
    <x v="3568"/>
    <s v="Theatre Machine presents an all-new adaptation of Maxim Gorky's classic of Russian theatre, The Lower Depths."/>
    <x v="13"/>
    <x v="2361"/>
    <x v="0"/>
    <x v="0"/>
    <x v="0"/>
    <x v="3556"/>
    <x v="3570"/>
    <x v="0"/>
    <x v="55"/>
    <x v="0"/>
    <x v="6"/>
    <x v="2600"/>
    <x v="2655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x v="1"/>
    <x v="3557"/>
    <x v="3571"/>
    <x v="0"/>
    <x v="20"/>
    <x v="0"/>
    <x v="6"/>
    <x v="2601"/>
    <x v="2656"/>
    <x v="1"/>
    <x v="6"/>
  </r>
  <r>
    <n v="3572"/>
    <x v="3570"/>
    <s v="A darkly comic one woman show by Abram Rooney as part of The Camden Fringe 2015."/>
    <x v="2"/>
    <x v="83"/>
    <x v="0"/>
    <x v="1"/>
    <x v="1"/>
    <x v="3558"/>
    <x v="3572"/>
    <x v="0"/>
    <x v="82"/>
    <x v="0"/>
    <x v="6"/>
    <x v="31"/>
    <x v="2657"/>
    <x v="1"/>
    <x v="6"/>
  </r>
  <r>
    <n v="3573"/>
    <x v="3571"/>
    <s v="London based theatre makers collaborating to create a new show about the history of HipHop."/>
    <x v="9"/>
    <x v="2363"/>
    <x v="0"/>
    <x v="1"/>
    <x v="1"/>
    <x v="3559"/>
    <x v="3573"/>
    <x v="0"/>
    <x v="76"/>
    <x v="0"/>
    <x v="6"/>
    <x v="2602"/>
    <x v="2658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x v="0"/>
    <x v="3560"/>
    <x v="3574"/>
    <x v="0"/>
    <x v="43"/>
    <x v="0"/>
    <x v="6"/>
    <x v="2603"/>
    <x v="2659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x v="0"/>
    <x v="3561"/>
    <x v="3575"/>
    <x v="0"/>
    <x v="332"/>
    <x v="0"/>
    <x v="6"/>
    <x v="2604"/>
    <x v="2660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x v="0"/>
    <x v="3562"/>
    <x v="3576"/>
    <x v="0"/>
    <x v="81"/>
    <x v="0"/>
    <x v="6"/>
    <x v="31"/>
    <x v="135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x v="0"/>
    <x v="3563"/>
    <x v="3577"/>
    <x v="0"/>
    <x v="74"/>
    <x v="0"/>
    <x v="6"/>
    <x v="2129"/>
    <x v="684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x v="1"/>
    <x v="3564"/>
    <x v="3578"/>
    <x v="0"/>
    <x v="77"/>
    <x v="0"/>
    <x v="6"/>
    <x v="2605"/>
    <x v="2661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x v="1"/>
    <x v="3565"/>
    <x v="3579"/>
    <x v="0"/>
    <x v="25"/>
    <x v="0"/>
    <x v="6"/>
    <x v="31"/>
    <x v="680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x v="0"/>
    <x v="3566"/>
    <x v="3580"/>
    <x v="0"/>
    <x v="74"/>
    <x v="0"/>
    <x v="6"/>
    <x v="2606"/>
    <x v="2662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x v="1"/>
    <x v="3567"/>
    <x v="3581"/>
    <x v="0"/>
    <x v="43"/>
    <x v="0"/>
    <x v="6"/>
    <x v="31"/>
    <x v="853"/>
    <x v="1"/>
    <x v="6"/>
  </r>
  <r>
    <n v="3582"/>
    <x v="3580"/>
    <s v="A contemporary American play touching on the scorching realities of growing up in the Millennial generation."/>
    <x v="28"/>
    <x v="2367"/>
    <x v="0"/>
    <x v="0"/>
    <x v="0"/>
    <x v="3568"/>
    <x v="3582"/>
    <x v="0"/>
    <x v="72"/>
    <x v="0"/>
    <x v="6"/>
    <x v="2607"/>
    <x v="2663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x v="0"/>
    <x v="3569"/>
    <x v="3583"/>
    <x v="0"/>
    <x v="54"/>
    <x v="0"/>
    <x v="6"/>
    <x v="2508"/>
    <x v="956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x v="1"/>
    <x v="3570"/>
    <x v="3584"/>
    <x v="0"/>
    <x v="300"/>
    <x v="0"/>
    <x v="6"/>
    <x v="2113"/>
    <x v="2664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x v="0"/>
    <x v="3571"/>
    <x v="3585"/>
    <x v="0"/>
    <x v="23"/>
    <x v="0"/>
    <x v="6"/>
    <x v="2608"/>
    <x v="2665"/>
    <x v="1"/>
    <x v="6"/>
  </r>
  <r>
    <n v="3586"/>
    <x v="3584"/>
    <s v="See Theatre In A New Light"/>
    <x v="51"/>
    <x v="2369"/>
    <x v="0"/>
    <x v="0"/>
    <x v="0"/>
    <x v="3572"/>
    <x v="3586"/>
    <x v="0"/>
    <x v="241"/>
    <x v="0"/>
    <x v="6"/>
    <x v="2609"/>
    <x v="2666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x v="1"/>
    <x v="3573"/>
    <x v="3587"/>
    <x v="0"/>
    <x v="33"/>
    <x v="0"/>
    <x v="6"/>
    <x v="2610"/>
    <x v="2667"/>
    <x v="1"/>
    <x v="6"/>
  </r>
  <r>
    <n v="3588"/>
    <x v="3586"/>
    <s v="Touring the fast-paced, playful and poignant story of three twenty-somethings in a mental-health support group."/>
    <x v="48"/>
    <x v="1671"/>
    <x v="0"/>
    <x v="1"/>
    <x v="1"/>
    <x v="3574"/>
    <x v="3588"/>
    <x v="0"/>
    <x v="202"/>
    <x v="0"/>
    <x v="6"/>
    <x v="10"/>
    <x v="2668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x v="0"/>
    <x v="3575"/>
    <x v="3589"/>
    <x v="0"/>
    <x v="95"/>
    <x v="0"/>
    <x v="6"/>
    <x v="1901"/>
    <x v="2669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x v="1"/>
    <x v="3576"/>
    <x v="3590"/>
    <x v="0"/>
    <x v="196"/>
    <x v="0"/>
    <x v="6"/>
    <x v="2611"/>
    <x v="2670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x v="0"/>
    <x v="3577"/>
    <x v="3591"/>
    <x v="0"/>
    <x v="59"/>
    <x v="0"/>
    <x v="6"/>
    <x v="1290"/>
    <x v="2671"/>
    <x v="1"/>
    <x v="6"/>
  </r>
  <r>
    <n v="3592"/>
    <x v="3590"/>
    <s v="Sex. Fish. A COMET THAT DESTROYS THE WORLD. boom a play by Peter Sinn Nachtrieb- Feb 19-21 at The Bridge in NYC."/>
    <x v="13"/>
    <x v="2371"/>
    <x v="0"/>
    <x v="0"/>
    <x v="0"/>
    <x v="3578"/>
    <x v="3592"/>
    <x v="0"/>
    <x v="2"/>
    <x v="0"/>
    <x v="6"/>
    <x v="2612"/>
    <x v="2672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x v="0"/>
    <x v="3579"/>
    <x v="3593"/>
    <x v="0"/>
    <x v="68"/>
    <x v="0"/>
    <x v="6"/>
    <x v="2613"/>
    <x v="2673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x v="0"/>
    <x v="3580"/>
    <x v="3594"/>
    <x v="0"/>
    <x v="17"/>
    <x v="0"/>
    <x v="6"/>
    <x v="2614"/>
    <x v="2674"/>
    <x v="1"/>
    <x v="6"/>
  </r>
  <r>
    <n v="3595"/>
    <x v="3593"/>
    <s v="A new theatre company staging Will Eno's The Flu Season in Seattle"/>
    <x v="27"/>
    <x v="2372"/>
    <x v="0"/>
    <x v="0"/>
    <x v="0"/>
    <x v="3581"/>
    <x v="3595"/>
    <x v="0"/>
    <x v="95"/>
    <x v="0"/>
    <x v="6"/>
    <x v="23"/>
    <x v="2675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x v="5"/>
    <x v="3582"/>
    <x v="3596"/>
    <x v="0"/>
    <x v="41"/>
    <x v="0"/>
    <x v="6"/>
    <x v="2615"/>
    <x v="2676"/>
    <x v="1"/>
    <x v="6"/>
  </r>
  <r>
    <n v="3597"/>
    <x v="3595"/>
    <s v="&quot;I think that I have my own will. I can stop this, I tell myself. But it's not true.&quot;"/>
    <x v="30"/>
    <x v="1644"/>
    <x v="0"/>
    <x v="0"/>
    <x v="0"/>
    <x v="3583"/>
    <x v="3597"/>
    <x v="0"/>
    <x v="51"/>
    <x v="0"/>
    <x v="6"/>
    <x v="946"/>
    <x v="2677"/>
    <x v="1"/>
    <x v="6"/>
  </r>
  <r>
    <n v="3598"/>
    <x v="3596"/>
    <s v="River City Theatre Company needs your support as we embark on our thirteenth production, CINDERELLA!"/>
    <x v="28"/>
    <x v="1666"/>
    <x v="0"/>
    <x v="0"/>
    <x v="0"/>
    <x v="3584"/>
    <x v="3598"/>
    <x v="0"/>
    <x v="74"/>
    <x v="0"/>
    <x v="6"/>
    <x v="2616"/>
    <x v="1148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x v="0"/>
    <x v="3585"/>
    <x v="3599"/>
    <x v="0"/>
    <x v="57"/>
    <x v="0"/>
    <x v="6"/>
    <x v="2539"/>
    <x v="2678"/>
    <x v="1"/>
    <x v="6"/>
  </r>
  <r>
    <n v="3600"/>
    <x v="3598"/>
    <s v="The First Play From The Man Who Brought You The Black James Bond!"/>
    <x v="185"/>
    <x v="31"/>
    <x v="0"/>
    <x v="0"/>
    <x v="0"/>
    <x v="3586"/>
    <x v="3600"/>
    <x v="0"/>
    <x v="80"/>
    <x v="0"/>
    <x v="6"/>
    <x v="2129"/>
    <x v="2679"/>
    <x v="1"/>
    <x v="6"/>
  </r>
  <r>
    <n v="3601"/>
    <x v="3599"/>
    <s v="New play 'Pink Confetti' by Paul Roberts at The Courtyard Theatre produced by Etch and directed by Oliver Dawe."/>
    <x v="13"/>
    <x v="2374"/>
    <x v="0"/>
    <x v="1"/>
    <x v="1"/>
    <x v="3587"/>
    <x v="3601"/>
    <x v="0"/>
    <x v="28"/>
    <x v="0"/>
    <x v="6"/>
    <x v="2469"/>
    <x v="2680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x v="0"/>
    <x v="3588"/>
    <x v="3602"/>
    <x v="0"/>
    <x v="72"/>
    <x v="0"/>
    <x v="6"/>
    <x v="2383"/>
    <x v="2681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x v="0"/>
    <x v="3589"/>
    <x v="3603"/>
    <x v="0"/>
    <x v="7"/>
    <x v="0"/>
    <x v="6"/>
    <x v="2617"/>
    <x v="2682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x v="0"/>
    <x v="3590"/>
    <x v="3604"/>
    <x v="0"/>
    <x v="50"/>
    <x v="0"/>
    <x v="6"/>
    <x v="2618"/>
    <x v="2683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x v="1"/>
    <x v="3591"/>
    <x v="3605"/>
    <x v="0"/>
    <x v="41"/>
    <x v="0"/>
    <x v="6"/>
    <x v="2498"/>
    <x v="76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x v="1"/>
    <x v="3592"/>
    <x v="3606"/>
    <x v="0"/>
    <x v="31"/>
    <x v="0"/>
    <x v="6"/>
    <x v="2619"/>
    <x v="2684"/>
    <x v="1"/>
    <x v="6"/>
  </r>
  <r>
    <n v="3607"/>
    <x v="3605"/>
    <s v="'E15' is a verbatim project that looks at the story of the Focus E15 Campaign"/>
    <x v="131"/>
    <x v="2377"/>
    <x v="0"/>
    <x v="1"/>
    <x v="1"/>
    <x v="3593"/>
    <x v="3607"/>
    <x v="0"/>
    <x v="9"/>
    <x v="0"/>
    <x v="6"/>
    <x v="2620"/>
    <x v="2109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x v="1"/>
    <x v="3594"/>
    <x v="3608"/>
    <x v="0"/>
    <x v="74"/>
    <x v="0"/>
    <x v="6"/>
    <x v="31"/>
    <x v="2685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x v="1"/>
    <x v="3595"/>
    <x v="3609"/>
    <x v="0"/>
    <x v="64"/>
    <x v="0"/>
    <x v="6"/>
    <x v="2621"/>
    <x v="2686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x v="1"/>
    <x v="3596"/>
    <x v="3610"/>
    <x v="0"/>
    <x v="162"/>
    <x v="0"/>
    <x v="6"/>
    <x v="2622"/>
    <x v="2687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x v="1"/>
    <x v="3597"/>
    <x v="3611"/>
    <x v="0"/>
    <x v="13"/>
    <x v="0"/>
    <x v="6"/>
    <x v="1627"/>
    <x v="590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x v="5"/>
    <x v="3598"/>
    <x v="3612"/>
    <x v="0"/>
    <x v="7"/>
    <x v="0"/>
    <x v="6"/>
    <x v="2623"/>
    <x v="2688"/>
    <x v="1"/>
    <x v="6"/>
  </r>
  <r>
    <n v="3613"/>
    <x v="3611"/>
    <s v="a woman walks into a bar except she looks like a man and no one's serving drinks. one night only"/>
    <x v="21"/>
    <x v="380"/>
    <x v="0"/>
    <x v="0"/>
    <x v="0"/>
    <x v="3599"/>
    <x v="3613"/>
    <x v="0"/>
    <x v="9"/>
    <x v="0"/>
    <x v="6"/>
    <x v="31"/>
    <x v="372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x v="0"/>
    <x v="3600"/>
    <x v="3614"/>
    <x v="0"/>
    <x v="26"/>
    <x v="0"/>
    <x v="6"/>
    <x v="2624"/>
    <x v="2689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x v="1"/>
    <x v="3601"/>
    <x v="3615"/>
    <x v="0"/>
    <x v="250"/>
    <x v="0"/>
    <x v="6"/>
    <x v="2020"/>
    <x v="2690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x v="1"/>
    <x v="3602"/>
    <x v="3616"/>
    <x v="0"/>
    <x v="43"/>
    <x v="0"/>
    <x v="6"/>
    <x v="2387"/>
    <x v="2691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x v="1"/>
    <x v="3603"/>
    <x v="3617"/>
    <x v="0"/>
    <x v="13"/>
    <x v="0"/>
    <x v="6"/>
    <x v="2625"/>
    <x v="2692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x v="1"/>
    <x v="3604"/>
    <x v="3618"/>
    <x v="0"/>
    <x v="66"/>
    <x v="0"/>
    <x v="6"/>
    <x v="50"/>
    <x v="2693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x v="0"/>
    <x v="3605"/>
    <x v="3619"/>
    <x v="0"/>
    <x v="57"/>
    <x v="0"/>
    <x v="6"/>
    <x v="1246"/>
    <x v="1167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x v="0"/>
    <x v="3606"/>
    <x v="3620"/>
    <x v="0"/>
    <x v="438"/>
    <x v="0"/>
    <x v="6"/>
    <x v="2626"/>
    <x v="2694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x v="0"/>
    <x v="3607"/>
    <x v="3621"/>
    <x v="0"/>
    <x v="16"/>
    <x v="0"/>
    <x v="6"/>
    <x v="2627"/>
    <x v="2695"/>
    <x v="1"/>
    <x v="6"/>
  </r>
  <r>
    <n v="3622"/>
    <x v="3619"/>
    <s v="5 actors. 39 characters. 1 epic adventure. Presented by the Cradle Theatre Company."/>
    <x v="28"/>
    <x v="2385"/>
    <x v="0"/>
    <x v="0"/>
    <x v="0"/>
    <x v="3608"/>
    <x v="3622"/>
    <x v="0"/>
    <x v="64"/>
    <x v="0"/>
    <x v="6"/>
    <x v="2628"/>
    <x v="2696"/>
    <x v="1"/>
    <x v="6"/>
  </r>
  <r>
    <n v="3623"/>
    <x v="3620"/>
    <s v="An original play exploring the complications of romantic relationships in all forms."/>
    <x v="30"/>
    <x v="142"/>
    <x v="0"/>
    <x v="0"/>
    <x v="0"/>
    <x v="3609"/>
    <x v="3623"/>
    <x v="0"/>
    <x v="69"/>
    <x v="0"/>
    <x v="6"/>
    <x v="43"/>
    <x v="2697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x v="0"/>
    <x v="3610"/>
    <x v="3624"/>
    <x v="0"/>
    <x v="70"/>
    <x v="0"/>
    <x v="6"/>
    <x v="2629"/>
    <x v="2698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x v="1"/>
    <x v="3611"/>
    <x v="3625"/>
    <x v="0"/>
    <x v="76"/>
    <x v="0"/>
    <x v="6"/>
    <x v="2570"/>
    <x v="2699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x v="1"/>
    <x v="3612"/>
    <x v="3626"/>
    <x v="0"/>
    <x v="53"/>
    <x v="0"/>
    <x v="6"/>
    <x v="2412"/>
    <x v="2700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x v="0"/>
    <x v="3613"/>
    <x v="3627"/>
    <x v="0"/>
    <x v="60"/>
    <x v="0"/>
    <x v="6"/>
    <x v="31"/>
    <x v="2701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x v="0"/>
    <x v="3614"/>
    <x v="3628"/>
    <x v="0"/>
    <x v="78"/>
    <x v="1"/>
    <x v="40"/>
    <x v="109"/>
    <x v="121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x v="0"/>
    <x v="3615"/>
    <x v="3629"/>
    <x v="0"/>
    <x v="84"/>
    <x v="1"/>
    <x v="40"/>
    <x v="2630"/>
    <x v="120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x v="1"/>
    <x v="3616"/>
    <x v="3630"/>
    <x v="0"/>
    <x v="29"/>
    <x v="1"/>
    <x v="40"/>
    <x v="108"/>
    <x v="120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x v="0"/>
    <x v="3617"/>
    <x v="3631"/>
    <x v="0"/>
    <x v="211"/>
    <x v="1"/>
    <x v="40"/>
    <x v="2631"/>
    <x v="2702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x v="1"/>
    <x v="3618"/>
    <x v="3632"/>
    <x v="0"/>
    <x v="29"/>
    <x v="1"/>
    <x v="40"/>
    <x v="143"/>
    <x v="101"/>
    <x v="1"/>
    <x v="40"/>
  </r>
  <r>
    <n v="3633"/>
    <x v="3630"/>
    <s v="SMOKEY AND THE BANDIT: THE MUSICAL_x000a_The classic film, characters and music you love, on stage, LIVE!"/>
    <x v="10"/>
    <x v="2389"/>
    <x v="2"/>
    <x v="0"/>
    <x v="0"/>
    <x v="3619"/>
    <x v="3633"/>
    <x v="0"/>
    <x v="162"/>
    <x v="1"/>
    <x v="40"/>
    <x v="2632"/>
    <x v="2703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x v="5"/>
    <x v="3620"/>
    <x v="3634"/>
    <x v="0"/>
    <x v="59"/>
    <x v="1"/>
    <x v="40"/>
    <x v="2633"/>
    <x v="2704"/>
    <x v="1"/>
    <x v="40"/>
  </r>
  <r>
    <n v="3635"/>
    <x v="3632"/>
    <s v="Mary's Son is a pop opera about Jesus and the hope he brings to all people."/>
    <x v="8"/>
    <x v="2391"/>
    <x v="2"/>
    <x v="0"/>
    <x v="0"/>
    <x v="3621"/>
    <x v="3635"/>
    <x v="0"/>
    <x v="73"/>
    <x v="1"/>
    <x v="40"/>
    <x v="2634"/>
    <x v="2705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x v="0"/>
    <x v="3622"/>
    <x v="3636"/>
    <x v="0"/>
    <x v="78"/>
    <x v="1"/>
    <x v="40"/>
    <x v="109"/>
    <x v="121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x v="0"/>
    <x v="3623"/>
    <x v="3637"/>
    <x v="0"/>
    <x v="25"/>
    <x v="1"/>
    <x v="40"/>
    <x v="2635"/>
    <x v="2706"/>
    <x v="1"/>
    <x v="40"/>
  </r>
  <r>
    <n v="3638"/>
    <x v="3635"/>
    <s v="A rock and roll journey that explores love, loss, redemption, duality and ascension."/>
    <x v="126"/>
    <x v="1168"/>
    <x v="2"/>
    <x v="5"/>
    <x v="5"/>
    <x v="3624"/>
    <x v="3638"/>
    <x v="0"/>
    <x v="84"/>
    <x v="1"/>
    <x v="40"/>
    <x v="2636"/>
    <x v="1762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x v="0"/>
    <x v="3625"/>
    <x v="3639"/>
    <x v="0"/>
    <x v="29"/>
    <x v="1"/>
    <x v="40"/>
    <x v="524"/>
    <x v="120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x v="0"/>
    <x v="3626"/>
    <x v="3640"/>
    <x v="0"/>
    <x v="83"/>
    <x v="1"/>
    <x v="40"/>
    <x v="148"/>
    <x v="1782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x v="0"/>
    <x v="3627"/>
    <x v="3641"/>
    <x v="0"/>
    <x v="78"/>
    <x v="1"/>
    <x v="40"/>
    <x v="109"/>
    <x v="121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x v="3"/>
    <x v="3628"/>
    <x v="3642"/>
    <x v="0"/>
    <x v="84"/>
    <x v="1"/>
    <x v="40"/>
    <x v="2637"/>
    <x v="507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x v="0"/>
    <x v="3629"/>
    <x v="3643"/>
    <x v="0"/>
    <x v="78"/>
    <x v="1"/>
    <x v="40"/>
    <x v="109"/>
    <x v="121"/>
    <x v="1"/>
    <x v="40"/>
  </r>
  <r>
    <n v="3644"/>
    <x v="3641"/>
    <s v="We are the Saugerties High School drama club. Please help us create our musical to keep theater alive!"/>
    <x v="10"/>
    <x v="378"/>
    <x v="2"/>
    <x v="0"/>
    <x v="0"/>
    <x v="3630"/>
    <x v="3644"/>
    <x v="0"/>
    <x v="8"/>
    <x v="1"/>
    <x v="40"/>
    <x v="2638"/>
    <x v="2707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x v="5"/>
    <x v="3631"/>
    <x v="3645"/>
    <x v="0"/>
    <x v="29"/>
    <x v="1"/>
    <x v="40"/>
    <x v="370"/>
    <x v="120"/>
    <x v="1"/>
    <x v="40"/>
  </r>
  <r>
    <n v="3646"/>
    <x v="3643"/>
    <s v="Develop demo materials for new, true story of teen Revolutionary War heroes - for hybrid film/live stage musical"/>
    <x v="3"/>
    <x v="517"/>
    <x v="2"/>
    <x v="0"/>
    <x v="0"/>
    <x v="3632"/>
    <x v="3646"/>
    <x v="0"/>
    <x v="22"/>
    <x v="1"/>
    <x v="40"/>
    <x v="2639"/>
    <x v="2708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x v="1"/>
    <x v="3633"/>
    <x v="3647"/>
    <x v="0"/>
    <x v="84"/>
    <x v="1"/>
    <x v="40"/>
    <x v="733"/>
    <x v="2"/>
    <x v="1"/>
    <x v="40"/>
  </r>
  <r>
    <n v="3648"/>
    <x v="3645"/>
    <s v="Help Moth Live! Support Moth and its artist collective to achieve its 2014/15 season."/>
    <x v="79"/>
    <x v="2392"/>
    <x v="0"/>
    <x v="0"/>
    <x v="0"/>
    <x v="3634"/>
    <x v="3648"/>
    <x v="0"/>
    <x v="196"/>
    <x v="0"/>
    <x v="6"/>
    <x v="2640"/>
    <x v="2709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x v="5"/>
    <x v="3635"/>
    <x v="3649"/>
    <x v="0"/>
    <x v="22"/>
    <x v="0"/>
    <x v="6"/>
    <x v="87"/>
    <x v="1188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x v="1"/>
    <x v="3636"/>
    <x v="3650"/>
    <x v="0"/>
    <x v="57"/>
    <x v="0"/>
    <x v="6"/>
    <x v="31"/>
    <x v="2116"/>
    <x v="1"/>
    <x v="6"/>
  </r>
  <r>
    <n v="3651"/>
    <x v="3648"/>
    <s v="A Chicago staged reading of Jim Cartwright's 1992 play-with-music, &quot;The Rise and Fall of Little Voice.&quot;"/>
    <x v="2"/>
    <x v="624"/>
    <x v="0"/>
    <x v="0"/>
    <x v="0"/>
    <x v="3637"/>
    <x v="3651"/>
    <x v="0"/>
    <x v="82"/>
    <x v="0"/>
    <x v="6"/>
    <x v="87"/>
    <x v="1377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x v="5"/>
    <x v="3638"/>
    <x v="3652"/>
    <x v="0"/>
    <x v="57"/>
    <x v="0"/>
    <x v="6"/>
    <x v="2641"/>
    <x v="2710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x v="1"/>
    <x v="3639"/>
    <x v="3653"/>
    <x v="0"/>
    <x v="51"/>
    <x v="0"/>
    <x v="6"/>
    <x v="10"/>
    <x v="2711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x v="1"/>
    <x v="3640"/>
    <x v="3654"/>
    <x v="0"/>
    <x v="44"/>
    <x v="0"/>
    <x v="6"/>
    <x v="2642"/>
    <x v="2712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x v="0"/>
    <x v="3641"/>
    <x v="3655"/>
    <x v="0"/>
    <x v="1"/>
    <x v="0"/>
    <x v="6"/>
    <x v="2643"/>
    <x v="2713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x v="11"/>
    <x v="3642"/>
    <x v="3656"/>
    <x v="0"/>
    <x v="67"/>
    <x v="0"/>
    <x v="6"/>
    <x v="2644"/>
    <x v="2714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x v="7"/>
    <x v="3643"/>
    <x v="3657"/>
    <x v="0"/>
    <x v="9"/>
    <x v="0"/>
    <x v="6"/>
    <x v="2645"/>
    <x v="2715"/>
    <x v="1"/>
    <x v="6"/>
  </r>
  <r>
    <n v="3658"/>
    <x v="3654"/>
    <s v="Life is hard when your own imaginary friend can't make time for you."/>
    <x v="15"/>
    <x v="17"/>
    <x v="0"/>
    <x v="0"/>
    <x v="0"/>
    <x v="3644"/>
    <x v="3658"/>
    <x v="0"/>
    <x v="9"/>
    <x v="0"/>
    <x v="6"/>
    <x v="17"/>
    <x v="2716"/>
    <x v="1"/>
    <x v="6"/>
  </r>
  <r>
    <n v="3659"/>
    <x v="3655"/>
    <s v="We want you to analyze while we dramatize if people who romanticize can recognize true love in a disguise."/>
    <x v="9"/>
    <x v="2398"/>
    <x v="0"/>
    <x v="0"/>
    <x v="0"/>
    <x v="3645"/>
    <x v="3659"/>
    <x v="0"/>
    <x v="62"/>
    <x v="0"/>
    <x v="6"/>
    <x v="2389"/>
    <x v="2717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x v="1"/>
    <x v="3646"/>
    <x v="3660"/>
    <x v="0"/>
    <x v="19"/>
    <x v="0"/>
    <x v="6"/>
    <x v="31"/>
    <x v="2718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x v="0"/>
    <x v="3647"/>
    <x v="3661"/>
    <x v="0"/>
    <x v="17"/>
    <x v="0"/>
    <x v="6"/>
    <x v="2598"/>
    <x v="2719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x v="5"/>
    <x v="3648"/>
    <x v="3662"/>
    <x v="0"/>
    <x v="244"/>
    <x v="0"/>
    <x v="6"/>
    <x v="2646"/>
    <x v="2720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x v="1"/>
    <x v="3649"/>
    <x v="3663"/>
    <x v="0"/>
    <x v="82"/>
    <x v="0"/>
    <x v="6"/>
    <x v="87"/>
    <x v="438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x v="0"/>
    <x v="3650"/>
    <x v="3664"/>
    <x v="0"/>
    <x v="10"/>
    <x v="0"/>
    <x v="6"/>
    <x v="2647"/>
    <x v="2721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x v="3"/>
    <x v="3651"/>
    <x v="3665"/>
    <x v="0"/>
    <x v="25"/>
    <x v="0"/>
    <x v="6"/>
    <x v="2648"/>
    <x v="2722"/>
    <x v="1"/>
    <x v="6"/>
  </r>
  <r>
    <n v="3666"/>
    <x v="3662"/>
    <s v="Artistic Internship @ Ojai Playwrights Conference"/>
    <x v="38"/>
    <x v="647"/>
    <x v="0"/>
    <x v="0"/>
    <x v="0"/>
    <x v="3652"/>
    <x v="3666"/>
    <x v="0"/>
    <x v="44"/>
    <x v="0"/>
    <x v="6"/>
    <x v="31"/>
    <x v="2723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x v="1"/>
    <x v="3653"/>
    <x v="3667"/>
    <x v="0"/>
    <x v="6"/>
    <x v="0"/>
    <x v="6"/>
    <x v="2649"/>
    <x v="2724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x v="0"/>
    <x v="3654"/>
    <x v="3668"/>
    <x v="0"/>
    <x v="33"/>
    <x v="0"/>
    <x v="6"/>
    <x v="991"/>
    <x v="2725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x v="1"/>
    <x v="3655"/>
    <x v="3669"/>
    <x v="0"/>
    <x v="57"/>
    <x v="0"/>
    <x v="6"/>
    <x v="2650"/>
    <x v="2726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x v="1"/>
    <x v="3656"/>
    <x v="3670"/>
    <x v="0"/>
    <x v="8"/>
    <x v="0"/>
    <x v="6"/>
    <x v="2651"/>
    <x v="2727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x v="0"/>
    <x v="3657"/>
    <x v="3671"/>
    <x v="0"/>
    <x v="244"/>
    <x v="0"/>
    <x v="6"/>
    <x v="2652"/>
    <x v="2728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x v="1"/>
    <x v="3658"/>
    <x v="3672"/>
    <x v="0"/>
    <x v="7"/>
    <x v="0"/>
    <x v="6"/>
    <x v="1400"/>
    <x v="2729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x v="1"/>
    <x v="3659"/>
    <x v="3673"/>
    <x v="0"/>
    <x v="229"/>
    <x v="0"/>
    <x v="6"/>
    <x v="2653"/>
    <x v="2730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x v="3"/>
    <x v="3660"/>
    <x v="3674"/>
    <x v="0"/>
    <x v="162"/>
    <x v="0"/>
    <x v="6"/>
    <x v="31"/>
    <x v="2731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x v="1"/>
    <x v="3661"/>
    <x v="3675"/>
    <x v="0"/>
    <x v="83"/>
    <x v="0"/>
    <x v="6"/>
    <x v="2515"/>
    <x v="463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x v="0"/>
    <x v="3662"/>
    <x v="3676"/>
    <x v="0"/>
    <x v="38"/>
    <x v="0"/>
    <x v="6"/>
    <x v="2654"/>
    <x v="2732"/>
    <x v="1"/>
    <x v="6"/>
  </r>
  <r>
    <n v="3677"/>
    <x v="3673"/>
    <s v="Goldfish Memory Productions seeks at least $12,000 to begin their first 3 professional projects."/>
    <x v="14"/>
    <x v="2407"/>
    <x v="0"/>
    <x v="0"/>
    <x v="0"/>
    <x v="3663"/>
    <x v="3677"/>
    <x v="0"/>
    <x v="473"/>
    <x v="0"/>
    <x v="6"/>
    <x v="2655"/>
    <x v="2733"/>
    <x v="1"/>
    <x v="6"/>
  </r>
  <r>
    <n v="3678"/>
    <x v="3674"/>
    <s v="The Ugly Collective takes Some big Some bang to the Underbelly Venues at the Edinburgh Fringe!"/>
    <x v="13"/>
    <x v="420"/>
    <x v="0"/>
    <x v="1"/>
    <x v="1"/>
    <x v="3664"/>
    <x v="3678"/>
    <x v="0"/>
    <x v="162"/>
    <x v="0"/>
    <x v="6"/>
    <x v="78"/>
    <x v="2734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x v="0"/>
    <x v="3665"/>
    <x v="3679"/>
    <x v="0"/>
    <x v="209"/>
    <x v="0"/>
    <x v="6"/>
    <x v="2616"/>
    <x v="2735"/>
    <x v="1"/>
    <x v="6"/>
  </r>
  <r>
    <n v="3680"/>
    <x v="3676"/>
    <s v="In The Dudleys! family memories are brought to life as a malfunctioning 8-bit video game. Press Start."/>
    <x v="9"/>
    <x v="2409"/>
    <x v="0"/>
    <x v="0"/>
    <x v="0"/>
    <x v="3666"/>
    <x v="3680"/>
    <x v="0"/>
    <x v="69"/>
    <x v="0"/>
    <x v="6"/>
    <x v="2656"/>
    <x v="2736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x v="0"/>
    <x v="3667"/>
    <x v="3681"/>
    <x v="0"/>
    <x v="59"/>
    <x v="0"/>
    <x v="6"/>
    <x v="2657"/>
    <x v="1050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x v="0"/>
    <x v="3668"/>
    <x v="3682"/>
    <x v="0"/>
    <x v="85"/>
    <x v="0"/>
    <x v="6"/>
    <x v="2658"/>
    <x v="2737"/>
    <x v="1"/>
    <x v="6"/>
  </r>
  <r>
    <n v="3683"/>
    <x v="3679"/>
    <s v="A Krumpus Story is a dark holiday comedy for anyone who wants a little more spice in their holiday fare."/>
    <x v="8"/>
    <x v="2412"/>
    <x v="0"/>
    <x v="0"/>
    <x v="0"/>
    <x v="3669"/>
    <x v="3683"/>
    <x v="0"/>
    <x v="36"/>
    <x v="0"/>
    <x v="6"/>
    <x v="2659"/>
    <x v="2738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x v="0"/>
    <x v="3670"/>
    <x v="3684"/>
    <x v="0"/>
    <x v="23"/>
    <x v="0"/>
    <x v="6"/>
    <x v="2660"/>
    <x v="2739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x v="0"/>
    <x v="3671"/>
    <x v="3685"/>
    <x v="0"/>
    <x v="149"/>
    <x v="0"/>
    <x v="6"/>
    <x v="2661"/>
    <x v="17"/>
    <x v="1"/>
    <x v="6"/>
  </r>
  <r>
    <n v="3686"/>
    <x v="3682"/>
    <s v="This October, in association with Rogue Productions at FSU, I will be directing a production of Dog sees God."/>
    <x v="18"/>
    <x v="2415"/>
    <x v="0"/>
    <x v="0"/>
    <x v="0"/>
    <x v="3672"/>
    <x v="3686"/>
    <x v="0"/>
    <x v="79"/>
    <x v="0"/>
    <x v="6"/>
    <x v="2662"/>
    <x v="2740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x v="0"/>
    <x v="3673"/>
    <x v="3687"/>
    <x v="0"/>
    <x v="20"/>
    <x v="0"/>
    <x v="6"/>
    <x v="2663"/>
    <x v="2741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x v="1"/>
    <x v="3674"/>
    <x v="3688"/>
    <x v="0"/>
    <x v="70"/>
    <x v="0"/>
    <x v="6"/>
    <x v="2217"/>
    <x v="2742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x v="0"/>
    <x v="3675"/>
    <x v="3689"/>
    <x v="0"/>
    <x v="95"/>
    <x v="0"/>
    <x v="6"/>
    <x v="1237"/>
    <x v="2743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x v="0"/>
    <x v="3676"/>
    <x v="3690"/>
    <x v="0"/>
    <x v="162"/>
    <x v="0"/>
    <x v="6"/>
    <x v="43"/>
    <x v="2744"/>
    <x v="1"/>
    <x v="6"/>
  </r>
  <r>
    <n v="3691"/>
    <x v="3687"/>
    <s v="World Premiere of last play written by Amiri Baraka"/>
    <x v="79"/>
    <x v="2417"/>
    <x v="0"/>
    <x v="0"/>
    <x v="0"/>
    <x v="3677"/>
    <x v="3691"/>
    <x v="0"/>
    <x v="220"/>
    <x v="0"/>
    <x v="6"/>
    <x v="2664"/>
    <x v="2745"/>
    <x v="1"/>
    <x v="6"/>
  </r>
  <r>
    <n v="3692"/>
    <x v="3688"/>
    <s v="Help us independently produce two great comedies by Christopher Durang."/>
    <x v="28"/>
    <x v="2343"/>
    <x v="0"/>
    <x v="0"/>
    <x v="0"/>
    <x v="3678"/>
    <x v="3692"/>
    <x v="0"/>
    <x v="57"/>
    <x v="0"/>
    <x v="6"/>
    <x v="582"/>
    <x v="2746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x v="1"/>
    <x v="3679"/>
    <x v="3693"/>
    <x v="0"/>
    <x v="25"/>
    <x v="0"/>
    <x v="6"/>
    <x v="2665"/>
    <x v="2747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x v="0"/>
    <x v="3680"/>
    <x v="3694"/>
    <x v="0"/>
    <x v="65"/>
    <x v="0"/>
    <x v="6"/>
    <x v="2666"/>
    <x v="2748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x v="0"/>
    <x v="3681"/>
    <x v="3695"/>
    <x v="0"/>
    <x v="51"/>
    <x v="0"/>
    <x v="6"/>
    <x v="2213"/>
    <x v="2749"/>
    <x v="1"/>
    <x v="6"/>
  </r>
  <r>
    <n v="3696"/>
    <x v="3692"/>
    <s v="We are 10 years old - please help us celebrate the last 10 years and secure our future for the next 10 years."/>
    <x v="13"/>
    <x v="109"/>
    <x v="0"/>
    <x v="1"/>
    <x v="1"/>
    <x v="3682"/>
    <x v="3696"/>
    <x v="0"/>
    <x v="76"/>
    <x v="0"/>
    <x v="6"/>
    <x v="1342"/>
    <x v="2750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x v="1"/>
    <x v="3683"/>
    <x v="3697"/>
    <x v="0"/>
    <x v="209"/>
    <x v="0"/>
    <x v="6"/>
    <x v="1277"/>
    <x v="2751"/>
    <x v="1"/>
    <x v="6"/>
  </r>
  <r>
    <n v="3698"/>
    <x v="3694"/>
    <s v="Two great political plays, separated in authorship by four hundred years but united in their urgency."/>
    <x v="10"/>
    <x v="2421"/>
    <x v="0"/>
    <x v="0"/>
    <x v="0"/>
    <x v="3684"/>
    <x v="3698"/>
    <x v="0"/>
    <x v="327"/>
    <x v="0"/>
    <x v="6"/>
    <x v="2667"/>
    <x v="2752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x v="0"/>
    <x v="3685"/>
    <x v="3699"/>
    <x v="0"/>
    <x v="244"/>
    <x v="0"/>
    <x v="6"/>
    <x v="2624"/>
    <x v="2111"/>
    <x v="1"/>
    <x v="6"/>
  </r>
  <r>
    <n v="3700"/>
    <x v="3696"/>
    <s v="Help me produce the play I have written for my senior project!"/>
    <x v="2"/>
    <x v="2422"/>
    <x v="0"/>
    <x v="0"/>
    <x v="0"/>
    <x v="3686"/>
    <x v="3700"/>
    <x v="0"/>
    <x v="59"/>
    <x v="0"/>
    <x v="6"/>
    <x v="1247"/>
    <x v="2417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x v="1"/>
    <x v="3687"/>
    <x v="3701"/>
    <x v="0"/>
    <x v="70"/>
    <x v="0"/>
    <x v="6"/>
    <x v="1415"/>
    <x v="2753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x v="1"/>
    <x v="3688"/>
    <x v="3702"/>
    <x v="0"/>
    <x v="64"/>
    <x v="0"/>
    <x v="6"/>
    <x v="2217"/>
    <x v="2754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x v="0"/>
    <x v="3689"/>
    <x v="3703"/>
    <x v="0"/>
    <x v="209"/>
    <x v="0"/>
    <x v="6"/>
    <x v="2668"/>
    <x v="2755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x v="1"/>
    <x v="3690"/>
    <x v="3704"/>
    <x v="0"/>
    <x v="74"/>
    <x v="0"/>
    <x v="6"/>
    <x v="2669"/>
    <x v="2756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x v="0"/>
    <x v="3691"/>
    <x v="3705"/>
    <x v="0"/>
    <x v="2"/>
    <x v="0"/>
    <x v="6"/>
    <x v="2670"/>
    <x v="1911"/>
    <x v="1"/>
    <x v="6"/>
  </r>
  <r>
    <n v="3706"/>
    <x v="3702"/>
    <s v="Our original dramatic adaption of this Mozart opera is staged to create visually stunning fun with live music."/>
    <x v="15"/>
    <x v="2426"/>
    <x v="0"/>
    <x v="0"/>
    <x v="0"/>
    <x v="3692"/>
    <x v="3706"/>
    <x v="0"/>
    <x v="62"/>
    <x v="0"/>
    <x v="6"/>
    <x v="2671"/>
    <x v="2757"/>
    <x v="1"/>
    <x v="6"/>
  </r>
  <r>
    <n v="3707"/>
    <x v="3703"/>
    <s v="Support this collection of new plays by Kansas City writers and the artists who are bringing it to life!"/>
    <x v="28"/>
    <x v="586"/>
    <x v="0"/>
    <x v="0"/>
    <x v="0"/>
    <x v="3693"/>
    <x v="3707"/>
    <x v="0"/>
    <x v="23"/>
    <x v="0"/>
    <x v="6"/>
    <x v="2672"/>
    <x v="2758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x v="0"/>
    <x v="3694"/>
    <x v="3708"/>
    <x v="0"/>
    <x v="70"/>
    <x v="0"/>
    <x v="6"/>
    <x v="2673"/>
    <x v="2759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x v="1"/>
    <x v="3695"/>
    <x v="3709"/>
    <x v="0"/>
    <x v="2"/>
    <x v="0"/>
    <x v="6"/>
    <x v="2674"/>
    <x v="2760"/>
    <x v="1"/>
    <x v="6"/>
  </r>
  <r>
    <n v="3710"/>
    <x v="3706"/>
    <s v="A comedy about, life, death, men, women, and the power of a good Kegel."/>
    <x v="46"/>
    <x v="2428"/>
    <x v="0"/>
    <x v="0"/>
    <x v="0"/>
    <x v="3696"/>
    <x v="3710"/>
    <x v="0"/>
    <x v="74"/>
    <x v="0"/>
    <x v="6"/>
    <x v="2675"/>
    <x v="2761"/>
    <x v="1"/>
    <x v="6"/>
  </r>
  <r>
    <n v="3711"/>
    <x v="3707"/>
    <s v="Two teachers and twenty kids bring one of Shakespeare's plays to life!"/>
    <x v="2"/>
    <x v="365"/>
    <x v="0"/>
    <x v="0"/>
    <x v="0"/>
    <x v="3174"/>
    <x v="3711"/>
    <x v="0"/>
    <x v="64"/>
    <x v="0"/>
    <x v="6"/>
    <x v="430"/>
    <x v="2762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x v="0"/>
    <x v="3697"/>
    <x v="3712"/>
    <x v="0"/>
    <x v="201"/>
    <x v="0"/>
    <x v="6"/>
    <x v="2676"/>
    <x v="2763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x v="0"/>
    <x v="3698"/>
    <x v="3713"/>
    <x v="0"/>
    <x v="10"/>
    <x v="0"/>
    <x v="6"/>
    <x v="1240"/>
    <x v="2764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x v="0"/>
    <x v="3699"/>
    <x v="3714"/>
    <x v="0"/>
    <x v="174"/>
    <x v="0"/>
    <x v="6"/>
    <x v="1099"/>
    <x v="2765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x v="1"/>
    <x v="3700"/>
    <x v="3715"/>
    <x v="0"/>
    <x v="74"/>
    <x v="0"/>
    <x v="6"/>
    <x v="2677"/>
    <x v="2766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x v="0"/>
    <x v="3701"/>
    <x v="3716"/>
    <x v="0"/>
    <x v="54"/>
    <x v="0"/>
    <x v="6"/>
    <x v="2678"/>
    <x v="2767"/>
    <x v="1"/>
    <x v="6"/>
  </r>
  <r>
    <n v="3717"/>
    <x v="3713"/>
    <s v="A heart-warming comedy by award-winning writer about Love, Sex, Friendship of three old gay men in their 60s'!"/>
    <x v="23"/>
    <x v="2432"/>
    <x v="0"/>
    <x v="1"/>
    <x v="1"/>
    <x v="3702"/>
    <x v="3717"/>
    <x v="0"/>
    <x v="62"/>
    <x v="0"/>
    <x v="6"/>
    <x v="1266"/>
    <x v="2768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x v="1"/>
    <x v="3703"/>
    <x v="3718"/>
    <x v="0"/>
    <x v="67"/>
    <x v="0"/>
    <x v="6"/>
    <x v="2679"/>
    <x v="2769"/>
    <x v="1"/>
    <x v="6"/>
  </r>
  <r>
    <n v="3719"/>
    <x v="3715"/>
    <s v="A new piece of physical theatre about love, regret and longing."/>
    <x v="48"/>
    <x v="2433"/>
    <x v="0"/>
    <x v="1"/>
    <x v="1"/>
    <x v="3704"/>
    <x v="3719"/>
    <x v="0"/>
    <x v="80"/>
    <x v="0"/>
    <x v="6"/>
    <x v="2680"/>
    <x v="2600"/>
    <x v="1"/>
    <x v="6"/>
  </r>
  <r>
    <n v="3720"/>
    <x v="3716"/>
    <s v="Breaking the American Indian stereotype in the American Theatre."/>
    <x v="126"/>
    <x v="2434"/>
    <x v="0"/>
    <x v="0"/>
    <x v="0"/>
    <x v="3705"/>
    <x v="3720"/>
    <x v="0"/>
    <x v="244"/>
    <x v="0"/>
    <x v="6"/>
    <x v="2681"/>
    <x v="2770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x v="0"/>
    <x v="3706"/>
    <x v="3721"/>
    <x v="0"/>
    <x v="34"/>
    <x v="0"/>
    <x v="6"/>
    <x v="2624"/>
    <x v="2771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x v="5"/>
    <x v="3707"/>
    <x v="3722"/>
    <x v="0"/>
    <x v="2"/>
    <x v="0"/>
    <x v="6"/>
    <x v="2682"/>
    <x v="2772"/>
    <x v="1"/>
    <x v="6"/>
  </r>
  <r>
    <n v="3723"/>
    <x v="3719"/>
    <s v="Saltmine Theatre Company present Beauty and the Beast:"/>
    <x v="37"/>
    <x v="2437"/>
    <x v="0"/>
    <x v="1"/>
    <x v="1"/>
    <x v="3708"/>
    <x v="3723"/>
    <x v="0"/>
    <x v="287"/>
    <x v="0"/>
    <x v="6"/>
    <x v="2683"/>
    <x v="2773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x v="1"/>
    <x v="3709"/>
    <x v="3724"/>
    <x v="0"/>
    <x v="30"/>
    <x v="0"/>
    <x v="6"/>
    <x v="2684"/>
    <x v="2774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x v="1"/>
    <x v="3710"/>
    <x v="3725"/>
    <x v="0"/>
    <x v="41"/>
    <x v="0"/>
    <x v="6"/>
    <x v="74"/>
    <x v="2775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x v="0"/>
    <x v="3711"/>
    <x v="3726"/>
    <x v="0"/>
    <x v="67"/>
    <x v="0"/>
    <x v="6"/>
    <x v="2685"/>
    <x v="2776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x v="0"/>
    <x v="3712"/>
    <x v="3727"/>
    <x v="0"/>
    <x v="51"/>
    <x v="0"/>
    <x v="6"/>
    <x v="1266"/>
    <x v="2777"/>
    <x v="1"/>
    <x v="6"/>
  </r>
  <r>
    <n v="3728"/>
    <x v="3724"/>
    <s v="Bare Bones Shakespeare's first season will start with a DFW school touring show: Romeo and Juliet."/>
    <x v="22"/>
    <x v="2440"/>
    <x v="2"/>
    <x v="0"/>
    <x v="0"/>
    <x v="3713"/>
    <x v="3728"/>
    <x v="0"/>
    <x v="162"/>
    <x v="1"/>
    <x v="6"/>
    <x v="2686"/>
    <x v="2778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x v="0"/>
    <x v="3714"/>
    <x v="3729"/>
    <x v="0"/>
    <x v="81"/>
    <x v="1"/>
    <x v="6"/>
    <x v="2687"/>
    <x v="2779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x v="0"/>
    <x v="3715"/>
    <x v="3730"/>
    <x v="0"/>
    <x v="29"/>
    <x v="1"/>
    <x v="6"/>
    <x v="709"/>
    <x v="101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x v="0"/>
    <x v="3716"/>
    <x v="3731"/>
    <x v="0"/>
    <x v="8"/>
    <x v="1"/>
    <x v="6"/>
    <x v="2688"/>
    <x v="1270"/>
    <x v="1"/>
    <x v="6"/>
  </r>
  <r>
    <n v="3732"/>
    <x v="3728"/>
    <s v="Mijn solo voorstelling gaat over Elektra (Sophokles) en hoe zij als jongere alles beleeft en meemaakt!"/>
    <x v="16"/>
    <x v="449"/>
    <x v="2"/>
    <x v="9"/>
    <x v="3"/>
    <x v="3717"/>
    <x v="3732"/>
    <x v="0"/>
    <x v="80"/>
    <x v="1"/>
    <x v="6"/>
    <x v="2689"/>
    <x v="164"/>
    <x v="1"/>
    <x v="6"/>
  </r>
  <r>
    <n v="3733"/>
    <x v="3729"/>
    <s v="want to donate tickets to residents who live in the community that cant afford the 35.00 price of ticket"/>
    <x v="15"/>
    <x v="117"/>
    <x v="2"/>
    <x v="0"/>
    <x v="0"/>
    <x v="3718"/>
    <x v="3733"/>
    <x v="0"/>
    <x v="78"/>
    <x v="1"/>
    <x v="6"/>
    <x v="109"/>
    <x v="121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x v="0"/>
    <x v="3719"/>
    <x v="3734"/>
    <x v="0"/>
    <x v="63"/>
    <x v="1"/>
    <x v="6"/>
    <x v="2690"/>
    <x v="2397"/>
    <x v="1"/>
    <x v="6"/>
  </r>
  <r>
    <n v="3735"/>
    <x v="3731"/>
    <s v="Young Actor's taking on a Jacobean tragedy. Family, betrayal, love, lust, sex and death."/>
    <x v="325"/>
    <x v="170"/>
    <x v="2"/>
    <x v="1"/>
    <x v="1"/>
    <x v="3720"/>
    <x v="3735"/>
    <x v="0"/>
    <x v="84"/>
    <x v="1"/>
    <x v="6"/>
    <x v="2691"/>
    <x v="119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x v="1"/>
    <x v="3721"/>
    <x v="3736"/>
    <x v="0"/>
    <x v="29"/>
    <x v="1"/>
    <x v="6"/>
    <x v="886"/>
    <x v="119"/>
    <x v="1"/>
    <x v="6"/>
  </r>
  <r>
    <n v="3737"/>
    <x v="3476"/>
    <s v="The ASU Theatre and Shakespeare Club presents Measure For Measure directed by Jordyn Ochser."/>
    <x v="176"/>
    <x v="403"/>
    <x v="2"/>
    <x v="0"/>
    <x v="0"/>
    <x v="3722"/>
    <x v="3737"/>
    <x v="0"/>
    <x v="80"/>
    <x v="1"/>
    <x v="6"/>
    <x v="2692"/>
    <x v="839"/>
    <x v="1"/>
    <x v="6"/>
  </r>
  <r>
    <n v="3738"/>
    <x v="3733"/>
    <s v="A filmic, fast-paced exploration of trust, making its debut at Camden People's Theatre this July."/>
    <x v="15"/>
    <x v="795"/>
    <x v="2"/>
    <x v="1"/>
    <x v="1"/>
    <x v="3723"/>
    <x v="3738"/>
    <x v="0"/>
    <x v="79"/>
    <x v="1"/>
    <x v="6"/>
    <x v="2693"/>
    <x v="834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x v="1"/>
    <x v="3724"/>
    <x v="3739"/>
    <x v="0"/>
    <x v="22"/>
    <x v="1"/>
    <x v="6"/>
    <x v="2694"/>
    <x v="2780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x v="0"/>
    <x v="3725"/>
    <x v="3740"/>
    <x v="0"/>
    <x v="25"/>
    <x v="1"/>
    <x v="6"/>
    <x v="2695"/>
    <x v="2781"/>
    <x v="1"/>
    <x v="6"/>
  </r>
  <r>
    <n v="3741"/>
    <x v="3736"/>
    <s v="A small community with a love for theater would like to continue. Help the children of this community continue."/>
    <x v="22"/>
    <x v="117"/>
    <x v="2"/>
    <x v="0"/>
    <x v="0"/>
    <x v="3726"/>
    <x v="3741"/>
    <x v="0"/>
    <x v="78"/>
    <x v="1"/>
    <x v="6"/>
    <x v="109"/>
    <x v="121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x v="0"/>
    <x v="3727"/>
    <x v="3742"/>
    <x v="0"/>
    <x v="80"/>
    <x v="1"/>
    <x v="6"/>
    <x v="172"/>
    <x v="384"/>
    <x v="1"/>
    <x v="6"/>
  </r>
  <r>
    <n v="3743"/>
    <x v="3738"/>
    <s v="I'm taking the Adventures of Huckleberry Finn puppet show down the Mississippi River!"/>
    <x v="41"/>
    <x v="117"/>
    <x v="2"/>
    <x v="0"/>
    <x v="0"/>
    <x v="3728"/>
    <x v="3743"/>
    <x v="0"/>
    <x v="78"/>
    <x v="1"/>
    <x v="6"/>
    <x v="109"/>
    <x v="121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x v="0"/>
    <x v="3729"/>
    <x v="3744"/>
    <x v="0"/>
    <x v="78"/>
    <x v="1"/>
    <x v="6"/>
    <x v="109"/>
    <x v="121"/>
    <x v="1"/>
    <x v="6"/>
  </r>
  <r>
    <n v="3745"/>
    <x v="3740"/>
    <s v="Tyke wants to expand her puppet theater show to weekly online web shows and is looking for backers."/>
    <x v="213"/>
    <x v="115"/>
    <x v="2"/>
    <x v="0"/>
    <x v="0"/>
    <x v="3730"/>
    <x v="3745"/>
    <x v="0"/>
    <x v="29"/>
    <x v="1"/>
    <x v="6"/>
    <x v="709"/>
    <x v="119"/>
    <x v="1"/>
    <x v="6"/>
  </r>
  <r>
    <n v="3746"/>
    <x v="3741"/>
    <s v="Generational curses CAN be broken...right?"/>
    <x v="0"/>
    <x v="1672"/>
    <x v="2"/>
    <x v="0"/>
    <x v="0"/>
    <x v="3731"/>
    <x v="3746"/>
    <x v="0"/>
    <x v="29"/>
    <x v="1"/>
    <x v="6"/>
    <x v="2696"/>
    <x v="2782"/>
    <x v="1"/>
    <x v="6"/>
  </r>
  <r>
    <n v="3747"/>
    <x v="3742"/>
    <s v="The world premiere of an astonishing new play by acclaimed writer Atiha Sen Gupta."/>
    <x v="30"/>
    <x v="379"/>
    <x v="2"/>
    <x v="1"/>
    <x v="1"/>
    <x v="3732"/>
    <x v="3747"/>
    <x v="0"/>
    <x v="29"/>
    <x v="1"/>
    <x v="6"/>
    <x v="460"/>
    <x v="384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x v="0"/>
    <x v="3733"/>
    <x v="3748"/>
    <x v="0"/>
    <x v="47"/>
    <x v="0"/>
    <x v="40"/>
    <x v="2697"/>
    <x v="2783"/>
    <x v="1"/>
    <x v="40"/>
  </r>
  <r>
    <n v="3749"/>
    <x v="3744"/>
    <s v="A night of music, fellowship, and a reflection of my experiences over the past 4 years at Ball State University."/>
    <x v="2"/>
    <x v="2"/>
    <x v="0"/>
    <x v="0"/>
    <x v="0"/>
    <x v="3734"/>
    <x v="3749"/>
    <x v="0"/>
    <x v="63"/>
    <x v="0"/>
    <x v="40"/>
    <x v="2"/>
    <x v="766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x v="0"/>
    <x v="3735"/>
    <x v="3750"/>
    <x v="0"/>
    <x v="33"/>
    <x v="0"/>
    <x v="40"/>
    <x v="1004"/>
    <x v="2784"/>
    <x v="1"/>
    <x v="40"/>
  </r>
  <r>
    <n v="3751"/>
    <x v="3746"/>
    <s v="I will be performing in TWO productions to kick off the 2016 season. NEED HELP TO FUND THESE GREAT SHOWS!"/>
    <x v="28"/>
    <x v="2445"/>
    <x v="0"/>
    <x v="0"/>
    <x v="0"/>
    <x v="3736"/>
    <x v="3751"/>
    <x v="0"/>
    <x v="202"/>
    <x v="0"/>
    <x v="40"/>
    <x v="2698"/>
    <x v="2785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x v="1"/>
    <x v="3737"/>
    <x v="3752"/>
    <x v="0"/>
    <x v="41"/>
    <x v="0"/>
    <x v="40"/>
    <x v="1246"/>
    <x v="804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x v="0"/>
    <x v="3738"/>
    <x v="3753"/>
    <x v="0"/>
    <x v="209"/>
    <x v="0"/>
    <x v="40"/>
    <x v="2699"/>
    <x v="2786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x v="0"/>
    <x v="3739"/>
    <x v="3754"/>
    <x v="0"/>
    <x v="74"/>
    <x v="0"/>
    <x v="40"/>
    <x v="43"/>
    <x v="2787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x v="1"/>
    <x v="3740"/>
    <x v="3755"/>
    <x v="0"/>
    <x v="33"/>
    <x v="0"/>
    <x v="40"/>
    <x v="2700"/>
    <x v="2788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x v="0"/>
    <x v="3741"/>
    <x v="3756"/>
    <x v="0"/>
    <x v="57"/>
    <x v="0"/>
    <x v="40"/>
    <x v="2701"/>
    <x v="2789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x v="0"/>
    <x v="3742"/>
    <x v="3757"/>
    <x v="0"/>
    <x v="133"/>
    <x v="0"/>
    <x v="40"/>
    <x v="2702"/>
    <x v="2790"/>
    <x v="1"/>
    <x v="40"/>
  </r>
  <r>
    <n v="3758"/>
    <x v="3753"/>
    <s v="LUIGI'S LADIES: an original one-woman musical comedy"/>
    <x v="15"/>
    <x v="317"/>
    <x v="0"/>
    <x v="0"/>
    <x v="0"/>
    <x v="3743"/>
    <x v="3758"/>
    <x v="0"/>
    <x v="55"/>
    <x v="0"/>
    <x v="40"/>
    <x v="2703"/>
    <x v="2791"/>
    <x v="1"/>
    <x v="40"/>
  </r>
  <r>
    <n v="3759"/>
    <x v="3754"/>
    <s v="A production company specializing in small-scale musicals"/>
    <x v="23"/>
    <x v="2450"/>
    <x v="0"/>
    <x v="0"/>
    <x v="0"/>
    <x v="3744"/>
    <x v="3759"/>
    <x v="0"/>
    <x v="106"/>
    <x v="0"/>
    <x v="40"/>
    <x v="2704"/>
    <x v="2792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x v="0"/>
    <x v="3745"/>
    <x v="3760"/>
    <x v="0"/>
    <x v="110"/>
    <x v="0"/>
    <x v="40"/>
    <x v="2705"/>
    <x v="2793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x v="1"/>
    <x v="3746"/>
    <x v="3761"/>
    <x v="0"/>
    <x v="83"/>
    <x v="0"/>
    <x v="40"/>
    <x v="31"/>
    <x v="2794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x v="1"/>
    <x v="3747"/>
    <x v="3762"/>
    <x v="0"/>
    <x v="33"/>
    <x v="0"/>
    <x v="40"/>
    <x v="2706"/>
    <x v="2795"/>
    <x v="1"/>
    <x v="40"/>
  </r>
  <r>
    <n v="3763"/>
    <x v="3758"/>
    <s v="A musical about two guys writing a musical about...two guys writing a musical."/>
    <x v="10"/>
    <x v="97"/>
    <x v="0"/>
    <x v="0"/>
    <x v="0"/>
    <x v="3748"/>
    <x v="3763"/>
    <x v="0"/>
    <x v="99"/>
    <x v="0"/>
    <x v="40"/>
    <x v="31"/>
    <x v="2796"/>
    <x v="1"/>
    <x v="40"/>
  </r>
  <r>
    <n v="3764"/>
    <x v="3759"/>
    <s v="Talented, hard-working performers for Into the Woods JR need your help in renting microphones for our show!"/>
    <x v="15"/>
    <x v="646"/>
    <x v="0"/>
    <x v="0"/>
    <x v="0"/>
    <x v="3749"/>
    <x v="3764"/>
    <x v="0"/>
    <x v="74"/>
    <x v="0"/>
    <x v="40"/>
    <x v="31"/>
    <x v="2657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x v="0"/>
    <x v="3750"/>
    <x v="3765"/>
    <x v="0"/>
    <x v="329"/>
    <x v="0"/>
    <x v="40"/>
    <x v="2707"/>
    <x v="2797"/>
    <x v="1"/>
    <x v="40"/>
  </r>
  <r>
    <n v="3766"/>
    <x v="3761"/>
    <s v="Trapped on a stalled New York subway, seven strangers realize it's not just the train that's stuck."/>
    <x v="3"/>
    <x v="2454"/>
    <x v="0"/>
    <x v="0"/>
    <x v="0"/>
    <x v="3751"/>
    <x v="3766"/>
    <x v="0"/>
    <x v="93"/>
    <x v="0"/>
    <x v="40"/>
    <x v="2708"/>
    <x v="2798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x v="0"/>
    <x v="3566"/>
    <x v="3767"/>
    <x v="0"/>
    <x v="66"/>
    <x v="0"/>
    <x v="40"/>
    <x v="2709"/>
    <x v="2799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x v="0"/>
    <x v="3752"/>
    <x v="3768"/>
    <x v="0"/>
    <x v="6"/>
    <x v="0"/>
    <x v="40"/>
    <x v="2710"/>
    <x v="2800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x v="0"/>
    <x v="3753"/>
    <x v="3769"/>
    <x v="0"/>
    <x v="41"/>
    <x v="0"/>
    <x v="40"/>
    <x v="31"/>
    <x v="2801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x v="1"/>
    <x v="3754"/>
    <x v="3770"/>
    <x v="0"/>
    <x v="9"/>
    <x v="0"/>
    <x v="40"/>
    <x v="31"/>
    <x v="101"/>
    <x v="1"/>
    <x v="40"/>
  </r>
  <r>
    <n v="3771"/>
    <x v="3766"/>
    <s v="I would like to make a demo recording of six songs from COME OUT SWINGIN'!"/>
    <x v="28"/>
    <x v="2457"/>
    <x v="0"/>
    <x v="0"/>
    <x v="0"/>
    <x v="3755"/>
    <x v="3771"/>
    <x v="0"/>
    <x v="44"/>
    <x v="0"/>
    <x v="40"/>
    <x v="2711"/>
    <x v="2802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x v="0"/>
    <x v="3756"/>
    <x v="3772"/>
    <x v="0"/>
    <x v="51"/>
    <x v="0"/>
    <x v="40"/>
    <x v="1097"/>
    <x v="2803"/>
    <x v="1"/>
    <x v="40"/>
  </r>
  <r>
    <n v="3773"/>
    <x v="3768"/>
    <s v="A dramatic hip-hopera, inspired from monologues written by the performers."/>
    <x v="10"/>
    <x v="106"/>
    <x v="0"/>
    <x v="0"/>
    <x v="0"/>
    <x v="3757"/>
    <x v="3773"/>
    <x v="0"/>
    <x v="7"/>
    <x v="0"/>
    <x v="40"/>
    <x v="2123"/>
    <x v="2804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x v="5"/>
    <x v="3758"/>
    <x v="3774"/>
    <x v="0"/>
    <x v="20"/>
    <x v="0"/>
    <x v="40"/>
    <x v="31"/>
    <x v="101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x v="0"/>
    <x v="3759"/>
    <x v="3775"/>
    <x v="0"/>
    <x v="25"/>
    <x v="0"/>
    <x v="40"/>
    <x v="598"/>
    <x v="2805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x v="0"/>
    <x v="3760"/>
    <x v="3776"/>
    <x v="0"/>
    <x v="225"/>
    <x v="0"/>
    <x v="40"/>
    <x v="2712"/>
    <x v="2806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x v="0"/>
    <x v="3761"/>
    <x v="3777"/>
    <x v="0"/>
    <x v="211"/>
    <x v="0"/>
    <x v="40"/>
    <x v="2713"/>
    <x v="2807"/>
    <x v="1"/>
    <x v="40"/>
  </r>
  <r>
    <n v="3778"/>
    <x v="3773"/>
    <s v="Sponsor an AVENUE Q puppet for The Barn Players April 2015 production."/>
    <x v="262"/>
    <x v="570"/>
    <x v="0"/>
    <x v="0"/>
    <x v="0"/>
    <x v="3762"/>
    <x v="3778"/>
    <x v="0"/>
    <x v="17"/>
    <x v="0"/>
    <x v="40"/>
    <x v="2714"/>
    <x v="2808"/>
    <x v="1"/>
    <x v="40"/>
  </r>
  <r>
    <n v="3779"/>
    <x v="3774"/>
    <s v="A fresh, re-telling of the Jesus story for a new generation."/>
    <x v="36"/>
    <x v="2460"/>
    <x v="0"/>
    <x v="0"/>
    <x v="0"/>
    <x v="3763"/>
    <x v="3779"/>
    <x v="0"/>
    <x v="248"/>
    <x v="0"/>
    <x v="40"/>
    <x v="2715"/>
    <x v="2809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x v="0"/>
    <x v="3764"/>
    <x v="3780"/>
    <x v="0"/>
    <x v="209"/>
    <x v="0"/>
    <x v="40"/>
    <x v="43"/>
    <x v="101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x v="0"/>
    <x v="3765"/>
    <x v="3781"/>
    <x v="0"/>
    <x v="47"/>
    <x v="0"/>
    <x v="40"/>
    <x v="2716"/>
    <x v="2810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x v="1"/>
    <x v="3766"/>
    <x v="3782"/>
    <x v="0"/>
    <x v="74"/>
    <x v="0"/>
    <x v="40"/>
    <x v="1409"/>
    <x v="2811"/>
    <x v="1"/>
    <x v="40"/>
  </r>
  <r>
    <n v="3783"/>
    <x v="3778"/>
    <s v="Help fund Doro &amp; Diega's journey to the Orlando Fringe 2016. A brand new choose-your-own adventure musical!"/>
    <x v="38"/>
    <x v="2462"/>
    <x v="0"/>
    <x v="0"/>
    <x v="0"/>
    <x v="3767"/>
    <x v="3783"/>
    <x v="0"/>
    <x v="54"/>
    <x v="0"/>
    <x v="40"/>
    <x v="2717"/>
    <x v="2812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x v="5"/>
    <x v="3768"/>
    <x v="3784"/>
    <x v="0"/>
    <x v="73"/>
    <x v="0"/>
    <x v="40"/>
    <x v="935"/>
    <x v="2813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x v="1"/>
    <x v="3769"/>
    <x v="3785"/>
    <x v="0"/>
    <x v="209"/>
    <x v="0"/>
    <x v="40"/>
    <x v="2718"/>
    <x v="984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x v="0"/>
    <x v="3770"/>
    <x v="3786"/>
    <x v="0"/>
    <x v="26"/>
    <x v="0"/>
    <x v="40"/>
    <x v="2719"/>
    <x v="2814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x v="0"/>
    <x v="3514"/>
    <x v="3787"/>
    <x v="0"/>
    <x v="73"/>
    <x v="0"/>
    <x v="40"/>
    <x v="2720"/>
    <x v="2815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x v="0"/>
    <x v="3771"/>
    <x v="3788"/>
    <x v="0"/>
    <x v="29"/>
    <x v="1"/>
    <x v="40"/>
    <x v="886"/>
    <x v="13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x v="1"/>
    <x v="3772"/>
    <x v="3789"/>
    <x v="0"/>
    <x v="80"/>
    <x v="1"/>
    <x v="40"/>
    <x v="2721"/>
    <x v="2109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x v="0"/>
    <x v="3773"/>
    <x v="3790"/>
    <x v="0"/>
    <x v="78"/>
    <x v="1"/>
    <x v="40"/>
    <x v="109"/>
    <x v="121"/>
    <x v="1"/>
    <x v="40"/>
  </r>
  <r>
    <n v="3791"/>
    <x v="3786"/>
    <s v="Spin! is an original musical comedy-drama presented by Blue Palm Productions."/>
    <x v="15"/>
    <x v="117"/>
    <x v="2"/>
    <x v="0"/>
    <x v="0"/>
    <x v="3774"/>
    <x v="3791"/>
    <x v="0"/>
    <x v="78"/>
    <x v="1"/>
    <x v="40"/>
    <x v="109"/>
    <x v="121"/>
    <x v="1"/>
    <x v="40"/>
  </r>
  <r>
    <n v="3792"/>
    <x v="3787"/>
    <s v="A cultural and historic journey through Puerto Rico's music and dance!"/>
    <x v="78"/>
    <x v="428"/>
    <x v="2"/>
    <x v="0"/>
    <x v="0"/>
    <x v="3775"/>
    <x v="3792"/>
    <x v="0"/>
    <x v="84"/>
    <x v="1"/>
    <x v="40"/>
    <x v="1228"/>
    <x v="844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x v="0"/>
    <x v="3776"/>
    <x v="3793"/>
    <x v="0"/>
    <x v="54"/>
    <x v="1"/>
    <x v="40"/>
    <x v="2722"/>
    <x v="2816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x v="1"/>
    <x v="3777"/>
    <x v="3794"/>
    <x v="0"/>
    <x v="29"/>
    <x v="1"/>
    <x v="40"/>
    <x v="460"/>
    <x v="73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x v="1"/>
    <x v="3778"/>
    <x v="3795"/>
    <x v="0"/>
    <x v="84"/>
    <x v="1"/>
    <x v="40"/>
    <x v="1312"/>
    <x v="144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x v="0"/>
    <x v="3779"/>
    <x v="3796"/>
    <x v="0"/>
    <x v="29"/>
    <x v="1"/>
    <x v="40"/>
    <x v="2723"/>
    <x v="120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x v="0"/>
    <x v="3780"/>
    <x v="3797"/>
    <x v="0"/>
    <x v="77"/>
    <x v="1"/>
    <x v="40"/>
    <x v="2724"/>
    <x v="2817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x v="0"/>
    <x v="3781"/>
    <x v="3798"/>
    <x v="0"/>
    <x v="81"/>
    <x v="1"/>
    <x v="40"/>
    <x v="2725"/>
    <x v="1536"/>
    <x v="1"/>
    <x v="40"/>
  </r>
  <r>
    <n v="3799"/>
    <x v="3794"/>
    <s v="An original musical on it's way to the stage in Minneapolis, MN. Feel free to ask any questions."/>
    <x v="3"/>
    <x v="2465"/>
    <x v="2"/>
    <x v="0"/>
    <x v="0"/>
    <x v="3782"/>
    <x v="3799"/>
    <x v="0"/>
    <x v="80"/>
    <x v="1"/>
    <x v="40"/>
    <x v="2726"/>
    <x v="984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x v="0"/>
    <x v="3783"/>
    <x v="3800"/>
    <x v="0"/>
    <x v="38"/>
    <x v="1"/>
    <x v="40"/>
    <x v="2727"/>
    <x v="2818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x v="0"/>
    <x v="3784"/>
    <x v="3801"/>
    <x v="0"/>
    <x v="82"/>
    <x v="1"/>
    <x v="40"/>
    <x v="2728"/>
    <x v="2819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x v="0"/>
    <x v="3785"/>
    <x v="3802"/>
    <x v="0"/>
    <x v="78"/>
    <x v="1"/>
    <x v="40"/>
    <x v="109"/>
    <x v="121"/>
    <x v="1"/>
    <x v="40"/>
  </r>
  <r>
    <n v="3803"/>
    <x v="3798"/>
    <s v="A fully orchestrated concept album of Benjamin Button the Musical!"/>
    <x v="14"/>
    <x v="2466"/>
    <x v="2"/>
    <x v="0"/>
    <x v="0"/>
    <x v="3786"/>
    <x v="3803"/>
    <x v="0"/>
    <x v="244"/>
    <x v="1"/>
    <x v="40"/>
    <x v="2729"/>
    <x v="2820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x v="0"/>
    <x v="3787"/>
    <x v="3804"/>
    <x v="0"/>
    <x v="78"/>
    <x v="1"/>
    <x v="40"/>
    <x v="109"/>
    <x v="121"/>
    <x v="1"/>
    <x v="40"/>
  </r>
  <r>
    <n v="3805"/>
    <x v="3800"/>
    <s v="&quot;Sounds By The River&quot; tells the story of a Detroit composer through_x000a_his music, poetry, and dance."/>
    <x v="60"/>
    <x v="158"/>
    <x v="2"/>
    <x v="0"/>
    <x v="0"/>
    <x v="3788"/>
    <x v="3805"/>
    <x v="0"/>
    <x v="84"/>
    <x v="1"/>
    <x v="40"/>
    <x v="133"/>
    <x v="1788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x v="2"/>
    <x v="3789"/>
    <x v="3806"/>
    <x v="0"/>
    <x v="29"/>
    <x v="1"/>
    <x v="40"/>
    <x v="2730"/>
    <x v="144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x v="0"/>
    <x v="3790"/>
    <x v="3807"/>
    <x v="0"/>
    <x v="82"/>
    <x v="1"/>
    <x v="40"/>
    <x v="2731"/>
    <x v="2821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x v="1"/>
    <x v="3791"/>
    <x v="3808"/>
    <x v="0"/>
    <x v="54"/>
    <x v="0"/>
    <x v="6"/>
    <x v="31"/>
    <x v="694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x v="1"/>
    <x v="3792"/>
    <x v="3809"/>
    <x v="0"/>
    <x v="44"/>
    <x v="0"/>
    <x v="6"/>
    <x v="982"/>
    <x v="1352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x v="0"/>
    <x v="3793"/>
    <x v="3810"/>
    <x v="0"/>
    <x v="55"/>
    <x v="0"/>
    <x v="6"/>
    <x v="2732"/>
    <x v="2822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x v="1"/>
    <x v="3794"/>
    <x v="3811"/>
    <x v="0"/>
    <x v="10"/>
    <x v="0"/>
    <x v="6"/>
    <x v="2733"/>
    <x v="2823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x v="5"/>
    <x v="2551"/>
    <x v="3812"/>
    <x v="0"/>
    <x v="202"/>
    <x v="0"/>
    <x v="6"/>
    <x v="1708"/>
    <x v="2824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x v="0"/>
    <x v="3795"/>
    <x v="3813"/>
    <x v="0"/>
    <x v="74"/>
    <x v="0"/>
    <x v="6"/>
    <x v="2734"/>
    <x v="2825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x v="0"/>
    <x v="3532"/>
    <x v="3814"/>
    <x v="0"/>
    <x v="69"/>
    <x v="0"/>
    <x v="6"/>
    <x v="2735"/>
    <x v="2826"/>
    <x v="1"/>
    <x v="6"/>
  </r>
  <r>
    <n v="3815"/>
    <x v="3810"/>
    <s v="Come and help us make the Canterbury Shakespeare Festival a reality"/>
    <x v="28"/>
    <x v="2471"/>
    <x v="0"/>
    <x v="1"/>
    <x v="1"/>
    <x v="3796"/>
    <x v="3815"/>
    <x v="0"/>
    <x v="9"/>
    <x v="0"/>
    <x v="6"/>
    <x v="2736"/>
    <x v="2827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x v="0"/>
    <x v="3797"/>
    <x v="3816"/>
    <x v="0"/>
    <x v="77"/>
    <x v="0"/>
    <x v="6"/>
    <x v="2737"/>
    <x v="2828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x v="0"/>
    <x v="3798"/>
    <x v="3817"/>
    <x v="0"/>
    <x v="9"/>
    <x v="0"/>
    <x v="6"/>
    <x v="75"/>
    <x v="2829"/>
    <x v="1"/>
    <x v="6"/>
  </r>
  <r>
    <n v="3818"/>
    <x v="3813"/>
    <s v="The Arthurian Order of Avalon is attempting to raise funds to put on the annual Human Chessboard in March 2015!"/>
    <x v="49"/>
    <x v="365"/>
    <x v="0"/>
    <x v="0"/>
    <x v="0"/>
    <x v="3799"/>
    <x v="3818"/>
    <x v="0"/>
    <x v="73"/>
    <x v="0"/>
    <x v="6"/>
    <x v="2738"/>
    <x v="2830"/>
    <x v="1"/>
    <x v="6"/>
  </r>
  <r>
    <n v="3819"/>
    <x v="3814"/>
    <s v="Support this collection of new plays by Kansas City writers and the artists who are bringing it to life!"/>
    <x v="28"/>
    <x v="2474"/>
    <x v="0"/>
    <x v="0"/>
    <x v="0"/>
    <x v="3800"/>
    <x v="3819"/>
    <x v="0"/>
    <x v="55"/>
    <x v="0"/>
    <x v="6"/>
    <x v="201"/>
    <x v="2831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x v="1"/>
    <x v="3801"/>
    <x v="3820"/>
    <x v="0"/>
    <x v="9"/>
    <x v="0"/>
    <x v="6"/>
    <x v="2255"/>
    <x v="2832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x v="0"/>
    <x v="3802"/>
    <x v="3821"/>
    <x v="0"/>
    <x v="67"/>
    <x v="0"/>
    <x v="6"/>
    <x v="2739"/>
    <x v="2833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x v="3"/>
    <x v="3803"/>
    <x v="3822"/>
    <x v="0"/>
    <x v="88"/>
    <x v="0"/>
    <x v="6"/>
    <x v="2740"/>
    <x v="2834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x v="0"/>
    <x v="3804"/>
    <x v="3823"/>
    <x v="0"/>
    <x v="14"/>
    <x v="0"/>
    <x v="6"/>
    <x v="938"/>
    <x v="2835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x v="1"/>
    <x v="3805"/>
    <x v="3824"/>
    <x v="0"/>
    <x v="63"/>
    <x v="0"/>
    <x v="6"/>
    <x v="1277"/>
    <x v="2836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x v="0"/>
    <x v="3806"/>
    <x v="3825"/>
    <x v="0"/>
    <x v="72"/>
    <x v="0"/>
    <x v="6"/>
    <x v="2741"/>
    <x v="2837"/>
    <x v="1"/>
    <x v="6"/>
  </r>
  <r>
    <n v="3826"/>
    <x v="3821"/>
    <s v="This is the story about the Westons. One family who live with mental illness on a daily basis."/>
    <x v="20"/>
    <x v="526"/>
    <x v="0"/>
    <x v="1"/>
    <x v="1"/>
    <x v="3807"/>
    <x v="3826"/>
    <x v="0"/>
    <x v="55"/>
    <x v="0"/>
    <x v="6"/>
    <x v="650"/>
    <x v="446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x v="1"/>
    <x v="3808"/>
    <x v="3827"/>
    <x v="0"/>
    <x v="71"/>
    <x v="0"/>
    <x v="6"/>
    <x v="2742"/>
    <x v="2838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x v="0"/>
    <x v="3809"/>
    <x v="3828"/>
    <x v="0"/>
    <x v="33"/>
    <x v="0"/>
    <x v="6"/>
    <x v="31"/>
    <x v="2839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x v="0"/>
    <x v="3810"/>
    <x v="3829"/>
    <x v="0"/>
    <x v="22"/>
    <x v="0"/>
    <x v="6"/>
    <x v="20"/>
    <x v="2840"/>
    <x v="1"/>
    <x v="6"/>
  </r>
  <r>
    <n v="3830"/>
    <x v="3825"/>
    <s v="The Aeon Theatre company is producing another original play by Parker Hale at the Manhattan Reportory Theatre"/>
    <x v="213"/>
    <x v="1175"/>
    <x v="0"/>
    <x v="0"/>
    <x v="0"/>
    <x v="3811"/>
    <x v="3830"/>
    <x v="0"/>
    <x v="83"/>
    <x v="0"/>
    <x v="6"/>
    <x v="2743"/>
    <x v="766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x v="0"/>
    <x v="3812"/>
    <x v="3831"/>
    <x v="0"/>
    <x v="82"/>
    <x v="0"/>
    <x v="6"/>
    <x v="2744"/>
    <x v="2841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x v="0"/>
    <x v="3813"/>
    <x v="3832"/>
    <x v="0"/>
    <x v="82"/>
    <x v="0"/>
    <x v="6"/>
    <x v="436"/>
    <x v="2842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x v="5"/>
    <x v="3814"/>
    <x v="3833"/>
    <x v="0"/>
    <x v="9"/>
    <x v="0"/>
    <x v="6"/>
    <x v="988"/>
    <x v="2843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x v="1"/>
    <x v="3815"/>
    <x v="3834"/>
    <x v="0"/>
    <x v="7"/>
    <x v="0"/>
    <x v="6"/>
    <x v="2745"/>
    <x v="2844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x v="1"/>
    <x v="3816"/>
    <x v="3835"/>
    <x v="0"/>
    <x v="22"/>
    <x v="0"/>
    <x v="6"/>
    <x v="583"/>
    <x v="379"/>
    <x v="1"/>
    <x v="6"/>
  </r>
  <r>
    <n v="3836"/>
    <x v="3831"/>
    <s v="&quot;The surveyor said the foundation was shaky&quot;. A woman finds what it means to rebuild her marriage."/>
    <x v="134"/>
    <x v="72"/>
    <x v="0"/>
    <x v="0"/>
    <x v="0"/>
    <x v="3817"/>
    <x v="3836"/>
    <x v="0"/>
    <x v="25"/>
    <x v="0"/>
    <x v="6"/>
    <x v="2460"/>
    <x v="2845"/>
    <x v="1"/>
    <x v="6"/>
  </r>
  <r>
    <n v="3837"/>
    <x v="3832"/>
    <s v="A high-flying French farce with the thrust of a well-tuned jet engine"/>
    <x v="13"/>
    <x v="2485"/>
    <x v="0"/>
    <x v="1"/>
    <x v="1"/>
    <x v="3818"/>
    <x v="3837"/>
    <x v="0"/>
    <x v="57"/>
    <x v="0"/>
    <x v="6"/>
    <x v="426"/>
    <x v="2846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x v="9"/>
    <x v="3819"/>
    <x v="3838"/>
    <x v="0"/>
    <x v="61"/>
    <x v="0"/>
    <x v="6"/>
    <x v="2746"/>
    <x v="2847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x v="0"/>
    <x v="3820"/>
    <x v="3839"/>
    <x v="0"/>
    <x v="58"/>
    <x v="0"/>
    <x v="6"/>
    <x v="982"/>
    <x v="2848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x v="1"/>
    <x v="3821"/>
    <x v="3840"/>
    <x v="0"/>
    <x v="83"/>
    <x v="0"/>
    <x v="6"/>
    <x v="2747"/>
    <x v="94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x v="0"/>
    <x v="3822"/>
    <x v="3841"/>
    <x v="1"/>
    <x v="69"/>
    <x v="1"/>
    <x v="6"/>
    <x v="2748"/>
    <x v="2849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x v="1"/>
    <x v="3823"/>
    <x v="3842"/>
    <x v="1"/>
    <x v="23"/>
    <x v="1"/>
    <x v="6"/>
    <x v="2749"/>
    <x v="2850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x v="0"/>
    <x v="3824"/>
    <x v="3843"/>
    <x v="1"/>
    <x v="10"/>
    <x v="1"/>
    <x v="6"/>
    <x v="2750"/>
    <x v="2851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x v="0"/>
    <x v="3825"/>
    <x v="3844"/>
    <x v="1"/>
    <x v="133"/>
    <x v="1"/>
    <x v="6"/>
    <x v="2751"/>
    <x v="2852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x v="0"/>
    <x v="3826"/>
    <x v="3845"/>
    <x v="1"/>
    <x v="8"/>
    <x v="1"/>
    <x v="6"/>
    <x v="2752"/>
    <x v="2853"/>
    <x v="1"/>
    <x v="6"/>
  </r>
  <r>
    <n v="3846"/>
    <x v="3841"/>
    <s v="My Insane Shakespeare. An original play by Arthur Elbakyan premiering October 13th at United Solo, New York City."/>
    <x v="39"/>
    <x v="2492"/>
    <x v="2"/>
    <x v="0"/>
    <x v="0"/>
    <x v="3827"/>
    <x v="3846"/>
    <x v="1"/>
    <x v="22"/>
    <x v="1"/>
    <x v="6"/>
    <x v="837"/>
    <x v="2854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x v="0"/>
    <x v="3828"/>
    <x v="3847"/>
    <x v="1"/>
    <x v="82"/>
    <x v="1"/>
    <x v="6"/>
    <x v="2753"/>
    <x v="2855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x v="0"/>
    <x v="3829"/>
    <x v="3848"/>
    <x v="1"/>
    <x v="68"/>
    <x v="1"/>
    <x v="6"/>
    <x v="2754"/>
    <x v="2856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x v="3"/>
    <x v="3830"/>
    <x v="3849"/>
    <x v="1"/>
    <x v="33"/>
    <x v="1"/>
    <x v="6"/>
    <x v="2755"/>
    <x v="2857"/>
    <x v="1"/>
    <x v="6"/>
  </r>
  <r>
    <n v="3850"/>
    <x v="3845"/>
    <s v="V-Day is a global activist movement to end violence against women and girls."/>
    <x v="28"/>
    <x v="2495"/>
    <x v="2"/>
    <x v="0"/>
    <x v="0"/>
    <x v="3831"/>
    <x v="3850"/>
    <x v="1"/>
    <x v="80"/>
    <x v="1"/>
    <x v="6"/>
    <x v="2756"/>
    <x v="2858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x v="1"/>
    <x v="3832"/>
    <x v="3851"/>
    <x v="1"/>
    <x v="54"/>
    <x v="1"/>
    <x v="6"/>
    <x v="2757"/>
    <x v="2859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x v="0"/>
    <x v="3833"/>
    <x v="3852"/>
    <x v="0"/>
    <x v="84"/>
    <x v="1"/>
    <x v="6"/>
    <x v="418"/>
    <x v="119"/>
    <x v="1"/>
    <x v="6"/>
  </r>
  <r>
    <n v="3853"/>
    <x v="3848"/>
    <s v="A dose of One-woman &quot;Dramedy&quot; to cure those daily blues is just what the doctor ordered!"/>
    <x v="57"/>
    <x v="375"/>
    <x v="2"/>
    <x v="0"/>
    <x v="0"/>
    <x v="3834"/>
    <x v="3853"/>
    <x v="0"/>
    <x v="84"/>
    <x v="1"/>
    <x v="6"/>
    <x v="2758"/>
    <x v="31"/>
    <x v="1"/>
    <x v="6"/>
  </r>
  <r>
    <n v="3854"/>
    <x v="3849"/>
    <s v="A play dedicated to the 100th anniversary of the Armenian Genocide."/>
    <x v="34"/>
    <x v="2496"/>
    <x v="2"/>
    <x v="0"/>
    <x v="0"/>
    <x v="3835"/>
    <x v="3854"/>
    <x v="0"/>
    <x v="9"/>
    <x v="1"/>
    <x v="6"/>
    <x v="2759"/>
    <x v="2860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x v="0"/>
    <x v="3836"/>
    <x v="3855"/>
    <x v="0"/>
    <x v="29"/>
    <x v="1"/>
    <x v="6"/>
    <x v="453"/>
    <x v="384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x v="0"/>
    <x v="3837"/>
    <x v="3856"/>
    <x v="0"/>
    <x v="29"/>
    <x v="1"/>
    <x v="6"/>
    <x v="459"/>
    <x v="120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x v="0"/>
    <x v="3838"/>
    <x v="3857"/>
    <x v="0"/>
    <x v="80"/>
    <x v="1"/>
    <x v="6"/>
    <x v="2760"/>
    <x v="178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x v="1"/>
    <x v="3839"/>
    <x v="3858"/>
    <x v="0"/>
    <x v="29"/>
    <x v="1"/>
    <x v="6"/>
    <x v="172"/>
    <x v="119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x v="0"/>
    <x v="3840"/>
    <x v="3859"/>
    <x v="0"/>
    <x v="29"/>
    <x v="1"/>
    <x v="6"/>
    <x v="167"/>
    <x v="120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x v="0"/>
    <x v="3841"/>
    <x v="3860"/>
    <x v="0"/>
    <x v="62"/>
    <x v="1"/>
    <x v="6"/>
    <x v="2761"/>
    <x v="2861"/>
    <x v="1"/>
    <x v="6"/>
  </r>
  <r>
    <n v="3861"/>
    <x v="3856"/>
    <s v="THE COMING OF THE LORD!"/>
    <x v="13"/>
    <x v="173"/>
    <x v="2"/>
    <x v="0"/>
    <x v="0"/>
    <x v="3842"/>
    <x v="3861"/>
    <x v="0"/>
    <x v="29"/>
    <x v="1"/>
    <x v="6"/>
    <x v="152"/>
    <x v="101"/>
    <x v="1"/>
    <x v="6"/>
  </r>
  <r>
    <n v="3862"/>
    <x v="3857"/>
    <s v="The hit immersive theatre experience of England comes to Corpus Christi!"/>
    <x v="51"/>
    <x v="116"/>
    <x v="2"/>
    <x v="0"/>
    <x v="0"/>
    <x v="3843"/>
    <x v="3862"/>
    <x v="0"/>
    <x v="29"/>
    <x v="1"/>
    <x v="6"/>
    <x v="473"/>
    <x v="120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x v="0"/>
    <x v="3844"/>
    <x v="3863"/>
    <x v="0"/>
    <x v="78"/>
    <x v="1"/>
    <x v="6"/>
    <x v="109"/>
    <x v="121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x v="0"/>
    <x v="3845"/>
    <x v="3864"/>
    <x v="0"/>
    <x v="83"/>
    <x v="1"/>
    <x v="6"/>
    <x v="444"/>
    <x v="135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x v="5"/>
    <x v="3846"/>
    <x v="3865"/>
    <x v="0"/>
    <x v="25"/>
    <x v="1"/>
    <x v="6"/>
    <x v="2762"/>
    <x v="2521"/>
    <x v="1"/>
    <x v="6"/>
  </r>
  <r>
    <n v="3866"/>
    <x v="3861"/>
    <s v="A funny, moving, witty piece about a girl, her oboe, and her dreams."/>
    <x v="13"/>
    <x v="143"/>
    <x v="2"/>
    <x v="0"/>
    <x v="0"/>
    <x v="3847"/>
    <x v="3866"/>
    <x v="0"/>
    <x v="84"/>
    <x v="1"/>
    <x v="6"/>
    <x v="1219"/>
    <x v="148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x v="0"/>
    <x v="3848"/>
    <x v="3867"/>
    <x v="0"/>
    <x v="81"/>
    <x v="1"/>
    <x v="6"/>
    <x v="2763"/>
    <x v="2862"/>
    <x v="1"/>
    <x v="6"/>
  </r>
  <r>
    <n v="3868"/>
    <x v="3863"/>
    <s v="New collection of music by Scott Evan Davis!"/>
    <x v="10"/>
    <x v="115"/>
    <x v="1"/>
    <x v="1"/>
    <x v="1"/>
    <x v="3849"/>
    <x v="3868"/>
    <x v="0"/>
    <x v="29"/>
    <x v="1"/>
    <x v="40"/>
    <x v="418"/>
    <x v="119"/>
    <x v="1"/>
    <x v="40"/>
  </r>
  <r>
    <n v="3869"/>
    <x v="3864"/>
    <s v="A Musical about 3 women who pursue their Pleasure and end up finding themselves."/>
    <x v="426"/>
    <x v="2497"/>
    <x v="1"/>
    <x v="0"/>
    <x v="0"/>
    <x v="3850"/>
    <x v="3869"/>
    <x v="0"/>
    <x v="41"/>
    <x v="1"/>
    <x v="40"/>
    <x v="2764"/>
    <x v="2863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x v="0"/>
    <x v="3851"/>
    <x v="3870"/>
    <x v="0"/>
    <x v="73"/>
    <x v="1"/>
    <x v="40"/>
    <x v="2154"/>
    <x v="1876"/>
    <x v="1"/>
    <x v="40"/>
  </r>
  <r>
    <n v="3871"/>
    <x v="3866"/>
    <s v="Our musical is finally ready to come to life, and we're raising funds to help make that happen!"/>
    <x v="15"/>
    <x v="130"/>
    <x v="1"/>
    <x v="0"/>
    <x v="0"/>
    <x v="3852"/>
    <x v="3871"/>
    <x v="0"/>
    <x v="83"/>
    <x v="1"/>
    <x v="40"/>
    <x v="129"/>
    <x v="140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x v="0"/>
    <x v="3853"/>
    <x v="3872"/>
    <x v="0"/>
    <x v="78"/>
    <x v="1"/>
    <x v="40"/>
    <x v="109"/>
    <x v="121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x v="0"/>
    <x v="3854"/>
    <x v="3873"/>
    <x v="0"/>
    <x v="78"/>
    <x v="1"/>
    <x v="40"/>
    <x v="109"/>
    <x v="121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x v="4"/>
    <x v="3855"/>
    <x v="3874"/>
    <x v="0"/>
    <x v="78"/>
    <x v="1"/>
    <x v="40"/>
    <x v="109"/>
    <x v="121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x v="7"/>
    <x v="3856"/>
    <x v="3875"/>
    <x v="0"/>
    <x v="78"/>
    <x v="1"/>
    <x v="40"/>
    <x v="109"/>
    <x v="121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x v="1"/>
    <x v="3857"/>
    <x v="3876"/>
    <x v="0"/>
    <x v="67"/>
    <x v="1"/>
    <x v="40"/>
    <x v="2765"/>
    <x v="2864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x v="0"/>
    <x v="3858"/>
    <x v="3877"/>
    <x v="0"/>
    <x v="25"/>
    <x v="1"/>
    <x v="40"/>
    <x v="2766"/>
    <x v="2865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x v="0"/>
    <x v="3859"/>
    <x v="3878"/>
    <x v="0"/>
    <x v="29"/>
    <x v="1"/>
    <x v="40"/>
    <x v="2767"/>
    <x v="119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x v="1"/>
    <x v="3860"/>
    <x v="3879"/>
    <x v="0"/>
    <x v="78"/>
    <x v="1"/>
    <x v="40"/>
    <x v="109"/>
    <x v="121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x v="1"/>
    <x v="3792"/>
    <x v="3880"/>
    <x v="0"/>
    <x v="57"/>
    <x v="1"/>
    <x v="40"/>
    <x v="2768"/>
    <x v="2866"/>
    <x v="1"/>
    <x v="40"/>
  </r>
  <r>
    <n v="3881"/>
    <x v="3876"/>
    <s v="A musical journey coming to the Blue Venue at the 2017 Orlando Fringe Festival!"/>
    <x v="2"/>
    <x v="379"/>
    <x v="1"/>
    <x v="0"/>
    <x v="0"/>
    <x v="3861"/>
    <x v="3881"/>
    <x v="0"/>
    <x v="29"/>
    <x v="1"/>
    <x v="40"/>
    <x v="152"/>
    <x v="384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x v="2"/>
    <x v="3862"/>
    <x v="3882"/>
    <x v="0"/>
    <x v="78"/>
    <x v="1"/>
    <x v="40"/>
    <x v="109"/>
    <x v="121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x v="1"/>
    <x v="3863"/>
    <x v="3883"/>
    <x v="0"/>
    <x v="78"/>
    <x v="1"/>
    <x v="40"/>
    <x v="109"/>
    <x v="121"/>
    <x v="1"/>
    <x v="40"/>
  </r>
  <r>
    <n v="3884"/>
    <x v="3879"/>
    <s v="The Group M3 is striving to give one of the poorest towns in the country hope again this Easter Holiday."/>
    <x v="3"/>
    <x v="117"/>
    <x v="1"/>
    <x v="0"/>
    <x v="0"/>
    <x v="3864"/>
    <x v="3884"/>
    <x v="0"/>
    <x v="78"/>
    <x v="1"/>
    <x v="40"/>
    <x v="109"/>
    <x v="121"/>
    <x v="1"/>
    <x v="40"/>
  </r>
  <r>
    <n v="3885"/>
    <x v="3880"/>
    <s v="A LIVE musical spectacular theatrical experience of The Beatles recording sessions at Abbey Road Studios."/>
    <x v="427"/>
    <x v="117"/>
    <x v="1"/>
    <x v="0"/>
    <x v="0"/>
    <x v="3865"/>
    <x v="3885"/>
    <x v="0"/>
    <x v="78"/>
    <x v="1"/>
    <x v="40"/>
    <x v="109"/>
    <x v="121"/>
    <x v="1"/>
    <x v="40"/>
  </r>
  <r>
    <n v="3886"/>
    <x v="3881"/>
    <n v="1"/>
    <x v="3"/>
    <x v="117"/>
    <x v="1"/>
    <x v="2"/>
    <x v="2"/>
    <x v="3866"/>
    <x v="3886"/>
    <x v="0"/>
    <x v="78"/>
    <x v="1"/>
    <x v="40"/>
    <x v="109"/>
    <x v="121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x v="0"/>
    <x v="3867"/>
    <x v="3887"/>
    <x v="0"/>
    <x v="84"/>
    <x v="1"/>
    <x v="40"/>
    <x v="1922"/>
    <x v="844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x v="1"/>
    <x v="3868"/>
    <x v="3888"/>
    <x v="0"/>
    <x v="25"/>
    <x v="1"/>
    <x v="6"/>
    <x v="2769"/>
    <x v="2867"/>
    <x v="1"/>
    <x v="6"/>
  </r>
  <r>
    <n v="3889"/>
    <x v="3884"/>
    <s v="A romantic comedy about a girl trying to figure out what to do with her life and an angel who comes to help her."/>
    <x v="6"/>
    <x v="1497"/>
    <x v="2"/>
    <x v="0"/>
    <x v="0"/>
    <x v="3869"/>
    <x v="3889"/>
    <x v="0"/>
    <x v="82"/>
    <x v="1"/>
    <x v="6"/>
    <x v="2770"/>
    <x v="2868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x v="0"/>
    <x v="3870"/>
    <x v="3890"/>
    <x v="0"/>
    <x v="22"/>
    <x v="1"/>
    <x v="6"/>
    <x v="2771"/>
    <x v="2869"/>
    <x v="1"/>
    <x v="6"/>
  </r>
  <r>
    <n v="3891"/>
    <x v="3886"/>
    <s v="A comedy about a mime who dreams of becoming a stand up comedian."/>
    <x v="134"/>
    <x v="92"/>
    <x v="2"/>
    <x v="0"/>
    <x v="0"/>
    <x v="3871"/>
    <x v="3891"/>
    <x v="0"/>
    <x v="63"/>
    <x v="1"/>
    <x v="6"/>
    <x v="2164"/>
    <x v="2351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x v="0"/>
    <x v="3872"/>
    <x v="3892"/>
    <x v="0"/>
    <x v="78"/>
    <x v="1"/>
    <x v="6"/>
    <x v="109"/>
    <x v="121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x v="0"/>
    <x v="3873"/>
    <x v="3893"/>
    <x v="0"/>
    <x v="87"/>
    <x v="1"/>
    <x v="6"/>
    <x v="2772"/>
    <x v="2870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x v="0"/>
    <x v="3874"/>
    <x v="3894"/>
    <x v="0"/>
    <x v="202"/>
    <x v="1"/>
    <x v="6"/>
    <x v="2773"/>
    <x v="1331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x v="0"/>
    <x v="3875"/>
    <x v="3895"/>
    <x v="0"/>
    <x v="29"/>
    <x v="1"/>
    <x v="6"/>
    <x v="152"/>
    <x v="73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x v="0"/>
    <x v="3876"/>
    <x v="3896"/>
    <x v="0"/>
    <x v="80"/>
    <x v="1"/>
    <x v="6"/>
    <x v="2774"/>
    <x v="66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x v="4"/>
    <x v="3877"/>
    <x v="3897"/>
    <x v="0"/>
    <x v="73"/>
    <x v="1"/>
    <x v="6"/>
    <x v="2775"/>
    <x v="895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x v="1"/>
    <x v="3878"/>
    <x v="3898"/>
    <x v="0"/>
    <x v="38"/>
    <x v="1"/>
    <x v="6"/>
    <x v="397"/>
    <x v="1337"/>
    <x v="1"/>
    <x v="6"/>
  </r>
  <r>
    <n v="3899"/>
    <x v="3894"/>
    <s v="More than just a play, RAIN is an outreach to hurting people who feel disengaged or rejected by others."/>
    <x v="3"/>
    <x v="366"/>
    <x v="2"/>
    <x v="0"/>
    <x v="0"/>
    <x v="3879"/>
    <x v="3899"/>
    <x v="0"/>
    <x v="84"/>
    <x v="1"/>
    <x v="6"/>
    <x v="2372"/>
    <x v="372"/>
    <x v="1"/>
    <x v="6"/>
  </r>
  <r>
    <n v="3900"/>
    <x v="3895"/>
    <s v="HUB Theatre Group collaborates with local artists to present John Logan's RED to the community."/>
    <x v="30"/>
    <x v="2503"/>
    <x v="2"/>
    <x v="0"/>
    <x v="0"/>
    <x v="3880"/>
    <x v="3900"/>
    <x v="0"/>
    <x v="81"/>
    <x v="1"/>
    <x v="6"/>
    <x v="2331"/>
    <x v="2871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x v="0"/>
    <x v="3881"/>
    <x v="3901"/>
    <x v="0"/>
    <x v="29"/>
    <x v="1"/>
    <x v="6"/>
    <x v="1863"/>
    <x v="384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x v="1"/>
    <x v="3882"/>
    <x v="3902"/>
    <x v="0"/>
    <x v="162"/>
    <x v="1"/>
    <x v="6"/>
    <x v="2776"/>
    <x v="2872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x v="0"/>
    <x v="3883"/>
    <x v="3903"/>
    <x v="0"/>
    <x v="78"/>
    <x v="1"/>
    <x v="6"/>
    <x v="109"/>
    <x v="121"/>
    <x v="1"/>
    <x v="6"/>
  </r>
  <r>
    <n v="3904"/>
    <x v="3899"/>
    <s v="A play that will cover 4000 years of black history."/>
    <x v="3"/>
    <x v="158"/>
    <x v="2"/>
    <x v="0"/>
    <x v="0"/>
    <x v="3884"/>
    <x v="3904"/>
    <x v="0"/>
    <x v="84"/>
    <x v="1"/>
    <x v="6"/>
    <x v="479"/>
    <x v="1788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x v="1"/>
    <x v="3885"/>
    <x v="3905"/>
    <x v="0"/>
    <x v="63"/>
    <x v="1"/>
    <x v="6"/>
    <x v="2777"/>
    <x v="2873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x v="1"/>
    <x v="3886"/>
    <x v="3906"/>
    <x v="0"/>
    <x v="38"/>
    <x v="1"/>
    <x v="6"/>
    <x v="2778"/>
    <x v="2874"/>
    <x v="1"/>
    <x v="6"/>
  </r>
  <r>
    <n v="3907"/>
    <x v="3902"/>
    <s v="Burqa&amp;Rifle dramatizes the  encounter between two women -- a vigilante and a convert to Islam."/>
    <x v="28"/>
    <x v="358"/>
    <x v="2"/>
    <x v="0"/>
    <x v="0"/>
    <x v="3887"/>
    <x v="3907"/>
    <x v="0"/>
    <x v="80"/>
    <x v="1"/>
    <x v="6"/>
    <x v="2779"/>
    <x v="287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x v="0"/>
    <x v="3888"/>
    <x v="3908"/>
    <x v="0"/>
    <x v="80"/>
    <x v="1"/>
    <x v="6"/>
    <x v="2780"/>
    <x v="1862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x v="0"/>
    <x v="3889"/>
    <x v="3909"/>
    <x v="0"/>
    <x v="80"/>
    <x v="1"/>
    <x v="6"/>
    <x v="2781"/>
    <x v="1209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x v="0"/>
    <x v="3890"/>
    <x v="3910"/>
    <x v="0"/>
    <x v="83"/>
    <x v="1"/>
    <x v="6"/>
    <x v="2782"/>
    <x v="2876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x v="0"/>
    <x v="3891"/>
    <x v="3911"/>
    <x v="0"/>
    <x v="17"/>
    <x v="1"/>
    <x v="6"/>
    <x v="2783"/>
    <x v="2877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x v="0"/>
    <x v="3892"/>
    <x v="3912"/>
    <x v="0"/>
    <x v="29"/>
    <x v="1"/>
    <x v="6"/>
    <x v="440"/>
    <x v="120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x v="0"/>
    <x v="3893"/>
    <x v="3913"/>
    <x v="0"/>
    <x v="63"/>
    <x v="1"/>
    <x v="6"/>
    <x v="709"/>
    <x v="2878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x v="1"/>
    <x v="3894"/>
    <x v="3914"/>
    <x v="0"/>
    <x v="74"/>
    <x v="1"/>
    <x v="6"/>
    <x v="2784"/>
    <x v="2417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x v="1"/>
    <x v="3895"/>
    <x v="3915"/>
    <x v="0"/>
    <x v="29"/>
    <x v="1"/>
    <x v="6"/>
    <x v="119"/>
    <x v="144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x v="7"/>
    <x v="3896"/>
    <x v="3916"/>
    <x v="0"/>
    <x v="78"/>
    <x v="1"/>
    <x v="6"/>
    <x v="109"/>
    <x v="121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x v="1"/>
    <x v="3897"/>
    <x v="3917"/>
    <x v="0"/>
    <x v="29"/>
    <x v="1"/>
    <x v="6"/>
    <x v="2785"/>
    <x v="119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x v="1"/>
    <x v="3898"/>
    <x v="3918"/>
    <x v="0"/>
    <x v="83"/>
    <x v="1"/>
    <x v="6"/>
    <x v="418"/>
    <x v="379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x v="1"/>
    <x v="3899"/>
    <x v="3919"/>
    <x v="0"/>
    <x v="83"/>
    <x v="1"/>
    <x v="6"/>
    <x v="2786"/>
    <x v="180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x v="1"/>
    <x v="3900"/>
    <x v="3920"/>
    <x v="0"/>
    <x v="83"/>
    <x v="1"/>
    <x v="6"/>
    <x v="2331"/>
    <x v="834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x v="1"/>
    <x v="3901"/>
    <x v="3921"/>
    <x v="0"/>
    <x v="78"/>
    <x v="1"/>
    <x v="6"/>
    <x v="109"/>
    <x v="121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x v="0"/>
    <x v="3902"/>
    <x v="3922"/>
    <x v="0"/>
    <x v="79"/>
    <x v="1"/>
    <x v="6"/>
    <x v="2787"/>
    <x v="2879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x v="1"/>
    <x v="3903"/>
    <x v="3923"/>
    <x v="0"/>
    <x v="57"/>
    <x v="1"/>
    <x v="6"/>
    <x v="2788"/>
    <x v="2880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x v="0"/>
    <x v="3904"/>
    <x v="3924"/>
    <x v="0"/>
    <x v="244"/>
    <x v="1"/>
    <x v="6"/>
    <x v="2789"/>
    <x v="1378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x v="0"/>
    <x v="3905"/>
    <x v="3925"/>
    <x v="0"/>
    <x v="83"/>
    <x v="1"/>
    <x v="6"/>
    <x v="709"/>
    <x v="144"/>
    <x v="1"/>
    <x v="6"/>
  </r>
  <r>
    <n v="3926"/>
    <x v="3921"/>
    <s v="Producing syllabus-relevant theatre targeted to HSC students on the NSW Central Coast"/>
    <x v="10"/>
    <x v="493"/>
    <x v="2"/>
    <x v="2"/>
    <x v="2"/>
    <x v="3906"/>
    <x v="3926"/>
    <x v="0"/>
    <x v="29"/>
    <x v="1"/>
    <x v="6"/>
    <x v="715"/>
    <x v="2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x v="1"/>
    <x v="3907"/>
    <x v="3927"/>
    <x v="0"/>
    <x v="84"/>
    <x v="1"/>
    <x v="6"/>
    <x v="460"/>
    <x v="385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x v="0"/>
    <x v="3908"/>
    <x v="3928"/>
    <x v="0"/>
    <x v="63"/>
    <x v="1"/>
    <x v="6"/>
    <x v="2790"/>
    <x v="2881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x v="0"/>
    <x v="3909"/>
    <x v="3929"/>
    <x v="0"/>
    <x v="25"/>
    <x v="1"/>
    <x v="6"/>
    <x v="2791"/>
    <x v="2882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x v="2"/>
    <x v="3910"/>
    <x v="3930"/>
    <x v="0"/>
    <x v="78"/>
    <x v="1"/>
    <x v="6"/>
    <x v="109"/>
    <x v="121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x v="0"/>
    <x v="3911"/>
    <x v="3931"/>
    <x v="0"/>
    <x v="78"/>
    <x v="1"/>
    <x v="6"/>
    <x v="109"/>
    <x v="121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x v="0"/>
    <x v="3912"/>
    <x v="3932"/>
    <x v="0"/>
    <x v="29"/>
    <x v="1"/>
    <x v="6"/>
    <x v="2792"/>
    <x v="120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x v="0"/>
    <x v="3913"/>
    <x v="3933"/>
    <x v="0"/>
    <x v="8"/>
    <x v="1"/>
    <x v="6"/>
    <x v="2793"/>
    <x v="2883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x v="0"/>
    <x v="3914"/>
    <x v="3934"/>
    <x v="0"/>
    <x v="8"/>
    <x v="1"/>
    <x v="6"/>
    <x v="1324"/>
    <x v="2884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x v="1"/>
    <x v="3915"/>
    <x v="3935"/>
    <x v="0"/>
    <x v="23"/>
    <x v="1"/>
    <x v="6"/>
    <x v="2794"/>
    <x v="2885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x v="0"/>
    <x v="3916"/>
    <x v="3936"/>
    <x v="0"/>
    <x v="78"/>
    <x v="1"/>
    <x v="6"/>
    <x v="109"/>
    <x v="121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x v="0"/>
    <x v="3917"/>
    <x v="3937"/>
    <x v="0"/>
    <x v="73"/>
    <x v="1"/>
    <x v="6"/>
    <x v="2795"/>
    <x v="2886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x v="0"/>
    <x v="3918"/>
    <x v="3938"/>
    <x v="0"/>
    <x v="81"/>
    <x v="1"/>
    <x v="6"/>
    <x v="2796"/>
    <x v="2887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x v="2"/>
    <x v="3919"/>
    <x v="3939"/>
    <x v="0"/>
    <x v="29"/>
    <x v="1"/>
    <x v="6"/>
    <x v="370"/>
    <x v="144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x v="0"/>
    <x v="3920"/>
    <x v="3940"/>
    <x v="0"/>
    <x v="84"/>
    <x v="1"/>
    <x v="6"/>
    <x v="881"/>
    <x v="148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x v="0"/>
    <x v="3921"/>
    <x v="3941"/>
    <x v="0"/>
    <x v="84"/>
    <x v="1"/>
    <x v="6"/>
    <x v="957"/>
    <x v="384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x v="0"/>
    <x v="3922"/>
    <x v="3942"/>
    <x v="0"/>
    <x v="78"/>
    <x v="1"/>
    <x v="6"/>
    <x v="109"/>
    <x v="121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x v="0"/>
    <x v="3923"/>
    <x v="3943"/>
    <x v="0"/>
    <x v="62"/>
    <x v="1"/>
    <x v="6"/>
    <x v="2797"/>
    <x v="2888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x v="0"/>
    <x v="3924"/>
    <x v="3944"/>
    <x v="0"/>
    <x v="78"/>
    <x v="1"/>
    <x v="6"/>
    <x v="109"/>
    <x v="121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x v="0"/>
    <x v="3925"/>
    <x v="3945"/>
    <x v="0"/>
    <x v="29"/>
    <x v="1"/>
    <x v="6"/>
    <x v="1161"/>
    <x v="144"/>
    <x v="1"/>
    <x v="6"/>
  </r>
  <r>
    <n v="3946"/>
    <x v="3941"/>
    <s v="Dr. Mecurio's is an original work of fantasy designed and written for the stage."/>
    <x v="12"/>
    <x v="666"/>
    <x v="2"/>
    <x v="0"/>
    <x v="0"/>
    <x v="3926"/>
    <x v="3946"/>
    <x v="0"/>
    <x v="81"/>
    <x v="1"/>
    <x v="6"/>
    <x v="140"/>
    <x v="498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x v="0"/>
    <x v="3927"/>
    <x v="3947"/>
    <x v="0"/>
    <x v="84"/>
    <x v="1"/>
    <x v="6"/>
    <x v="2798"/>
    <x v="476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x v="2"/>
    <x v="3928"/>
    <x v="3948"/>
    <x v="0"/>
    <x v="78"/>
    <x v="1"/>
    <x v="6"/>
    <x v="109"/>
    <x v="121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x v="2"/>
    <x v="3929"/>
    <x v="3949"/>
    <x v="0"/>
    <x v="58"/>
    <x v="1"/>
    <x v="6"/>
    <x v="2799"/>
    <x v="2889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x v="0"/>
    <x v="3930"/>
    <x v="3950"/>
    <x v="0"/>
    <x v="29"/>
    <x v="1"/>
    <x v="6"/>
    <x v="895"/>
    <x v="384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x v="3"/>
    <x v="3931"/>
    <x v="3951"/>
    <x v="0"/>
    <x v="29"/>
    <x v="1"/>
    <x v="6"/>
    <x v="2800"/>
    <x v="120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x v="0"/>
    <x v="3932"/>
    <x v="3952"/>
    <x v="0"/>
    <x v="29"/>
    <x v="1"/>
    <x v="6"/>
    <x v="2801"/>
    <x v="384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x v="0"/>
    <x v="3933"/>
    <x v="3953"/>
    <x v="0"/>
    <x v="78"/>
    <x v="1"/>
    <x v="6"/>
    <x v="109"/>
    <x v="121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x v="5"/>
    <x v="3934"/>
    <x v="3954"/>
    <x v="0"/>
    <x v="78"/>
    <x v="1"/>
    <x v="6"/>
    <x v="109"/>
    <x v="121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x v="0"/>
    <x v="3935"/>
    <x v="3955"/>
    <x v="0"/>
    <x v="22"/>
    <x v="1"/>
    <x v="6"/>
    <x v="2802"/>
    <x v="97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x v="0"/>
    <x v="3936"/>
    <x v="3956"/>
    <x v="0"/>
    <x v="78"/>
    <x v="1"/>
    <x v="6"/>
    <x v="109"/>
    <x v="121"/>
    <x v="1"/>
    <x v="6"/>
  </r>
  <r>
    <n v="3957"/>
    <x v="3952"/>
    <s v="A play about something, or maybe nothing. Four actors depicting all 9 seasons of Seinfeld in 90 minutes."/>
    <x v="89"/>
    <x v="1001"/>
    <x v="2"/>
    <x v="0"/>
    <x v="0"/>
    <x v="3937"/>
    <x v="3957"/>
    <x v="0"/>
    <x v="29"/>
    <x v="1"/>
    <x v="6"/>
    <x v="1866"/>
    <x v="589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x v="0"/>
    <x v="3938"/>
    <x v="3958"/>
    <x v="0"/>
    <x v="38"/>
    <x v="1"/>
    <x v="6"/>
    <x v="2803"/>
    <x v="2890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x v="0"/>
    <x v="3939"/>
    <x v="3959"/>
    <x v="0"/>
    <x v="8"/>
    <x v="1"/>
    <x v="6"/>
    <x v="695"/>
    <x v="838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x v="0"/>
    <x v="3940"/>
    <x v="3960"/>
    <x v="0"/>
    <x v="80"/>
    <x v="1"/>
    <x v="6"/>
    <x v="1835"/>
    <x v="798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x v="1"/>
    <x v="3941"/>
    <x v="3961"/>
    <x v="0"/>
    <x v="84"/>
    <x v="1"/>
    <x v="6"/>
    <x v="714"/>
    <x v="689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x v="1"/>
    <x v="3942"/>
    <x v="3962"/>
    <x v="0"/>
    <x v="83"/>
    <x v="1"/>
    <x v="6"/>
    <x v="2804"/>
    <x v="2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x v="5"/>
    <x v="3943"/>
    <x v="3963"/>
    <x v="0"/>
    <x v="78"/>
    <x v="1"/>
    <x v="6"/>
    <x v="109"/>
    <x v="121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x v="0"/>
    <x v="3944"/>
    <x v="3964"/>
    <x v="0"/>
    <x v="83"/>
    <x v="1"/>
    <x v="6"/>
    <x v="2805"/>
    <x v="840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x v="0"/>
    <x v="3945"/>
    <x v="3965"/>
    <x v="0"/>
    <x v="80"/>
    <x v="1"/>
    <x v="6"/>
    <x v="2100"/>
    <x v="371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x v="0"/>
    <x v="3946"/>
    <x v="3966"/>
    <x v="0"/>
    <x v="84"/>
    <x v="1"/>
    <x v="6"/>
    <x v="722"/>
    <x v="381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x v="0"/>
    <x v="3947"/>
    <x v="3967"/>
    <x v="0"/>
    <x v="73"/>
    <x v="1"/>
    <x v="6"/>
    <x v="2806"/>
    <x v="2239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x v="0"/>
    <x v="3948"/>
    <x v="3968"/>
    <x v="0"/>
    <x v="202"/>
    <x v="1"/>
    <x v="6"/>
    <x v="2807"/>
    <x v="2891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x v="0"/>
    <x v="3949"/>
    <x v="3969"/>
    <x v="0"/>
    <x v="79"/>
    <x v="1"/>
    <x v="6"/>
    <x v="2808"/>
    <x v="2892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x v="0"/>
    <x v="3950"/>
    <x v="3970"/>
    <x v="0"/>
    <x v="84"/>
    <x v="1"/>
    <x v="6"/>
    <x v="2809"/>
    <x v="148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x v="0"/>
    <x v="3951"/>
    <x v="3971"/>
    <x v="0"/>
    <x v="79"/>
    <x v="1"/>
    <x v="6"/>
    <x v="2810"/>
    <x v="2893"/>
    <x v="1"/>
    <x v="6"/>
  </r>
  <r>
    <n v="3972"/>
    <x v="3967"/>
    <s v="We're a horror based theatre company in Oklahoma City beginning our first season of shows."/>
    <x v="28"/>
    <x v="2518"/>
    <x v="2"/>
    <x v="0"/>
    <x v="0"/>
    <x v="3952"/>
    <x v="3972"/>
    <x v="0"/>
    <x v="22"/>
    <x v="1"/>
    <x v="6"/>
    <x v="2811"/>
    <x v="2894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x v="0"/>
    <x v="3953"/>
    <x v="3973"/>
    <x v="0"/>
    <x v="77"/>
    <x v="1"/>
    <x v="6"/>
    <x v="2812"/>
    <x v="2895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x v="1"/>
    <x v="3954"/>
    <x v="3974"/>
    <x v="0"/>
    <x v="202"/>
    <x v="1"/>
    <x v="6"/>
    <x v="2149"/>
    <x v="2896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x v="0"/>
    <x v="3955"/>
    <x v="3975"/>
    <x v="0"/>
    <x v="78"/>
    <x v="1"/>
    <x v="6"/>
    <x v="109"/>
    <x v="121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x v="0"/>
    <x v="3956"/>
    <x v="3976"/>
    <x v="0"/>
    <x v="73"/>
    <x v="1"/>
    <x v="6"/>
    <x v="2813"/>
    <x v="2897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x v="0"/>
    <x v="3957"/>
    <x v="3977"/>
    <x v="0"/>
    <x v="79"/>
    <x v="1"/>
    <x v="6"/>
    <x v="2814"/>
    <x v="2898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x v="0"/>
    <x v="3958"/>
    <x v="3978"/>
    <x v="0"/>
    <x v="22"/>
    <x v="1"/>
    <x v="6"/>
    <x v="2815"/>
    <x v="1295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x v="1"/>
    <x v="3959"/>
    <x v="3979"/>
    <x v="0"/>
    <x v="79"/>
    <x v="1"/>
    <x v="6"/>
    <x v="2816"/>
    <x v="1782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x v="0"/>
    <x v="3960"/>
    <x v="3980"/>
    <x v="0"/>
    <x v="63"/>
    <x v="1"/>
    <x v="6"/>
    <x v="2693"/>
    <x v="2845"/>
    <x v="1"/>
    <x v="6"/>
  </r>
  <r>
    <n v="3981"/>
    <x v="3357"/>
    <s v="A Theatrical Production Celebrating the Lebanese Culture and the Human Spirit in Time of War."/>
    <x v="11"/>
    <x v="1281"/>
    <x v="2"/>
    <x v="0"/>
    <x v="0"/>
    <x v="3961"/>
    <x v="3981"/>
    <x v="0"/>
    <x v="63"/>
    <x v="1"/>
    <x v="6"/>
    <x v="2817"/>
    <x v="638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x v="1"/>
    <x v="3962"/>
    <x v="3982"/>
    <x v="0"/>
    <x v="81"/>
    <x v="1"/>
    <x v="6"/>
    <x v="143"/>
    <x v="447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x v="0"/>
    <x v="3963"/>
    <x v="3983"/>
    <x v="0"/>
    <x v="67"/>
    <x v="1"/>
    <x v="6"/>
    <x v="2818"/>
    <x v="2899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x v="1"/>
    <x v="3964"/>
    <x v="3984"/>
    <x v="0"/>
    <x v="73"/>
    <x v="1"/>
    <x v="6"/>
    <x v="2819"/>
    <x v="2858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x v="3965"/>
    <x v="3985"/>
    <x v="0"/>
    <x v="10"/>
    <x v="1"/>
    <x v="6"/>
    <x v="2803"/>
    <x v="2900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x v="1"/>
    <x v="3966"/>
    <x v="3986"/>
    <x v="0"/>
    <x v="62"/>
    <x v="1"/>
    <x v="6"/>
    <x v="2820"/>
    <x v="2901"/>
    <x v="1"/>
    <x v="6"/>
  </r>
  <r>
    <n v="3987"/>
    <x v="3981"/>
    <s v="Write Now 5 is a new writing festival in south east London promoting new work from emerging playwrights."/>
    <x v="44"/>
    <x v="118"/>
    <x v="2"/>
    <x v="1"/>
    <x v="1"/>
    <x v="3967"/>
    <x v="3987"/>
    <x v="0"/>
    <x v="62"/>
    <x v="1"/>
    <x v="6"/>
    <x v="2821"/>
    <x v="2902"/>
    <x v="1"/>
    <x v="6"/>
  </r>
  <r>
    <n v="3988"/>
    <x v="3982"/>
    <s v="An evening of of stories based both in myth and truth."/>
    <x v="15"/>
    <x v="573"/>
    <x v="2"/>
    <x v="0"/>
    <x v="0"/>
    <x v="3968"/>
    <x v="3988"/>
    <x v="0"/>
    <x v="80"/>
    <x v="1"/>
    <x v="6"/>
    <x v="2822"/>
    <x v="1797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x v="0"/>
    <x v="3969"/>
    <x v="3989"/>
    <x v="0"/>
    <x v="78"/>
    <x v="1"/>
    <x v="6"/>
    <x v="109"/>
    <x v="121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x v="1"/>
    <x v="3970"/>
    <x v="3990"/>
    <x v="0"/>
    <x v="83"/>
    <x v="1"/>
    <x v="6"/>
    <x v="2823"/>
    <x v="1581"/>
    <x v="1"/>
    <x v="6"/>
  </r>
  <r>
    <n v="3991"/>
    <x v="3985"/>
    <s v="North Texas first actor-driven theatre company needs your help"/>
    <x v="2"/>
    <x v="173"/>
    <x v="2"/>
    <x v="0"/>
    <x v="0"/>
    <x v="3971"/>
    <x v="3991"/>
    <x v="0"/>
    <x v="29"/>
    <x v="1"/>
    <x v="6"/>
    <x v="143"/>
    <x v="101"/>
    <x v="1"/>
    <x v="6"/>
  </r>
  <r>
    <n v="3992"/>
    <x v="3986"/>
    <s v="A richly textured and intellectually powerful social commentary about family, community and America."/>
    <x v="3"/>
    <x v="2526"/>
    <x v="2"/>
    <x v="0"/>
    <x v="0"/>
    <x v="3972"/>
    <x v="3992"/>
    <x v="0"/>
    <x v="82"/>
    <x v="1"/>
    <x v="6"/>
    <x v="2824"/>
    <x v="2903"/>
    <x v="1"/>
    <x v="6"/>
  </r>
  <r>
    <n v="3993"/>
    <x v="3987"/>
    <s v="I am seeking to turn my collection of urban poetry into a stage play. My desire is to inspire victims to heal."/>
    <x v="63"/>
    <x v="158"/>
    <x v="2"/>
    <x v="0"/>
    <x v="0"/>
    <x v="3973"/>
    <x v="3993"/>
    <x v="0"/>
    <x v="29"/>
    <x v="1"/>
    <x v="6"/>
    <x v="130"/>
    <x v="366"/>
    <x v="1"/>
    <x v="6"/>
  </r>
  <r>
    <n v="3994"/>
    <x v="3988"/>
    <s v="Is Henson willing to dare risk a theatrical speaking tour of his North Pole adventures...and more?"/>
    <x v="13"/>
    <x v="139"/>
    <x v="2"/>
    <x v="0"/>
    <x v="0"/>
    <x v="3974"/>
    <x v="3994"/>
    <x v="0"/>
    <x v="29"/>
    <x v="1"/>
    <x v="6"/>
    <x v="1161"/>
    <x v="144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x v="1"/>
    <x v="3975"/>
    <x v="3995"/>
    <x v="0"/>
    <x v="80"/>
    <x v="1"/>
    <x v="6"/>
    <x v="2825"/>
    <x v="844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x v="0"/>
    <x v="3976"/>
    <x v="3996"/>
    <x v="0"/>
    <x v="57"/>
    <x v="1"/>
    <x v="6"/>
    <x v="2826"/>
    <x v="2904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x v="1"/>
    <x v="3977"/>
    <x v="3997"/>
    <x v="0"/>
    <x v="78"/>
    <x v="1"/>
    <x v="6"/>
    <x v="109"/>
    <x v="121"/>
    <x v="1"/>
    <x v="6"/>
  </r>
  <r>
    <n v="3998"/>
    <x v="3992"/>
    <s v="Forsaken Angels, a powerful new play by William Leary, author of DCMTA's Best Of 2014 Play Masquerade."/>
    <x v="21"/>
    <x v="526"/>
    <x v="2"/>
    <x v="0"/>
    <x v="0"/>
    <x v="3978"/>
    <x v="3998"/>
    <x v="0"/>
    <x v="8"/>
    <x v="1"/>
    <x v="6"/>
    <x v="2827"/>
    <x v="2905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x v="0"/>
    <x v="3979"/>
    <x v="3999"/>
    <x v="0"/>
    <x v="25"/>
    <x v="1"/>
    <x v="6"/>
    <x v="2828"/>
    <x v="2906"/>
    <x v="1"/>
    <x v="6"/>
  </r>
  <r>
    <n v="4000"/>
    <x v="3994"/>
    <s v="An Enticing Trip into the World of Assisted Dying"/>
    <x v="6"/>
    <x v="115"/>
    <x v="2"/>
    <x v="0"/>
    <x v="0"/>
    <x v="3980"/>
    <x v="4000"/>
    <x v="0"/>
    <x v="29"/>
    <x v="1"/>
    <x v="6"/>
    <x v="415"/>
    <x v="119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x v="1"/>
    <x v="1748"/>
    <x v="4001"/>
    <x v="0"/>
    <x v="25"/>
    <x v="1"/>
    <x v="6"/>
    <x v="2821"/>
    <x v="2882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x v="0"/>
    <x v="3981"/>
    <x v="4002"/>
    <x v="0"/>
    <x v="80"/>
    <x v="1"/>
    <x v="6"/>
    <x v="1861"/>
    <x v="2117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x v="0"/>
    <x v="3982"/>
    <x v="4003"/>
    <x v="0"/>
    <x v="84"/>
    <x v="1"/>
    <x v="6"/>
    <x v="2829"/>
    <x v="984"/>
    <x v="1"/>
    <x v="6"/>
  </r>
  <r>
    <n v="4004"/>
    <x v="3998"/>
    <s v="Help Launch The Queen Into South Florida!"/>
    <x v="2"/>
    <x v="116"/>
    <x v="2"/>
    <x v="0"/>
    <x v="0"/>
    <x v="3983"/>
    <x v="4004"/>
    <x v="0"/>
    <x v="29"/>
    <x v="1"/>
    <x v="6"/>
    <x v="418"/>
    <x v="120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x v="0"/>
    <x v="3984"/>
    <x v="4005"/>
    <x v="0"/>
    <x v="84"/>
    <x v="1"/>
    <x v="6"/>
    <x v="843"/>
    <x v="135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x v="0"/>
    <x v="3985"/>
    <x v="4006"/>
    <x v="0"/>
    <x v="29"/>
    <x v="1"/>
    <x v="6"/>
    <x v="440"/>
    <x v="453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x v="0"/>
    <x v="3986"/>
    <x v="4007"/>
    <x v="0"/>
    <x v="29"/>
    <x v="1"/>
    <x v="6"/>
    <x v="1161"/>
    <x v="144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x v="1"/>
    <x v="3987"/>
    <x v="4008"/>
    <x v="0"/>
    <x v="80"/>
    <x v="1"/>
    <x v="6"/>
    <x v="733"/>
    <x v="2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x v="1"/>
    <x v="3988"/>
    <x v="4009"/>
    <x v="0"/>
    <x v="83"/>
    <x v="1"/>
    <x v="6"/>
    <x v="2830"/>
    <x v="384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x v="0"/>
    <x v="3989"/>
    <x v="4010"/>
    <x v="0"/>
    <x v="44"/>
    <x v="1"/>
    <x v="6"/>
    <x v="2831"/>
    <x v="2907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x v="1"/>
    <x v="3990"/>
    <x v="4011"/>
    <x v="0"/>
    <x v="80"/>
    <x v="1"/>
    <x v="6"/>
    <x v="2832"/>
    <x v="2908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x v="1"/>
    <x v="3991"/>
    <x v="4012"/>
    <x v="0"/>
    <x v="78"/>
    <x v="1"/>
    <x v="6"/>
    <x v="109"/>
    <x v="121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x v="0"/>
    <x v="3992"/>
    <x v="4013"/>
    <x v="0"/>
    <x v="84"/>
    <x v="1"/>
    <x v="6"/>
    <x v="698"/>
    <x v="31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x v="0"/>
    <x v="3993"/>
    <x v="4014"/>
    <x v="0"/>
    <x v="78"/>
    <x v="1"/>
    <x v="6"/>
    <x v="109"/>
    <x v="121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x v="0"/>
    <x v="3994"/>
    <x v="4015"/>
    <x v="0"/>
    <x v="29"/>
    <x v="1"/>
    <x v="6"/>
    <x v="107"/>
    <x v="120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x v="1"/>
    <x v="3995"/>
    <x v="4016"/>
    <x v="0"/>
    <x v="63"/>
    <x v="1"/>
    <x v="6"/>
    <x v="111"/>
    <x v="119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x v="0"/>
    <x v="3996"/>
    <x v="4017"/>
    <x v="0"/>
    <x v="84"/>
    <x v="1"/>
    <x v="6"/>
    <x v="857"/>
    <x v="1859"/>
    <x v="1"/>
    <x v="6"/>
  </r>
  <r>
    <n v="4018"/>
    <x v="4011"/>
    <s v="Funding for a production of Time Please at the Brighton Fringe 2017... and beyond."/>
    <x v="15"/>
    <x v="176"/>
    <x v="2"/>
    <x v="1"/>
    <x v="1"/>
    <x v="3997"/>
    <x v="4018"/>
    <x v="0"/>
    <x v="80"/>
    <x v="1"/>
    <x v="6"/>
    <x v="2780"/>
    <x v="151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x v="0"/>
    <x v="3998"/>
    <x v="4019"/>
    <x v="0"/>
    <x v="80"/>
    <x v="1"/>
    <x v="6"/>
    <x v="2833"/>
    <x v="1878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x v="0"/>
    <x v="3999"/>
    <x v="4020"/>
    <x v="0"/>
    <x v="83"/>
    <x v="1"/>
    <x v="6"/>
    <x v="2834"/>
    <x v="853"/>
    <x v="1"/>
    <x v="6"/>
  </r>
  <r>
    <n v="4021"/>
    <x v="4014"/>
    <s v="Help a group of actors end bigotry in Houston, TX by supporting a  full production of Angels in America."/>
    <x v="36"/>
    <x v="366"/>
    <x v="2"/>
    <x v="0"/>
    <x v="0"/>
    <x v="4000"/>
    <x v="4021"/>
    <x v="0"/>
    <x v="84"/>
    <x v="1"/>
    <x v="6"/>
    <x v="1863"/>
    <x v="372"/>
    <x v="1"/>
    <x v="6"/>
  </r>
  <r>
    <n v="4022"/>
    <x v="4015"/>
    <s v="Help us produce a video of the first Original Pronunciation Merchant of Venice."/>
    <x v="102"/>
    <x v="2530"/>
    <x v="2"/>
    <x v="0"/>
    <x v="0"/>
    <x v="4001"/>
    <x v="4022"/>
    <x v="0"/>
    <x v="438"/>
    <x v="1"/>
    <x v="6"/>
    <x v="2835"/>
    <x v="2909"/>
    <x v="1"/>
    <x v="6"/>
  </r>
  <r>
    <n v="4023"/>
    <x v="4016"/>
    <s v="An original gospel stage play that explores the pain and hurt caused by those who struggle to forgive others!"/>
    <x v="39"/>
    <x v="117"/>
    <x v="2"/>
    <x v="0"/>
    <x v="0"/>
    <x v="4002"/>
    <x v="4023"/>
    <x v="0"/>
    <x v="78"/>
    <x v="1"/>
    <x v="6"/>
    <x v="109"/>
    <x v="121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x v="0"/>
    <x v="4003"/>
    <x v="4024"/>
    <x v="0"/>
    <x v="29"/>
    <x v="1"/>
    <x v="6"/>
    <x v="2372"/>
    <x v="119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x v="3"/>
    <x v="4004"/>
    <x v="4025"/>
    <x v="0"/>
    <x v="80"/>
    <x v="1"/>
    <x v="6"/>
    <x v="152"/>
    <x v="372"/>
    <x v="1"/>
    <x v="6"/>
  </r>
  <r>
    <n v="4026"/>
    <x v="4019"/>
    <s v="This is a play that voices that stories of the black experience in America using spoken word, song and dance."/>
    <x v="23"/>
    <x v="117"/>
    <x v="2"/>
    <x v="0"/>
    <x v="0"/>
    <x v="4005"/>
    <x v="4026"/>
    <x v="0"/>
    <x v="78"/>
    <x v="1"/>
    <x v="6"/>
    <x v="109"/>
    <x v="121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x v="0"/>
    <x v="4006"/>
    <x v="4027"/>
    <x v="0"/>
    <x v="63"/>
    <x v="1"/>
    <x v="6"/>
    <x v="2836"/>
    <x v="2747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x v="0"/>
    <x v="4007"/>
    <x v="4028"/>
    <x v="0"/>
    <x v="202"/>
    <x v="1"/>
    <x v="6"/>
    <x v="2837"/>
    <x v="2722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x v="0"/>
    <x v="4008"/>
    <x v="4029"/>
    <x v="0"/>
    <x v="78"/>
    <x v="1"/>
    <x v="6"/>
    <x v="109"/>
    <x v="121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x v="0"/>
    <x v="4009"/>
    <x v="4030"/>
    <x v="0"/>
    <x v="79"/>
    <x v="1"/>
    <x v="6"/>
    <x v="149"/>
    <x v="590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x v="0"/>
    <x v="4010"/>
    <x v="4031"/>
    <x v="0"/>
    <x v="78"/>
    <x v="1"/>
    <x v="6"/>
    <x v="109"/>
    <x v="121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x v="0"/>
    <x v="4011"/>
    <x v="4032"/>
    <x v="0"/>
    <x v="63"/>
    <x v="1"/>
    <x v="6"/>
    <x v="2838"/>
    <x v="585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x v="1"/>
    <x v="4012"/>
    <x v="4033"/>
    <x v="0"/>
    <x v="225"/>
    <x v="1"/>
    <x v="6"/>
    <x v="2839"/>
    <x v="2910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x v="0"/>
    <x v="4013"/>
    <x v="4034"/>
    <x v="0"/>
    <x v="84"/>
    <x v="1"/>
    <x v="6"/>
    <x v="2840"/>
    <x v="101"/>
    <x v="1"/>
    <x v="6"/>
  </r>
  <r>
    <n v="4035"/>
    <x v="4028"/>
    <s v="&quot;Stories are where you go to look for the truth of your own life.&quot; (Frank Delaney)"/>
    <x v="3"/>
    <x v="2534"/>
    <x v="2"/>
    <x v="0"/>
    <x v="0"/>
    <x v="4014"/>
    <x v="4035"/>
    <x v="0"/>
    <x v="20"/>
    <x v="1"/>
    <x v="6"/>
    <x v="2841"/>
    <x v="2911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x v="0"/>
    <x v="4015"/>
    <x v="4036"/>
    <x v="0"/>
    <x v="57"/>
    <x v="1"/>
    <x v="6"/>
    <x v="2842"/>
    <x v="2912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x v="0"/>
    <x v="4016"/>
    <x v="4037"/>
    <x v="0"/>
    <x v="84"/>
    <x v="1"/>
    <x v="6"/>
    <x v="2843"/>
    <x v="379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x v="0"/>
    <x v="4017"/>
    <x v="4038"/>
    <x v="0"/>
    <x v="80"/>
    <x v="1"/>
    <x v="6"/>
    <x v="2844"/>
    <x v="2913"/>
    <x v="1"/>
    <x v="6"/>
  </r>
  <r>
    <n v="4039"/>
    <x v="4032"/>
    <s v="Help stage an original One Act Play that brings awareness to Alzheimer's in its debut performance."/>
    <x v="2"/>
    <x v="452"/>
    <x v="2"/>
    <x v="0"/>
    <x v="0"/>
    <x v="4018"/>
    <x v="4039"/>
    <x v="0"/>
    <x v="81"/>
    <x v="1"/>
    <x v="6"/>
    <x v="137"/>
    <x v="88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x v="0"/>
    <x v="4019"/>
    <x v="4040"/>
    <x v="0"/>
    <x v="84"/>
    <x v="1"/>
    <x v="6"/>
    <x v="1296"/>
    <x v="2914"/>
    <x v="1"/>
    <x v="6"/>
  </r>
  <r>
    <n v="4041"/>
    <x v="4034"/>
    <s v="A bold, colouful, vibrant play centred around the last remaining monarchy of Africa."/>
    <x v="10"/>
    <x v="577"/>
    <x v="2"/>
    <x v="1"/>
    <x v="1"/>
    <x v="4020"/>
    <x v="4041"/>
    <x v="0"/>
    <x v="84"/>
    <x v="1"/>
    <x v="6"/>
    <x v="714"/>
    <x v="689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x v="0"/>
    <x v="4021"/>
    <x v="4042"/>
    <x v="0"/>
    <x v="83"/>
    <x v="1"/>
    <x v="6"/>
    <x v="2845"/>
    <x v="589"/>
    <x v="1"/>
    <x v="6"/>
  </r>
  <r>
    <n v="4043"/>
    <x v="4036"/>
    <s v="This could be my last play, need to bring my son out to see it before it's over.  Need to fly him here from BC"/>
    <x v="43"/>
    <x v="117"/>
    <x v="2"/>
    <x v="5"/>
    <x v="5"/>
    <x v="4022"/>
    <x v="4043"/>
    <x v="0"/>
    <x v="78"/>
    <x v="1"/>
    <x v="6"/>
    <x v="109"/>
    <x v="121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x v="0"/>
    <x v="4023"/>
    <x v="4044"/>
    <x v="0"/>
    <x v="80"/>
    <x v="1"/>
    <x v="6"/>
    <x v="2846"/>
    <x v="701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x v="2"/>
    <x v="4024"/>
    <x v="4045"/>
    <x v="0"/>
    <x v="29"/>
    <x v="1"/>
    <x v="6"/>
    <x v="459"/>
    <x v="120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x v="0"/>
    <x v="4025"/>
    <x v="4046"/>
    <x v="0"/>
    <x v="8"/>
    <x v="1"/>
    <x v="6"/>
    <x v="2847"/>
    <x v="134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x v="0"/>
    <x v="4026"/>
    <x v="4047"/>
    <x v="0"/>
    <x v="80"/>
    <x v="1"/>
    <x v="6"/>
    <x v="727"/>
    <x v="446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x v="1"/>
    <x v="4027"/>
    <x v="4048"/>
    <x v="0"/>
    <x v="110"/>
    <x v="1"/>
    <x v="6"/>
    <x v="2848"/>
    <x v="2915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x v="0"/>
    <x v="4028"/>
    <x v="4049"/>
    <x v="0"/>
    <x v="29"/>
    <x v="1"/>
    <x v="6"/>
    <x v="123"/>
    <x v="587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x v="0"/>
    <x v="4029"/>
    <x v="4050"/>
    <x v="0"/>
    <x v="29"/>
    <x v="1"/>
    <x v="6"/>
    <x v="2730"/>
    <x v="120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x v="0"/>
    <x v="4030"/>
    <x v="4051"/>
    <x v="0"/>
    <x v="78"/>
    <x v="1"/>
    <x v="6"/>
    <x v="109"/>
    <x v="121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x v="0"/>
    <x v="4031"/>
    <x v="4052"/>
    <x v="0"/>
    <x v="62"/>
    <x v="1"/>
    <x v="6"/>
    <x v="2849"/>
    <x v="2916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x v="1"/>
    <x v="4032"/>
    <x v="4053"/>
    <x v="0"/>
    <x v="84"/>
    <x v="1"/>
    <x v="6"/>
    <x v="2850"/>
    <x v="698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x v="0"/>
    <x v="4033"/>
    <x v="4054"/>
    <x v="0"/>
    <x v="78"/>
    <x v="1"/>
    <x v="6"/>
    <x v="109"/>
    <x v="121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x v="1"/>
    <x v="4034"/>
    <x v="4055"/>
    <x v="0"/>
    <x v="64"/>
    <x v="1"/>
    <x v="6"/>
    <x v="2851"/>
    <x v="2917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x v="0"/>
    <x v="4035"/>
    <x v="4056"/>
    <x v="0"/>
    <x v="82"/>
    <x v="1"/>
    <x v="6"/>
    <x v="2852"/>
    <x v="2137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x v="1"/>
    <x v="4036"/>
    <x v="4057"/>
    <x v="0"/>
    <x v="79"/>
    <x v="1"/>
    <x v="6"/>
    <x v="2853"/>
    <x v="966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x v="0"/>
    <x v="3268"/>
    <x v="4058"/>
    <x v="0"/>
    <x v="80"/>
    <x v="1"/>
    <x v="6"/>
    <x v="2854"/>
    <x v="2918"/>
    <x v="1"/>
    <x v="6"/>
  </r>
  <r>
    <n v="4059"/>
    <x v="4052"/>
    <s v="A very Canadian children's play inspired by the tradition of British pantomimes like Aladdin, and the Nutcracker."/>
    <x v="3"/>
    <x v="156"/>
    <x v="2"/>
    <x v="5"/>
    <x v="5"/>
    <x v="4037"/>
    <x v="4059"/>
    <x v="0"/>
    <x v="63"/>
    <x v="1"/>
    <x v="6"/>
    <x v="453"/>
    <x v="680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x v="5"/>
    <x v="4038"/>
    <x v="4060"/>
    <x v="0"/>
    <x v="81"/>
    <x v="1"/>
    <x v="6"/>
    <x v="2855"/>
    <x v="2830"/>
    <x v="1"/>
    <x v="6"/>
  </r>
  <r>
    <n v="4061"/>
    <x v="4054"/>
    <s v="SKYLAR'S SYNDROME is a tremendous psychodrama by master playwright Gavin Kayner!"/>
    <x v="441"/>
    <x v="117"/>
    <x v="2"/>
    <x v="0"/>
    <x v="0"/>
    <x v="4039"/>
    <x v="4061"/>
    <x v="0"/>
    <x v="78"/>
    <x v="1"/>
    <x v="6"/>
    <x v="109"/>
    <x v="121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x v="0"/>
    <x v="4040"/>
    <x v="4062"/>
    <x v="0"/>
    <x v="83"/>
    <x v="1"/>
    <x v="6"/>
    <x v="2856"/>
    <x v="2919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x v="1"/>
    <x v="4041"/>
    <x v="4063"/>
    <x v="0"/>
    <x v="82"/>
    <x v="1"/>
    <x v="6"/>
    <x v="2857"/>
    <x v="2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x v="2"/>
    <x v="4042"/>
    <x v="4064"/>
    <x v="0"/>
    <x v="79"/>
    <x v="1"/>
    <x v="6"/>
    <x v="2858"/>
    <x v="2920"/>
    <x v="1"/>
    <x v="6"/>
  </r>
  <r>
    <n v="4065"/>
    <x v="4058"/>
    <s v="A classical/ fantasy version of midsummers done by professionally trained actors in Tulsa!"/>
    <x v="23"/>
    <x v="2539"/>
    <x v="2"/>
    <x v="0"/>
    <x v="0"/>
    <x v="4043"/>
    <x v="4065"/>
    <x v="0"/>
    <x v="80"/>
    <x v="1"/>
    <x v="6"/>
    <x v="2859"/>
    <x v="2921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x v="0"/>
    <x v="4044"/>
    <x v="4066"/>
    <x v="0"/>
    <x v="29"/>
    <x v="1"/>
    <x v="6"/>
    <x v="874"/>
    <x v="384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x v="0"/>
    <x v="4045"/>
    <x v="4067"/>
    <x v="0"/>
    <x v="57"/>
    <x v="1"/>
    <x v="6"/>
    <x v="2860"/>
    <x v="2922"/>
    <x v="1"/>
    <x v="6"/>
  </r>
  <r>
    <n v="4068"/>
    <x v="4061"/>
    <s v="Be a PRODUCER of the Original stage play BELLE DAME SANS MERCI by Michael Fenlason! :-) :-( !"/>
    <x v="442"/>
    <x v="2540"/>
    <x v="2"/>
    <x v="0"/>
    <x v="0"/>
    <x v="4046"/>
    <x v="4068"/>
    <x v="0"/>
    <x v="29"/>
    <x v="1"/>
    <x v="6"/>
    <x v="460"/>
    <x v="2923"/>
    <x v="1"/>
    <x v="6"/>
  </r>
  <r>
    <n v="4069"/>
    <x v="4062"/>
    <s v="'The Pendulum Swings' is a three-act dark comedy that sees Frank and Michael await their execution on Death Row."/>
    <x v="21"/>
    <x v="357"/>
    <x v="2"/>
    <x v="1"/>
    <x v="1"/>
    <x v="4047"/>
    <x v="4069"/>
    <x v="0"/>
    <x v="62"/>
    <x v="1"/>
    <x v="6"/>
    <x v="2861"/>
    <x v="2924"/>
    <x v="1"/>
    <x v="6"/>
  </r>
  <r>
    <n v="4070"/>
    <x v="4063"/>
    <s v="V-Day Southern Utah University 2015 and Second Studio Players presents: The Vagina Monologues"/>
    <x v="28"/>
    <x v="785"/>
    <x v="2"/>
    <x v="0"/>
    <x v="0"/>
    <x v="4048"/>
    <x v="4070"/>
    <x v="0"/>
    <x v="79"/>
    <x v="1"/>
    <x v="6"/>
    <x v="2862"/>
    <x v="446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x v="10"/>
    <x v="4049"/>
    <x v="4071"/>
    <x v="0"/>
    <x v="78"/>
    <x v="1"/>
    <x v="6"/>
    <x v="109"/>
    <x v="121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x v="1"/>
    <x v="4050"/>
    <x v="4072"/>
    <x v="0"/>
    <x v="84"/>
    <x v="1"/>
    <x v="6"/>
    <x v="177"/>
    <x v="453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x v="0"/>
    <x v="4051"/>
    <x v="4073"/>
    <x v="0"/>
    <x v="84"/>
    <x v="1"/>
    <x v="6"/>
    <x v="2863"/>
    <x v="2925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x v="1"/>
    <x v="4052"/>
    <x v="4074"/>
    <x v="0"/>
    <x v="64"/>
    <x v="1"/>
    <x v="6"/>
    <x v="2864"/>
    <x v="436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x v="1"/>
    <x v="4053"/>
    <x v="4075"/>
    <x v="0"/>
    <x v="62"/>
    <x v="1"/>
    <x v="6"/>
    <x v="2865"/>
    <x v="2926"/>
    <x v="1"/>
    <x v="6"/>
  </r>
  <r>
    <n v="4076"/>
    <x v="4069"/>
    <s v="A play to raise awareness about the effects of mental illness on a military family in the Cold War area."/>
    <x v="176"/>
    <x v="117"/>
    <x v="2"/>
    <x v="0"/>
    <x v="0"/>
    <x v="4054"/>
    <x v="4076"/>
    <x v="0"/>
    <x v="78"/>
    <x v="1"/>
    <x v="6"/>
    <x v="109"/>
    <x v="121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x v="0"/>
    <x v="4055"/>
    <x v="4077"/>
    <x v="0"/>
    <x v="79"/>
    <x v="1"/>
    <x v="6"/>
    <x v="1159"/>
    <x v="2927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x v="1"/>
    <x v="4056"/>
    <x v="4078"/>
    <x v="0"/>
    <x v="78"/>
    <x v="1"/>
    <x v="6"/>
    <x v="109"/>
    <x v="121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x v="0"/>
    <x v="4057"/>
    <x v="4079"/>
    <x v="0"/>
    <x v="29"/>
    <x v="1"/>
    <x v="6"/>
    <x v="874"/>
    <x v="144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x v="0"/>
    <x v="4058"/>
    <x v="4080"/>
    <x v="0"/>
    <x v="78"/>
    <x v="1"/>
    <x v="6"/>
    <x v="109"/>
    <x v="121"/>
    <x v="1"/>
    <x v="6"/>
  </r>
  <r>
    <n v="4081"/>
    <x v="4074"/>
    <s v="AUTheatreWing is a student theatre association fostering the development of the dramatic arts at our university."/>
    <x v="443"/>
    <x v="457"/>
    <x v="2"/>
    <x v="0"/>
    <x v="0"/>
    <x v="4059"/>
    <x v="4081"/>
    <x v="0"/>
    <x v="8"/>
    <x v="1"/>
    <x v="6"/>
    <x v="2866"/>
    <x v="2382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x v="0"/>
    <x v="4060"/>
    <x v="4082"/>
    <x v="0"/>
    <x v="84"/>
    <x v="1"/>
    <x v="6"/>
    <x v="172"/>
    <x v="1788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x v="0"/>
    <x v="4061"/>
    <x v="4083"/>
    <x v="0"/>
    <x v="79"/>
    <x v="1"/>
    <x v="6"/>
    <x v="2867"/>
    <x v="2928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x v="3"/>
    <x v="4062"/>
    <x v="4084"/>
    <x v="0"/>
    <x v="29"/>
    <x v="1"/>
    <x v="6"/>
    <x v="119"/>
    <x v="119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x v="0"/>
    <x v="4063"/>
    <x v="4085"/>
    <x v="0"/>
    <x v="29"/>
    <x v="1"/>
    <x v="6"/>
    <x v="2785"/>
    <x v="119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x v="0"/>
    <x v="4064"/>
    <x v="4086"/>
    <x v="0"/>
    <x v="81"/>
    <x v="1"/>
    <x v="6"/>
    <x v="609"/>
    <x v="2929"/>
    <x v="1"/>
    <x v="6"/>
  </r>
  <r>
    <n v="4087"/>
    <x v="4080"/>
    <s v="Comedy Stage Play"/>
    <x v="376"/>
    <x v="117"/>
    <x v="2"/>
    <x v="0"/>
    <x v="0"/>
    <x v="4065"/>
    <x v="4087"/>
    <x v="0"/>
    <x v="78"/>
    <x v="1"/>
    <x v="6"/>
    <x v="109"/>
    <x v="121"/>
    <x v="1"/>
    <x v="6"/>
  </r>
  <r>
    <n v="4088"/>
    <x v="4081"/>
    <s v="Young persons theatre company working in deprived area seeking funding for children's theatrical production."/>
    <x v="13"/>
    <x v="1168"/>
    <x v="2"/>
    <x v="1"/>
    <x v="1"/>
    <x v="4066"/>
    <x v="4088"/>
    <x v="0"/>
    <x v="83"/>
    <x v="1"/>
    <x v="6"/>
    <x v="2868"/>
    <x v="2751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x v="0"/>
    <x v="4067"/>
    <x v="4089"/>
    <x v="0"/>
    <x v="22"/>
    <x v="1"/>
    <x v="6"/>
    <x v="2869"/>
    <x v="180"/>
    <x v="1"/>
    <x v="6"/>
  </r>
  <r>
    <n v="4090"/>
    <x v="4083"/>
    <s v="A gripping re-enactment of a true breast cancer survival story, highlighted with inspiration and laughter!"/>
    <x v="28"/>
    <x v="573"/>
    <x v="2"/>
    <x v="0"/>
    <x v="0"/>
    <x v="4068"/>
    <x v="4090"/>
    <x v="0"/>
    <x v="83"/>
    <x v="1"/>
    <x v="6"/>
    <x v="416"/>
    <x v="1592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x v="0"/>
    <x v="4069"/>
    <x v="4091"/>
    <x v="0"/>
    <x v="22"/>
    <x v="1"/>
    <x v="6"/>
    <x v="782"/>
    <x v="157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x v="0"/>
    <x v="4070"/>
    <x v="4092"/>
    <x v="0"/>
    <x v="29"/>
    <x v="1"/>
    <x v="6"/>
    <x v="2870"/>
    <x v="135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x v="1"/>
    <x v="4071"/>
    <x v="4093"/>
    <x v="0"/>
    <x v="80"/>
    <x v="1"/>
    <x v="6"/>
    <x v="365"/>
    <x v="2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x v="0"/>
    <x v="4072"/>
    <x v="4094"/>
    <x v="0"/>
    <x v="22"/>
    <x v="1"/>
    <x v="6"/>
    <x v="2176"/>
    <x v="2930"/>
    <x v="1"/>
    <x v="6"/>
  </r>
  <r>
    <n v="4095"/>
    <x v="4088"/>
    <s v="Proyecto teatral dirigido por MartÃ­n Acosta que habla y reflexiona sobre el amor y su naturaleza."/>
    <x v="11"/>
    <x v="25"/>
    <x v="2"/>
    <x v="14"/>
    <x v="10"/>
    <x v="4073"/>
    <x v="4095"/>
    <x v="0"/>
    <x v="29"/>
    <x v="1"/>
    <x v="6"/>
    <x v="129"/>
    <x v="2931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x v="1"/>
    <x v="4074"/>
    <x v="4096"/>
    <x v="0"/>
    <x v="81"/>
    <x v="1"/>
    <x v="6"/>
    <x v="2843"/>
    <x v="2932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x v="1"/>
    <x v="4075"/>
    <x v="4097"/>
    <x v="0"/>
    <x v="78"/>
    <x v="1"/>
    <x v="6"/>
    <x v="109"/>
    <x v="121"/>
    <x v="1"/>
    <x v="6"/>
  </r>
  <r>
    <n v="4098"/>
    <x v="4091"/>
    <s v="Community Youth play, written by and performed by the youth about finding joy in the simple things in life"/>
    <x v="96"/>
    <x v="117"/>
    <x v="2"/>
    <x v="0"/>
    <x v="0"/>
    <x v="4076"/>
    <x v="4098"/>
    <x v="0"/>
    <x v="78"/>
    <x v="1"/>
    <x v="6"/>
    <x v="109"/>
    <x v="121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x v="0"/>
    <x v="4077"/>
    <x v="4099"/>
    <x v="0"/>
    <x v="29"/>
    <x v="1"/>
    <x v="6"/>
    <x v="2871"/>
    <x v="73"/>
    <x v="1"/>
    <x v="6"/>
  </r>
  <r>
    <n v="4100"/>
    <x v="4093"/>
    <s v="How does war change a family?  A peek into one family's kitchen as their soldier fights in Iraq."/>
    <x v="444"/>
    <x v="117"/>
    <x v="2"/>
    <x v="0"/>
    <x v="0"/>
    <x v="4078"/>
    <x v="4100"/>
    <x v="0"/>
    <x v="78"/>
    <x v="1"/>
    <x v="6"/>
    <x v="109"/>
    <x v="121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x v="0"/>
    <x v="4079"/>
    <x v="4101"/>
    <x v="0"/>
    <x v="78"/>
    <x v="1"/>
    <x v="6"/>
    <x v="109"/>
    <x v="121"/>
    <x v="1"/>
    <x v="6"/>
  </r>
  <r>
    <n v="4102"/>
    <x v="4095"/>
    <s v="Local Community theater to get up and running in the Idaho Falls area. Something new, something different!"/>
    <x v="2"/>
    <x v="2547"/>
    <x v="2"/>
    <x v="0"/>
    <x v="0"/>
    <x v="4080"/>
    <x v="4102"/>
    <x v="0"/>
    <x v="79"/>
    <x v="1"/>
    <x v="6"/>
    <x v="2872"/>
    <x v="2933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x v="0"/>
    <x v="4081"/>
    <x v="4103"/>
    <x v="0"/>
    <x v="79"/>
    <x v="1"/>
    <x v="6"/>
    <x v="709"/>
    <x v="412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x v="2"/>
    <x v="4082"/>
    <x v="4104"/>
    <x v="0"/>
    <x v="25"/>
    <x v="1"/>
    <x v="6"/>
    <x v="2873"/>
    <x v="2934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x v="10"/>
    <x v="4083"/>
    <x v="4105"/>
    <x v="0"/>
    <x v="79"/>
    <x v="1"/>
    <x v="6"/>
    <x v="2874"/>
    <x v="2935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x v="0"/>
    <x v="4084"/>
    <x v="4106"/>
    <x v="0"/>
    <x v="51"/>
    <x v="1"/>
    <x v="6"/>
    <x v="2875"/>
    <x v="2936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x v="0"/>
    <x v="4085"/>
    <x v="4107"/>
    <x v="0"/>
    <x v="80"/>
    <x v="1"/>
    <x v="6"/>
    <x v="2876"/>
    <x v="2270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x v="0"/>
    <x v="4086"/>
    <x v="4108"/>
    <x v="0"/>
    <x v="29"/>
    <x v="1"/>
    <x v="6"/>
    <x v="2877"/>
    <x v="585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x v="1"/>
    <x v="4087"/>
    <x v="4109"/>
    <x v="0"/>
    <x v="78"/>
    <x v="1"/>
    <x v="6"/>
    <x v="109"/>
    <x v="121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x v="1"/>
    <x v="4088"/>
    <x v="4110"/>
    <x v="0"/>
    <x v="79"/>
    <x v="1"/>
    <x v="6"/>
    <x v="2878"/>
    <x v="2937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x v="0"/>
    <x v="4089"/>
    <x v="4111"/>
    <x v="0"/>
    <x v="79"/>
    <x v="1"/>
    <x v="6"/>
    <x v="2879"/>
    <x v="2938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x v="3"/>
    <x v="4090"/>
    <x v="4112"/>
    <x v="0"/>
    <x v="29"/>
    <x v="1"/>
    <x v="6"/>
    <x v="167"/>
    <x v="120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x v="0"/>
    <x v="4091"/>
    <x v="4113"/>
    <x v="0"/>
    <x v="83"/>
    <x v="1"/>
    <x v="6"/>
    <x v="418"/>
    <x v="120"/>
    <x v="1"/>
    <x v="6"/>
  </r>
  <r>
    <m/>
    <x v="4107"/>
    <m/>
    <x v="445"/>
    <x v="2548"/>
    <x v="4"/>
    <x v="21"/>
    <x v="13"/>
    <x v="4092"/>
    <x v="4114"/>
    <x v="2"/>
    <x v="502"/>
    <x v="2"/>
    <x v="41"/>
    <x v="2880"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  <s v="Jul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  <s v="Mar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s v="Feb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  <s v="Aug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0"/>
    <s v="Dec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3"/>
    <x v="2"/>
    <s v="Jul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0"/>
    <x v="3"/>
    <s v="Ju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5"/>
    <x v="2"/>
    <s v="Jul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6"/>
    <x v="2"/>
    <s v="Apr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7"/>
    <x v="2"/>
    <s v="Apr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5"/>
    <x v="3"/>
    <s v="Ju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3"/>
    <x v="2"/>
    <s v="Aug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0"/>
    <x v="3"/>
    <s v="Jul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5"/>
    <x v="2"/>
    <s v="Ju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0"/>
    <x v="3"/>
    <s v="Jul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8"/>
    <x v="0"/>
    <s v="Sep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5"/>
    <x v="3"/>
    <s v="Ju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9"/>
    <x v="3"/>
    <s v="Nov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0"/>
    <x v="3"/>
    <s v="Sep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0"/>
    <x v="0"/>
    <s v="Jul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3"/>
    <x v="0"/>
    <s v="Sep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10"/>
    <x v="3"/>
    <s v="Sep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11"/>
    <x v="3"/>
    <s v="Ja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6"/>
    <x v="0"/>
    <s v="Apr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10"/>
    <x v="0"/>
    <s v="Sep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4"/>
    <x v="0"/>
    <s v="Ja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3"/>
    <x v="3"/>
    <s v="Aug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9"/>
    <x v="3"/>
    <s v="Nov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4"/>
    <x v="0"/>
    <s v="Dec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0"/>
    <x v="3"/>
    <s v="Jul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"/>
    <x v="3"/>
    <s v="Aug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1"/>
    <x v="2"/>
    <s v="Ja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6"/>
    <x v="2"/>
    <s v="May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9"/>
    <x v="0"/>
    <s v="Nov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"/>
    <x v="3"/>
    <s v="Aug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6"/>
    <x v="0"/>
    <s v="Apr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7"/>
    <x v="0"/>
    <s v="Apr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1"/>
    <x v="0"/>
    <s v="Feb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6"/>
    <x v="4"/>
    <s v="May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6"/>
    <x v="3"/>
    <s v="May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5"/>
    <x v="3"/>
    <s v="Ju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8"/>
    <x v="3"/>
    <s v="Oct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"/>
    <x v="3"/>
    <s v="Dec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0"/>
    <x v="3"/>
    <s v="Jul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10"/>
    <x v="3"/>
    <s v="Oct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7"/>
    <x v="2"/>
    <s v="Apr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"/>
    <x v="0"/>
    <s v="Dec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9"/>
    <x v="3"/>
    <s v="Dec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1"/>
    <x v="0"/>
    <s v="Mar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8"/>
    <x v="0"/>
    <s v="Oct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11"/>
    <x v="3"/>
    <s v="Ja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3"/>
    <x v="0"/>
    <s v="Aug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0"/>
    <x v="3"/>
    <s v="Jul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7"/>
    <x v="3"/>
    <s v="Apr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4"/>
    <x v="0"/>
    <s v="Dec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"/>
    <x v="2"/>
    <s v="May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"/>
    <x v="0"/>
    <s v="Ju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7"/>
    <x v="0"/>
    <s v="Apr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9"/>
    <x v="3"/>
    <s v="Nov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10"/>
    <x v="0"/>
    <s v="Sep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7"/>
    <x v="3"/>
    <s v="Mar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5"/>
    <x v="4"/>
    <s v="Ju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2"/>
    <x v="4"/>
    <s v="Mar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11"/>
    <x v="4"/>
    <s v="Dec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0"/>
    <x v="4"/>
    <s v="Jul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3"/>
    <x v="3"/>
    <s v="Aug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0"/>
    <x v="2"/>
    <s v="Jul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0"/>
    <x v="5"/>
    <s v="Jul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1"/>
    <x v="3"/>
    <s v="Feb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10"/>
    <x v="6"/>
    <s v="Oct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3"/>
    <x v="6"/>
    <s v="Sep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"/>
    <x v="5"/>
    <s v="May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9"/>
    <x v="5"/>
    <s v="Nov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2"/>
    <x v="6"/>
    <s v="Ma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11"/>
    <x v="0"/>
    <s v="Jan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"/>
    <x v="4"/>
    <s v="Apr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9"/>
    <x v="6"/>
    <s v="Dec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"/>
    <x v="5"/>
    <s v="May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10"/>
    <x v="2"/>
    <s v="Sep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"/>
    <x v="3"/>
    <s v="Apr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4"/>
    <x v="4"/>
    <s v="Dec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3"/>
    <x v="5"/>
    <s v="Jul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"/>
    <x v="6"/>
    <s v="Oct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2"/>
    <x v="0"/>
    <s v="Feb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6"/>
    <x v="6"/>
    <s v="May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10"/>
    <x v="6"/>
    <s v="Sep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9"/>
    <x v="0"/>
    <s v="Dec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5"/>
    <x v="7"/>
    <s v="Jun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5"/>
    <x v="3"/>
    <s v="Jun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5"/>
    <x v="4"/>
    <s v="Jun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0"/>
    <x v="6"/>
    <s v="Jul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7"/>
    <x v="6"/>
    <s v="May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11"/>
    <x v="2"/>
    <s v="Feb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0"/>
    <x v="5"/>
    <s v="Jul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7"/>
    <x v="3"/>
    <s v="Apr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1"/>
    <x v="5"/>
    <s v="Feb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5"/>
    <x v="7"/>
    <s v="Aug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0"/>
    <x v="6"/>
    <s v="Jul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4"/>
    <x v="5"/>
    <s v="Dec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11"/>
    <x v="4"/>
    <s v="Jan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9"/>
    <x v="5"/>
    <s v="Nov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1"/>
    <x v="5"/>
    <s v="Jan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4"/>
    <x v="7"/>
    <s v="Dec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2"/>
    <x v="3"/>
    <s v="Mar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7"/>
    <x v="6"/>
    <s v="Apr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6"/>
    <x v="2"/>
    <s v="May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7"/>
    <x v="5"/>
    <s v="Apr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6"/>
    <x v="6"/>
    <s v="Apr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6"/>
    <x v="4"/>
    <s v="Ma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"/>
    <x v="6"/>
    <s v="Feb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9"/>
    <x v="4"/>
    <s v="Nov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5"/>
    <x v="0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7"/>
    <x v="3"/>
    <s v="Apr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3"/>
    <x v="6"/>
    <s v="Aug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4"/>
    <x v="6"/>
    <s v="Jan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"/>
    <x v="5"/>
    <s v="Feb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2"/>
    <x v="6"/>
    <s v="Apr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7"/>
    <x v="7"/>
    <s v="Jun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0"/>
    <x v="6"/>
    <s v="Jul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3"/>
    <x v="6"/>
    <s v="Aug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8"/>
    <x v="2"/>
    <s v="Oct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6"/>
    <x v="0"/>
    <s v="Apr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0"/>
    <x v="2"/>
    <s v="Oct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8"/>
    <x v="3"/>
    <s v="Oct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6"/>
    <x v="0"/>
    <s v="May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1"/>
    <x v="2"/>
    <s v="Feb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5"/>
    <x v="0"/>
    <s v="Ju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7"/>
    <x v="0"/>
    <s v="Apr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8"/>
    <x v="2"/>
    <s v="Oct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0"/>
    <x v="3"/>
    <s v="Oct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5"/>
    <x v="3"/>
    <s v="Ju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0"/>
    <x v="2"/>
    <s v="Jul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8"/>
    <x v="3"/>
    <s v="Nov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5"/>
    <x v="2"/>
    <s v="May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0"/>
    <x v="0"/>
    <s v="Sep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5"/>
    <x v="3"/>
    <s v="Jul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6"/>
    <x v="0"/>
    <s v="May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0"/>
    <x v="0"/>
    <s v="Oct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3"/>
    <x v="0"/>
    <s v="Aug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3"/>
    <x v="0"/>
    <s v="Jul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2"/>
    <x v="0"/>
    <s v="Mar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6"/>
    <x v="0"/>
    <s v="May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9"/>
    <x v="3"/>
    <s v="Nov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3"/>
    <x v="2"/>
    <s v="Sep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2"/>
    <x v="0"/>
    <s v="Apr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3"/>
    <x v="0"/>
    <s v="Aug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4"/>
    <x v="2"/>
    <s v="Ja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4"/>
    <x v="3"/>
    <s v="Ja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"/>
    <x v="2"/>
    <s v="Feb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4"/>
    <x v="3"/>
    <s v="Dec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7"/>
    <x v="0"/>
    <s v="May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6"/>
    <x v="0"/>
    <s v="Ju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0"/>
    <x v="3"/>
    <s v="Sep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9"/>
    <x v="3"/>
    <s v="Dec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6"/>
    <x v="0"/>
    <s v="Ju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0"/>
    <x v="0"/>
    <s v="Jul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0"/>
    <x v="3"/>
    <s v="Aug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"/>
    <x v="2"/>
    <s v="Feb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8"/>
    <x v="3"/>
    <s v="Oct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5"/>
    <x v="2"/>
    <s v="Jul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0"/>
    <x v="0"/>
    <s v="Aug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0"/>
    <x v="3"/>
    <s v="Jul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3"/>
    <x v="3"/>
    <s v="Aug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0"/>
    <x v="0"/>
    <s v="Oct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3"/>
    <x v="3"/>
    <s v="Sep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1"/>
    <x v="0"/>
    <s v="Jan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1"/>
    <x v="2"/>
    <s v="Jan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0"/>
    <x v="0"/>
    <s v="Aug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2"/>
    <x v="0"/>
    <s v="Mar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8"/>
    <x v="3"/>
    <s v="Oct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3"/>
    <x v="0"/>
    <s v="Aug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0"/>
    <x v="2"/>
    <s v="Aug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2"/>
    <x v="0"/>
    <s v="Mar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"/>
    <x v="0"/>
    <s v="Feb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7"/>
    <x v="0"/>
    <s v="May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0"/>
    <x v="3"/>
    <s v="Aug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3"/>
    <x v="0"/>
    <s v="Aug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7"/>
    <x v="0"/>
    <s v="Mar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9"/>
    <x v="0"/>
    <s v="Nov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2"/>
    <x v="2"/>
    <s v="Mar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7"/>
    <x v="0"/>
    <s v="Apr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5"/>
    <x v="0"/>
    <s v="Jun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1"/>
    <x v="2"/>
    <s v="Jan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9"/>
    <x v="3"/>
    <s v="Nov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3"/>
    <x v="3"/>
    <s v="Sep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3"/>
    <x v="2"/>
    <s v="Aug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2"/>
    <x v="1"/>
    <s v="Mar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0"/>
    <x v="0"/>
    <s v="Jul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0"/>
    <x v="3"/>
    <s v="Sep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3"/>
    <x v="2"/>
    <s v="Sep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0"/>
    <x v="2"/>
    <s v="Jun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0"/>
    <x v="0"/>
    <s v="Oct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8"/>
    <x v="3"/>
    <s v="Oct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8"/>
    <x v="3"/>
    <s v="Nov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"/>
    <x v="2"/>
    <s v="Mar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5"/>
    <x v="0"/>
    <s v="Jul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8"/>
    <x v="0"/>
    <s v="Oct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"/>
    <x v="1"/>
    <s v="Feb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8"/>
    <x v="3"/>
    <s v="Oct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0"/>
    <x v="2"/>
    <s v="Sep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10"/>
    <x v="3"/>
    <s v="Sep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1"/>
    <x v="0"/>
    <s v="Feb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8"/>
    <x v="0"/>
    <s v="Oct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4"/>
    <x v="3"/>
    <s v="Jan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3"/>
    <x v="2"/>
    <s v="Aug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8"/>
    <x v="0"/>
    <s v="Oct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3"/>
    <x v="2"/>
    <s v="Aug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11"/>
    <x v="3"/>
    <s v="Jan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4"/>
    <x v="3"/>
    <s v="Dec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0"/>
    <x v="0"/>
    <s v="Jul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8"/>
    <x v="0"/>
    <s v="Oct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10"/>
    <x v="0"/>
    <s v="Sep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"/>
    <x v="2"/>
    <s v="Apr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3"/>
    <x v="0"/>
    <s v="Aug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1"/>
    <x v="0"/>
    <s v="Mar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1"/>
    <x v="2"/>
    <s v="Feb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7"/>
    <x v="0"/>
    <s v="Apr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4"/>
    <x v="3"/>
    <s v="Dec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7"/>
    <x v="0"/>
    <s v="May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"/>
    <x v="2"/>
    <s v="Apr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3"/>
    <x v="0"/>
    <s v="Aug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1"/>
    <x v="0"/>
    <s v="Mar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1"/>
    <x v="0"/>
    <s v="Mar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6"/>
    <x v="2"/>
    <s v="May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5"/>
    <x v="0"/>
    <s v="Jul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7"/>
    <x v="2"/>
    <s v="Apr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6"/>
    <x v="0"/>
    <s v="May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0"/>
    <x v="0"/>
    <s v="Jul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6"/>
    <x v="0"/>
    <s v="Jun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1"/>
    <x v="2"/>
    <s v="Feb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5"/>
    <x v="0"/>
    <s v="Jun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11"/>
    <x v="0"/>
    <s v="Jan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1"/>
    <x v="0"/>
    <s v="Feb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10"/>
    <x v="2"/>
    <s v="Sep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5"/>
    <x v="0"/>
    <s v="Jun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0"/>
    <x v="0"/>
    <s v="Jul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4"/>
    <x v="0"/>
    <s v="Jan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1"/>
    <x v="2"/>
    <s v="Mar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11"/>
    <x v="2"/>
    <s v="Dec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9"/>
    <x v="0"/>
    <s v="Nov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7"/>
    <x v="4"/>
    <s v="Ma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4"/>
    <x v="3"/>
    <s v="Dec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4"/>
    <x v="6"/>
    <s v="Dec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1"/>
    <x v="3"/>
    <s v="Feb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"/>
    <x v="7"/>
    <s v="Mar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3"/>
    <x v="5"/>
    <s v="Aug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9"/>
    <x v="7"/>
    <s v="Dec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8"/>
    <x v="7"/>
    <s v="Oct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4"/>
    <x v="6"/>
    <s v="Jan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0"/>
    <x v="7"/>
    <s v="Aug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5"/>
    <x v="4"/>
    <s v="Jun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6"/>
    <x v="5"/>
    <s v="Ma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7"/>
    <x v="7"/>
    <s v="Jun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1"/>
    <x v="5"/>
    <s v="Feb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8"/>
    <x v="0"/>
    <s v="Oct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"/>
    <x v="6"/>
    <s v="Mar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"/>
    <x v="4"/>
    <s v="Mar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6"/>
    <x v="2"/>
    <s v="Ma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5"/>
    <x v="6"/>
    <s v="Jun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7"/>
    <x v="0"/>
    <s v="Apr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0"/>
    <x v="7"/>
    <s v="Jul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6"/>
    <x v="5"/>
    <s v="Jun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1"/>
    <x v="6"/>
    <s v="Feb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10"/>
    <x v="5"/>
    <s v="Sep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6"/>
    <x v="5"/>
    <s v="Ma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7"/>
    <x v="7"/>
    <s v="Ma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1"/>
    <x v="7"/>
    <s v="Apr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5"/>
    <x v="3"/>
    <s v="Jun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8"/>
    <x v="6"/>
    <s v="Nov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1"/>
    <x v="1"/>
    <s v="Feb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6"/>
    <x v="6"/>
    <s v="Ma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11"/>
    <x v="4"/>
    <s v="Jan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"/>
    <x v="7"/>
    <s v="Apr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0"/>
    <x v="6"/>
    <s v="Jul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7"/>
    <x v="5"/>
    <s v="Apr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9"/>
    <x v="5"/>
    <s v="Nov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"/>
    <x v="5"/>
    <s v="Apr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6"/>
    <x v="0"/>
    <s v="Ma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8"/>
    <x v="5"/>
    <s v="Oct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1"/>
    <x v="1"/>
    <s v="Feb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6"/>
    <x v="3"/>
    <s v="Ma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5"/>
    <x v="8"/>
    <s v="Aug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1"/>
    <x v="7"/>
    <s v="Feb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5"/>
    <x v="6"/>
    <s v="Jun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11"/>
    <x v="6"/>
    <s v="Jan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10"/>
    <x v="4"/>
    <s v="Sep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"/>
    <x v="4"/>
    <s v="Mar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9"/>
    <x v="5"/>
    <s v="Nov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5"/>
    <x v="5"/>
    <s v="Jun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9"/>
    <x v="4"/>
    <s v="Nov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11"/>
    <x v="7"/>
    <s v="Feb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6"/>
    <x v="4"/>
    <s v="Ma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8"/>
    <x v="6"/>
    <s v="Oct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7"/>
    <x v="3"/>
    <s v="Apr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0"/>
    <x v="7"/>
    <s v="Jul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8"/>
    <x v="4"/>
    <s v="Nov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10"/>
    <x v="5"/>
    <s v="Sep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7"/>
    <x v="0"/>
    <s v="Ma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7"/>
    <x v="3"/>
    <s v="Ma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9"/>
    <x v="7"/>
    <s v="Nov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7"/>
    <x v="6"/>
    <s v="Apr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2"/>
    <x v="4"/>
    <s v="Mar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1"/>
    <x v="5"/>
    <s v="Feb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5"/>
    <x v="5"/>
    <s v="Jun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"/>
    <x v="5"/>
    <s v="Sep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2"/>
    <x v="5"/>
    <s v="Mar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2"/>
    <x v="4"/>
    <s v="Mar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1"/>
    <x v="4"/>
    <s v="Feb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1"/>
    <x v="6"/>
    <s v="Mar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10"/>
    <x v="5"/>
    <s v="Sep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9"/>
    <x v="6"/>
    <s v="Oct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4"/>
    <x v="6"/>
    <s v="Ja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7"/>
    <x v="4"/>
    <s v="Apr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0"/>
    <x v="7"/>
    <s v="Aug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1"/>
    <x v="4"/>
    <s v="Mar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"/>
    <x v="5"/>
    <s v="Aug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4"/>
    <x v="3"/>
    <s v="Dec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4"/>
    <x v="4"/>
    <s v="Dec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2"/>
    <x v="4"/>
    <s v="Mar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4"/>
    <x v="8"/>
    <s v="Feb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4"/>
    <x v="0"/>
    <s v="Dec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9"/>
    <x v="2"/>
    <s v="Nov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6"/>
    <x v="2"/>
    <s v="Ma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4"/>
    <x v="2"/>
    <s v="Dec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0"/>
    <x v="0"/>
    <s v="Aug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4"/>
    <x v="2"/>
    <s v="Dec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2"/>
    <x v="1"/>
    <s v="Mar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2"/>
    <x v="0"/>
    <s v="Mar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9"/>
    <x v="0"/>
    <s v="Nov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9"/>
    <x v="0"/>
    <s v="Nov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6"/>
    <x v="4"/>
    <s v="Ma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5"/>
    <x v="2"/>
    <s v="Jun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8"/>
    <x v="0"/>
    <s v="Oct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7"/>
    <x v="2"/>
    <s v="Apr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6"/>
    <x v="0"/>
    <s v="Ma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6"/>
    <x v="0"/>
    <s v="Ma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9"/>
    <x v="0"/>
    <s v="Nov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2"/>
    <x v="0"/>
    <s v="Mar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"/>
    <x v="2"/>
    <s v="Sep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7"/>
    <x v="0"/>
    <s v="Apr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2"/>
    <x v="1"/>
    <s v="Mar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8"/>
    <x v="3"/>
    <s v="Oct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7"/>
    <x v="2"/>
    <s v="Apr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9"/>
    <x v="3"/>
    <s v="Nov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6"/>
    <x v="0"/>
    <s v="Jun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6"/>
    <x v="0"/>
    <s v="Ma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8"/>
    <x v="0"/>
    <s v="Oct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9"/>
    <x v="0"/>
    <s v="Nov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"/>
    <x v="0"/>
    <s v="Aug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1"/>
    <x v="1"/>
    <s v="Feb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10"/>
    <x v="2"/>
    <s v="Sep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2"/>
    <x v="2"/>
    <s v="Apr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8"/>
    <x v="3"/>
    <s v="Oct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9"/>
    <x v="0"/>
    <s v="Nov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7"/>
    <x v="2"/>
    <s v="Apr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9"/>
    <x v="3"/>
    <s v="Dec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2"/>
    <x v="2"/>
    <s v="Mar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7"/>
    <x v="0"/>
    <s v="Apr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5"/>
    <x v="2"/>
    <s v="Jun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9"/>
    <x v="3"/>
    <s v="Nov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0"/>
    <x v="0"/>
    <s v="Jul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9"/>
    <x v="3"/>
    <s v="Nov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"/>
    <x v="3"/>
    <s v="Aug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7"/>
    <x v="7"/>
    <s v="Ma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5"/>
    <x v="3"/>
    <s v="Jun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1"/>
    <x v="3"/>
    <s v="Feb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6"/>
    <x v="5"/>
    <s v="Ma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7"/>
    <x v="4"/>
    <s v="Ma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2"/>
    <x v="0"/>
    <s v="Mar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11"/>
    <x v="6"/>
    <s v="Jan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11"/>
    <x v="2"/>
    <s v="Jan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11"/>
    <x v="5"/>
    <s v="Feb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2"/>
    <x v="2"/>
    <s v="Apr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0"/>
    <x v="5"/>
    <s v="Jul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10"/>
    <x v="6"/>
    <s v="Sep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1"/>
    <x v="3"/>
    <s v="Mar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"/>
    <x v="2"/>
    <s v="Aug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9"/>
    <x v="0"/>
    <s v="Nov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1"/>
    <x v="2"/>
    <s v="Jan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7"/>
    <x v="5"/>
    <s v="Ma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11"/>
    <x v="0"/>
    <s v="Jan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0"/>
    <x v="5"/>
    <s v="Jul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10"/>
    <x v="5"/>
    <s v="Sep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6"/>
    <x v="3"/>
    <s v="Ma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11"/>
    <x v="3"/>
    <s v="Jan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9"/>
    <x v="3"/>
    <s v="Nov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"/>
    <x v="0"/>
    <s v="Aug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"/>
    <x v="0"/>
    <s v="Aug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0"/>
    <x v="2"/>
    <s v="Jul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2"/>
    <x v="3"/>
    <s v="Mar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6"/>
    <x v="0"/>
    <s v="Ma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4"/>
    <x v="6"/>
    <s v="Dec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10"/>
    <x v="6"/>
    <s v="Sep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8"/>
    <x v="4"/>
    <s v="Oct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2"/>
    <x v="2"/>
    <s v="Apr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7"/>
    <x v="5"/>
    <s v="Apr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0"/>
    <x v="5"/>
    <s v="Jul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"/>
    <x v="7"/>
    <s v="Sep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7"/>
    <x v="0"/>
    <s v="Apr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4"/>
    <x v="2"/>
    <s v="Dec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6"/>
    <x v="3"/>
    <s v="Ma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3"/>
    <x v="6"/>
    <s v="Aug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9"/>
    <x v="0"/>
    <s v="Nov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0"/>
    <x v="6"/>
    <s v="Aug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1"/>
    <x v="3"/>
    <s v="Feb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2"/>
    <x v="3"/>
    <s v="Mar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6"/>
    <x v="6"/>
    <s v="Ma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8"/>
    <x v="6"/>
    <s v="Nov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8"/>
    <x v="4"/>
    <s v="Nov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0"/>
    <x v="2"/>
    <s v="Jul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6"/>
    <x v="0"/>
    <s v="Jun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"/>
    <x v="4"/>
    <s v="Dec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3"/>
    <x v="5"/>
    <s v="Jul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0"/>
    <x v="5"/>
    <s v="Jul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8"/>
    <x v="4"/>
    <s v="Oct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8"/>
    <x v="3"/>
    <s v="Oct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1"/>
    <x v="3"/>
    <s v="Feb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7"/>
    <x v="4"/>
    <s v="Apr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0"/>
    <x v="0"/>
    <s v="Jul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6"/>
    <x v="4"/>
    <s v="Ju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2"/>
    <x v="3"/>
    <s v="Mar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0"/>
    <x v="0"/>
    <s v="Aug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10"/>
    <x v="3"/>
    <s v="Sep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5"/>
    <x v="4"/>
    <s v="Ju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1"/>
    <x v="5"/>
    <s v="Mar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8"/>
    <x v="0"/>
    <s v="Nov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1"/>
    <x v="2"/>
    <s v="Mar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9"/>
    <x v="0"/>
    <s v="Oct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5"/>
    <x v="3"/>
    <s v="Ju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8"/>
    <x v="8"/>
    <s v="Nov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10"/>
    <x v="4"/>
    <s v="Sep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0"/>
    <x v="2"/>
    <s v="Jul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10"/>
    <x v="0"/>
    <s v="Oct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10"/>
    <x v="0"/>
    <s v="Oct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9"/>
    <x v="4"/>
    <s v="Dec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10"/>
    <x v="4"/>
    <s v="Sep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3"/>
    <x v="4"/>
    <s v="Jul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10"/>
    <x v="2"/>
    <s v="Oct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9"/>
    <x v="0"/>
    <s v="Nov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9"/>
    <x v="3"/>
    <s v="Oct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2"/>
    <x v="2"/>
    <s v="Mar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9"/>
    <x v="4"/>
    <s v="Nov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1"/>
    <x v="0"/>
    <s v="Feb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1"/>
    <x v="3"/>
    <s v="Feb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11"/>
    <x v="6"/>
    <s v="Feb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5"/>
    <x v="0"/>
    <s v="May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2"/>
    <x v="0"/>
    <s v="Mar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2"/>
    <x v="4"/>
    <s v="Mar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6"/>
    <x v="3"/>
    <s v="May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8"/>
    <x v="4"/>
    <s v="Oct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1"/>
    <x v="3"/>
    <s v="Feb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11"/>
    <x v="4"/>
    <s v="Ja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6"/>
    <x v="0"/>
    <s v="May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2"/>
    <x v="0"/>
    <s v="Feb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9"/>
    <x v="3"/>
    <s v="Nov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7"/>
    <x v="5"/>
    <s v="Apr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8"/>
    <x v="4"/>
    <s v="Oct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3"/>
    <x v="3"/>
    <s v="Aug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6"/>
    <x v="4"/>
    <s v="Ma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8"/>
    <x v="6"/>
    <s v="Nov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6"/>
    <x v="3"/>
    <s v="Ju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5"/>
    <x v="4"/>
    <s v="Ju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0"/>
    <x v="6"/>
    <s v="Aug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3"/>
    <x v="6"/>
    <s v="Sep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6"/>
    <x v="2"/>
    <s v="May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0"/>
    <x v="3"/>
    <s v="Ju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10"/>
    <x v="5"/>
    <s v="Sep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10"/>
    <x v="5"/>
    <s v="Sep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5"/>
    <x v="5"/>
    <s v="Jul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3"/>
    <x v="3"/>
    <s v="Sep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"/>
    <x v="4"/>
    <s v="Ja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7"/>
    <x v="3"/>
    <s v="Apr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3"/>
    <x v="3"/>
    <s v="Aug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10"/>
    <x v="3"/>
    <s v="Sep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1"/>
    <x v="1"/>
    <s v="Feb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6"/>
    <x v="0"/>
    <s v="May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6"/>
    <x v="3"/>
    <s v="Ju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7"/>
    <x v="5"/>
    <s v="Ma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7"/>
    <x v="0"/>
    <s v="Apr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8"/>
    <x v="3"/>
    <s v="Nov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3"/>
    <x v="4"/>
    <s v="Aug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8"/>
    <x v="5"/>
    <s v="Oct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7"/>
    <x v="2"/>
    <s v="Apr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"/>
    <x v="5"/>
    <s v="Ja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8"/>
    <x v="0"/>
    <s v="Nov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6"/>
    <x v="4"/>
    <s v="May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5"/>
    <x v="3"/>
    <s v="Ju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9"/>
    <x v="2"/>
    <s v="Dec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11"/>
    <x v="2"/>
    <s v="Ja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11"/>
    <x v="6"/>
    <s v="Ja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3"/>
    <x v="5"/>
    <s v="Aug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11"/>
    <x v="0"/>
    <s v="Ja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10"/>
    <x v="2"/>
    <s v="Oct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6"/>
    <x v="0"/>
    <s v="May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0"/>
    <x v="3"/>
    <s v="Jul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0"/>
    <x v="0"/>
    <s v="Jul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11"/>
    <x v="4"/>
    <s v="Feb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"/>
    <x v="3"/>
    <s v="Dec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"/>
    <x v="6"/>
    <s v="Dec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10"/>
    <x v="8"/>
    <s v="Oct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7"/>
    <x v="7"/>
    <s v="May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0"/>
    <x v="6"/>
    <s v="Jul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2"/>
    <x v="5"/>
    <s v="Mar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11"/>
    <x v="3"/>
    <s v="Ja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2"/>
    <x v="5"/>
    <s v="Apr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4"/>
    <x v="0"/>
    <s v="Dec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3"/>
    <x v="4"/>
    <s v="Aug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8"/>
    <x v="5"/>
    <s v="Oct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7"/>
    <x v="5"/>
    <s v="May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"/>
    <x v="0"/>
    <s v="Ju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1"/>
    <x v="2"/>
    <s v="Mar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7"/>
    <x v="4"/>
    <s v="Apr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9"/>
    <x v="2"/>
    <s v="Nov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3"/>
    <x v="2"/>
    <s v="Aug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3"/>
    <x v="3"/>
    <s v="Aug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4"/>
    <x v="0"/>
    <s v="Dec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7"/>
    <x v="0"/>
    <s v="May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1"/>
    <x v="1"/>
    <s v="Feb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10"/>
    <x v="0"/>
    <s v="Sep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4"/>
    <x v="5"/>
    <s v="Dec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4"/>
    <x v="0"/>
    <s v="Dec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9"/>
    <x v="2"/>
    <s v="Nov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7"/>
    <x v="2"/>
    <s v="Ma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10"/>
    <x v="0"/>
    <s v="Sep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"/>
    <x v="2"/>
    <s v="Ju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3"/>
    <x v="3"/>
    <s v="Sep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3"/>
    <x v="0"/>
    <s v="Aug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1"/>
    <x v="1"/>
    <s v="Feb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"/>
    <x v="0"/>
    <s v="Jun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11"/>
    <x v="2"/>
    <s v="Jan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0"/>
    <x v="0"/>
    <s v="Jun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4"/>
    <x v="2"/>
    <s v="Dec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6"/>
    <x v="2"/>
    <s v="May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6"/>
    <x v="2"/>
    <s v="Ma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8"/>
    <x v="0"/>
    <s v="Nov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11"/>
    <x v="2"/>
    <s v="Ja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0"/>
    <x v="0"/>
    <s v="Aug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9"/>
    <x v="0"/>
    <s v="Nov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6"/>
    <x v="2"/>
    <s v="Ma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0"/>
    <x v="2"/>
    <s v="Jul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1"/>
    <x v="0"/>
    <s v="F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8"/>
    <x v="0"/>
    <s v="Oct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7"/>
    <x v="2"/>
    <s v="Ma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9"/>
    <x v="3"/>
    <s v="Nov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0"/>
    <x v="2"/>
    <s v="Jul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9"/>
    <x v="0"/>
    <s v="Nov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8"/>
    <x v="0"/>
    <s v="Oct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1"/>
    <x v="2"/>
    <s v="F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8"/>
    <x v="0"/>
    <s v="Oct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0"/>
    <x v="0"/>
    <s v="Jul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1"/>
    <x v="1"/>
    <s v="Ja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0"/>
    <x v="0"/>
    <s v="Aug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4"/>
    <x v="0"/>
    <s v="Jan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9"/>
    <x v="3"/>
    <s v="Nov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8"/>
    <x v="3"/>
    <s v="Oct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"/>
    <x v="2"/>
    <s v="Jun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11"/>
    <x v="0"/>
    <s v="Jan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4"/>
    <x v="2"/>
    <s v="Dec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2"/>
    <x v="0"/>
    <s v="Mar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4"/>
    <x v="0"/>
    <s v="Dec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4"/>
    <x v="3"/>
    <s v="Dec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8"/>
    <x v="0"/>
    <s v="Oct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4"/>
    <x v="2"/>
    <s v="Dec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1"/>
    <x v="0"/>
    <s v="F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2"/>
    <x v="2"/>
    <s v="Mar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0"/>
    <x v="0"/>
    <s v="Jul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0"/>
    <x v="2"/>
    <s v="Jul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11"/>
    <x v="3"/>
    <s v="Ja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11"/>
    <x v="0"/>
    <s v="Jan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11"/>
    <x v="0"/>
    <s v="Jan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1"/>
    <x v="2"/>
    <s v="F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3"/>
    <x v="0"/>
    <s v="Jul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9"/>
    <x v="0"/>
    <s v="Nov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4"/>
    <x v="3"/>
    <s v="Jan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8"/>
    <x v="2"/>
    <s v="Oct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"/>
    <x v="0"/>
    <s v="Jun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1"/>
    <x v="0"/>
    <s v="Mar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7"/>
    <x v="2"/>
    <s v="May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10"/>
    <x v="0"/>
    <s v="Sep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4"/>
    <x v="3"/>
    <s v="Dec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10"/>
    <x v="2"/>
    <s v="Sep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3"/>
    <x v="0"/>
    <s v="Aug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2"/>
    <x v="0"/>
    <s v="Mar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2"/>
    <x v="0"/>
    <s v="Mar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2"/>
    <x v="0"/>
    <s v="Mar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9"/>
    <x v="0"/>
    <s v="Dec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1"/>
    <x v="0"/>
    <s v="F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7"/>
    <x v="0"/>
    <s v="Apr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8"/>
    <x v="2"/>
    <s v="Nov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0"/>
    <x v="0"/>
    <s v="Jul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1"/>
    <x v="2"/>
    <s v="F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0"/>
    <x v="0"/>
    <s v="Jul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4"/>
    <x v="3"/>
    <s v="Dec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7"/>
    <x v="0"/>
    <s v="Apr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7"/>
    <x v="2"/>
    <s v="Apr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7"/>
    <x v="0"/>
    <s v="May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9"/>
    <x v="2"/>
    <s v="Nov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0"/>
    <x v="2"/>
    <s v="Jul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4"/>
    <x v="3"/>
    <s v="Dec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2"/>
    <x v="0"/>
    <s v="Mar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7"/>
    <x v="0"/>
    <s v="Ma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4"/>
    <x v="3"/>
    <s v="Dec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5"/>
    <x v="0"/>
    <s v="Jun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3"/>
    <x v="3"/>
    <s v="Aug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3"/>
    <x v="3"/>
    <s v="Aug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3"/>
    <x v="0"/>
    <s v="Aug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"/>
    <x v="0"/>
    <s v="May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9"/>
    <x v="0"/>
    <s v="Nov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5"/>
    <x v="0"/>
    <s v="Jun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9"/>
    <x v="0"/>
    <s v="Nov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7"/>
    <x v="0"/>
    <s v="Apr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4"/>
    <x v="0"/>
    <s v="Jan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10"/>
    <x v="2"/>
    <s v="Sep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10"/>
    <x v="0"/>
    <s v="Oct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5"/>
    <x v="2"/>
    <s v="Jun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10"/>
    <x v="0"/>
    <s v="Sep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1"/>
    <x v="1"/>
    <s v="F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7"/>
    <x v="0"/>
    <s v="May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4"/>
    <x v="0"/>
    <s v="Dec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8"/>
    <x v="3"/>
    <s v="Nov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3"/>
    <x v="3"/>
    <s v="Aug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0"/>
    <x v="2"/>
    <s v="Jul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0"/>
    <x v="2"/>
    <s v="Jul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"/>
    <x v="0"/>
    <s v="May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"/>
    <x v="0"/>
    <s v="Ma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2"/>
    <x v="1"/>
    <s v="Mar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3"/>
    <x v="0"/>
    <s v="Aug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1"/>
    <x v="2"/>
    <s v="Mar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0"/>
    <x v="3"/>
    <s v="Ju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"/>
    <x v="2"/>
    <s v="May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10"/>
    <x v="0"/>
    <s v="Sep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"/>
    <x v="2"/>
    <s v="May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9"/>
    <x v="0"/>
    <s v="Nov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5"/>
    <x v="2"/>
    <s v="Jun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1"/>
    <x v="0"/>
    <s v="F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7"/>
    <x v="0"/>
    <s v="Apr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5"/>
    <x v="0"/>
    <s v="Jun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1"/>
    <x v="1"/>
    <s v="F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1"/>
    <x v="1"/>
    <s v="Mar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10"/>
    <x v="3"/>
    <s v="Oct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4"/>
    <x v="2"/>
    <s v="Nov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3"/>
    <x v="0"/>
    <s v="Aug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3"/>
    <x v="0"/>
    <s v="Aug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"/>
    <x v="0"/>
    <s v="Ma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8"/>
    <x v="3"/>
    <s v="Oct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3"/>
    <x v="2"/>
    <s v="Aug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3"/>
    <x v="3"/>
    <s v="Aug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2"/>
    <x v="2"/>
    <s v="Mar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8"/>
    <x v="3"/>
    <s v="Oct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10"/>
    <x v="3"/>
    <s v="Sep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9"/>
    <x v="3"/>
    <s v="Dec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4"/>
    <x v="3"/>
    <s v="Dec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4"/>
    <x v="2"/>
    <s v="Dec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3"/>
    <x v="0"/>
    <s v="Aug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0"/>
    <x v="0"/>
    <s v="Jul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2"/>
    <x v="0"/>
    <s v="Mar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2"/>
    <x v="2"/>
    <s v="Apr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4"/>
    <x v="0"/>
    <s v="Dec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0"/>
    <x v="0"/>
    <s v="Jul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3"/>
    <x v="0"/>
    <s v="Aug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9"/>
    <x v="3"/>
    <s v="Nov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8"/>
    <x v="2"/>
    <s v="Oct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11"/>
    <x v="3"/>
    <s v="Ja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0"/>
    <x v="0"/>
    <s v="Jul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7"/>
    <x v="0"/>
    <s v="Apr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4"/>
    <x v="2"/>
    <s v="Jan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3"/>
    <x v="3"/>
    <s v="Aug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8"/>
    <x v="2"/>
    <s v="Oct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7"/>
    <x v="0"/>
    <s v="May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0"/>
    <x v="2"/>
    <s v="Jul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5"/>
    <x v="2"/>
    <s v="Ju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11"/>
    <x v="3"/>
    <s v="Jan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11"/>
    <x v="3"/>
    <s v="Ja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3"/>
    <x v="3"/>
    <s v="Sep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0"/>
    <x v="3"/>
    <s v="Aug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11"/>
    <x v="3"/>
    <s v="Jan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1"/>
    <x v="0"/>
    <s v="Feb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5"/>
    <x v="2"/>
    <s v="Jun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"/>
    <x v="2"/>
    <s v="May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3"/>
    <x v="2"/>
    <s v="Sep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10"/>
    <x v="3"/>
    <s v="Sep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8"/>
    <x v="2"/>
    <s v="Oct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2"/>
    <x v="1"/>
    <s v="Mar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8"/>
    <x v="2"/>
    <s v="Oct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0"/>
    <x v="3"/>
    <s v="Jul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4"/>
    <x v="3"/>
    <s v="Jan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3"/>
    <x v="0"/>
    <s v="Aug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11"/>
    <x v="2"/>
    <s v="Feb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8"/>
    <x v="0"/>
    <s v="Oct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4"/>
    <x v="2"/>
    <s v="Dec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3"/>
    <x v="2"/>
    <s v="Sep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0"/>
    <x v="0"/>
    <s v="Jul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4"/>
    <x v="2"/>
    <s v="Dec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7"/>
    <x v="0"/>
    <s v="Apr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1"/>
    <x v="1"/>
    <s v="Feb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9"/>
    <x v="3"/>
    <s v="Oct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0"/>
    <x v="3"/>
    <s v="Jul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1"/>
    <x v="2"/>
    <s v="Feb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10"/>
    <x v="3"/>
    <s v="Sep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9"/>
    <x v="4"/>
    <s v="Nov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11"/>
    <x v="2"/>
    <s v="Ja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0"/>
    <x v="3"/>
    <s v="Jul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9"/>
    <x v="2"/>
    <s v="Nov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11"/>
    <x v="2"/>
    <s v="Jan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11"/>
    <x v="2"/>
    <s v="Feb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11"/>
    <x v="2"/>
    <s v="Jan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4"/>
    <x v="2"/>
    <s v="Dec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4"/>
    <x v="2"/>
    <s v="Jan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3"/>
    <x v="3"/>
    <s v="Sep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4"/>
    <x v="3"/>
    <s v="Dec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3"/>
    <x v="3"/>
    <s v="Aug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4"/>
    <x v="2"/>
    <s v="Dec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1"/>
    <x v="2"/>
    <s v="Feb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5"/>
    <x v="2"/>
    <s v="Jun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11"/>
    <x v="2"/>
    <s v="Feb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8"/>
    <x v="0"/>
    <s v="Nov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9"/>
    <x v="3"/>
    <s v="Dec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10"/>
    <x v="3"/>
    <s v="Sep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1"/>
    <x v="1"/>
    <s v="Feb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2"/>
    <x v="2"/>
    <s v="Feb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1"/>
    <x v="5"/>
    <s v="Ja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0"/>
    <x v="3"/>
    <s v="Aug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"/>
    <x v="5"/>
    <s v="Apr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0"/>
    <x v="0"/>
    <s v="Jul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5"/>
    <x v="6"/>
    <s v="Ju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4"/>
    <x v="0"/>
    <s v="De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"/>
    <x v="4"/>
    <s v="Apr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11"/>
    <x v="5"/>
    <s v="Ja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3"/>
    <x v="6"/>
    <s v="Au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3"/>
    <x v="5"/>
    <s v="Sep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4"/>
    <x v="6"/>
    <s v="Dec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11"/>
    <x v="6"/>
    <s v="Ja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3"/>
    <x v="4"/>
    <s v="Sep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4"/>
    <x v="4"/>
    <s v="Dec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6"/>
    <x v="0"/>
    <s v="Ma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4"/>
    <x v="3"/>
    <s v="Dec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4"/>
    <x v="4"/>
    <s v="Nov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1"/>
    <x v="3"/>
    <s v="Feb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9"/>
    <x v="3"/>
    <s v="Dec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3"/>
    <x v="3"/>
    <s v="Au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0"/>
    <x v="0"/>
    <s v="Ju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5"/>
    <x v="4"/>
    <s v="Ju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2"/>
    <x v="3"/>
    <s v="Mar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"/>
    <x v="5"/>
    <s v="Apr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4"/>
    <x v="5"/>
    <s v="Dec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6"/>
    <x v="4"/>
    <s v="May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8"/>
    <x v="5"/>
    <s v="Sep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11"/>
    <x v="3"/>
    <s v="Ja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3"/>
    <x v="3"/>
    <s v="Aug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11"/>
    <x v="2"/>
    <s v="Ja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1"/>
    <x v="4"/>
    <s v="Feb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0"/>
    <x v="6"/>
    <s v="Au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8"/>
    <x v="2"/>
    <s v="Oct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1"/>
    <x v="0"/>
    <s v="Feb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11"/>
    <x v="5"/>
    <s v="Ja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6"/>
    <x v="4"/>
    <s v="Ma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2"/>
    <x v="6"/>
    <s v="Apr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4"/>
    <x v="5"/>
    <s v="Dec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8"/>
    <x v="7"/>
    <s v="Oct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5"/>
    <x v="3"/>
    <s v="Jul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9"/>
    <x v="2"/>
    <s v="Nov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1"/>
    <x v="3"/>
    <s v="Feb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4"/>
    <x v="2"/>
    <s v="Dec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3"/>
    <x v="4"/>
    <s v="Aug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10"/>
    <x v="0"/>
    <s v="Sep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8"/>
    <x v="3"/>
    <s v="Oct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1"/>
    <x v="0"/>
    <s v="Feb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6"/>
    <x v="0"/>
    <s v="May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4"/>
    <x v="4"/>
    <s v="Dec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4"/>
    <x v="4"/>
    <s v="Dec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1"/>
    <x v="4"/>
    <s v="Feb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11"/>
    <x v="0"/>
    <s v="Ja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8"/>
    <x v="8"/>
    <s v="Nov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6"/>
    <x v="0"/>
    <s v="Ma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1"/>
    <x v="3"/>
    <s v="Feb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4"/>
    <x v="6"/>
    <s v="Dec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8"/>
    <x v="0"/>
    <s v="Oct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3"/>
    <x v="4"/>
    <s v="Jul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"/>
    <x v="3"/>
    <s v="Apr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8"/>
    <x v="7"/>
    <s v="Oct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6"/>
    <x v="6"/>
    <s v="May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5"/>
    <x v="4"/>
    <s v="Jun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3"/>
    <x v="5"/>
    <s v="Aug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"/>
    <x v="5"/>
    <s v="Apr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2"/>
    <x v="3"/>
    <s v="Mar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1"/>
    <x v="4"/>
    <s v="Feb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"/>
    <x v="5"/>
    <s v="May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9"/>
    <x v="4"/>
    <s v="Nov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5"/>
    <x v="5"/>
    <s v="Jul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1"/>
    <x v="4"/>
    <s v="Ja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1"/>
    <x v="4"/>
    <s v="Feb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9"/>
    <x v="4"/>
    <s v="Nov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9"/>
    <x v="4"/>
    <s v="Nov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0"/>
    <x v="4"/>
    <s v="Jul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3"/>
    <x v="6"/>
    <s v="Sep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2"/>
    <x v="5"/>
    <s v="Apr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10"/>
    <x v="4"/>
    <s v="Sep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"/>
    <x v="5"/>
    <s v="Apr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10"/>
    <x v="3"/>
    <s v="Sep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"/>
    <x v="5"/>
    <s v="Apr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10"/>
    <x v="3"/>
    <s v="Sep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0"/>
    <x v="6"/>
    <s v="Jul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10"/>
    <x v="5"/>
    <s v="Sep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5"/>
    <x v="6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3"/>
    <x v="6"/>
    <s v="Jul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5"/>
    <x v="6"/>
    <s v="Jul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10"/>
    <x v="6"/>
    <s v="Sep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1"/>
    <x v="1"/>
    <s v="Mar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4"/>
    <x v="3"/>
    <s v="Dec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11"/>
    <x v="4"/>
    <s v="Jan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10"/>
    <x v="5"/>
    <s v="Sep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0"/>
    <x v="4"/>
    <s v="Jul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1"/>
    <x v="4"/>
    <s v="Mar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0"/>
    <x v="5"/>
    <s v="Jul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5"/>
    <x v="6"/>
    <s v="May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9"/>
    <x v="3"/>
    <s v="Nov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7"/>
    <x v="4"/>
    <s v="Apr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1"/>
    <x v="5"/>
    <s v="Mar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3"/>
    <x v="5"/>
    <s v="Aug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11"/>
    <x v="4"/>
    <s v="Dec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5"/>
    <x v="3"/>
    <s v="Jun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7"/>
    <x v="0"/>
    <s v="May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"/>
    <x v="5"/>
    <s v="Oct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2"/>
    <x v="0"/>
    <s v="Mar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7"/>
    <x v="7"/>
    <s v="Apr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9"/>
    <x v="5"/>
    <s v="Oct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7"/>
    <x v="5"/>
    <s v="Mar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1"/>
    <x v="5"/>
    <s v="Feb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0"/>
    <x v="5"/>
    <s v="Jun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5"/>
    <x v="2"/>
    <s v="Jul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2"/>
    <x v="4"/>
    <s v="Mar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7"/>
    <x v="5"/>
    <s v="Apr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4"/>
    <x v="6"/>
    <s v="Jan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7"/>
    <x v="3"/>
    <s v="Apr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5"/>
    <x v="4"/>
    <s v="Ju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6"/>
    <x v="5"/>
    <s v="May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"/>
    <x v="4"/>
    <s v="Oct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6"/>
    <x v="3"/>
    <s v="Ma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11"/>
    <x v="6"/>
    <s v="Jan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10"/>
    <x v="5"/>
    <s v="Sep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10"/>
    <x v="2"/>
    <s v="Sep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9"/>
    <x v="3"/>
    <s v="Nov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"/>
    <x v="4"/>
    <s v="Oct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4"/>
    <x v="2"/>
    <s v="De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"/>
    <x v="3"/>
    <s v="Nov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3"/>
    <x v="2"/>
    <s v="Sep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2"/>
    <x v="3"/>
    <s v="Mar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0"/>
    <x v="0"/>
    <s v="Ju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7"/>
    <x v="0"/>
    <s v="Apr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2"/>
    <x v="0"/>
    <s v="Mar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7"/>
    <x v="2"/>
    <s v="Apr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0"/>
    <x v="2"/>
    <s v="Ju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9"/>
    <x v="2"/>
    <s v="Oct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1"/>
    <x v="0"/>
    <s v="Feb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4"/>
    <x v="2"/>
    <s v="Dec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0"/>
    <x v="2"/>
    <s v="Ju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10"/>
    <x v="2"/>
    <s v="Oct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9"/>
    <x v="0"/>
    <s v="Nov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7"/>
    <x v="0"/>
    <s v="Apr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5"/>
    <x v="0"/>
    <s v="Ju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9"/>
    <x v="4"/>
    <s v="Nov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10"/>
    <x v="2"/>
    <s v="Sep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9"/>
    <x v="4"/>
    <s v="Nov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1"/>
    <x v="5"/>
    <s v="Feb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"/>
    <x v="4"/>
    <s v="Oct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4"/>
    <x v="5"/>
    <s v="Jan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1"/>
    <x v="0"/>
    <s v="Feb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9"/>
    <x v="8"/>
    <s v="De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11"/>
    <x v="4"/>
    <s v="Jan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7"/>
    <x v="4"/>
    <s v="Apr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10"/>
    <x v="4"/>
    <s v="Sep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9"/>
    <x v="4"/>
    <s v="Nov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1"/>
    <x v="6"/>
    <s v="Mar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9"/>
    <x v="5"/>
    <s v="Nov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6"/>
    <x v="4"/>
    <s v="May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"/>
    <x v="0"/>
    <s v="Sep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1"/>
    <x v="4"/>
    <s v="Feb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4"/>
    <x v="4"/>
    <s v="Dec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4"/>
    <x v="7"/>
    <s v="De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5"/>
    <x v="5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"/>
    <x v="5"/>
    <s v="Oct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4"/>
    <x v="6"/>
    <s v="Jan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10"/>
    <x v="6"/>
    <s v="Sep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1"/>
    <x v="2"/>
    <s v="Mar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7"/>
    <x v="5"/>
    <s v="May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11"/>
    <x v="2"/>
    <s v="De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10"/>
    <x v="2"/>
    <s v="Sep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6"/>
    <x v="5"/>
    <s v="May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3"/>
    <x v="6"/>
    <s v="Sep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"/>
    <x v="3"/>
    <s v="Oct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9"/>
    <x v="4"/>
    <s v="Nov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3"/>
    <x v="3"/>
    <s v="Aug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5"/>
    <x v="7"/>
    <s v="Aug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7"/>
    <x v="0"/>
    <s v="Apr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5"/>
    <x v="2"/>
    <s v="Jun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"/>
    <x v="7"/>
    <s v="Oct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10"/>
    <x v="0"/>
    <s v="Aug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9"/>
    <x v="5"/>
    <s v="Nov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11"/>
    <x v="6"/>
    <s v="Jan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6"/>
    <x v="6"/>
    <s v="May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2"/>
    <x v="2"/>
    <s v="Mar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6"/>
    <x v="7"/>
    <s v="Jun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3"/>
    <x v="3"/>
    <s v="Aug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10"/>
    <x v="5"/>
    <s v="Sep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11"/>
    <x v="0"/>
    <s v="Jan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4"/>
    <x v="7"/>
    <s v="Jan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2"/>
    <x v="3"/>
    <s v="Mar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10"/>
    <x v="6"/>
    <s v="Sep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0"/>
    <x v="7"/>
    <s v="Jul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0"/>
    <x v="5"/>
    <s v="Jul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1"/>
    <x v="1"/>
    <s v="Mar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1"/>
    <x v="3"/>
    <s v="Jan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"/>
    <x v="5"/>
    <s v="De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6"/>
    <x v="5"/>
    <s v="May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3"/>
    <x v="5"/>
    <s v="Aug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1"/>
    <x v="5"/>
    <s v="Mar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8"/>
    <x v="7"/>
    <s v="Oct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0"/>
    <x v="3"/>
    <s v="Jul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4"/>
    <x v="3"/>
    <s v="Dec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4"/>
    <x v="5"/>
    <s v="Dec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"/>
    <x v="4"/>
    <s v="Nov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"/>
    <x v="6"/>
    <s v="Dec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10"/>
    <x v="3"/>
    <s v="Oct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"/>
    <x v="3"/>
    <s v="Nov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1"/>
    <x v="4"/>
    <s v="Feb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"/>
    <x v="4"/>
    <s v="Nov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0"/>
    <x v="7"/>
    <s v="Jul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6"/>
    <x v="5"/>
    <s v="May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8"/>
    <x v="5"/>
    <s v="Nov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7"/>
    <x v="5"/>
    <s v="Apr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5"/>
    <x v="7"/>
    <s v="Jun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2"/>
    <x v="3"/>
    <s v="Mar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2"/>
    <x v="4"/>
    <s v="Mar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7"/>
    <x v="3"/>
    <s v="May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6"/>
    <x v="3"/>
    <s v="May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11"/>
    <x v="0"/>
    <s v="Jan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11"/>
    <x v="6"/>
    <s v="Ja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"/>
    <x v="4"/>
    <s v="Nov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10"/>
    <x v="5"/>
    <s v="Sep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5"/>
    <x v="4"/>
    <s v="Jun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0"/>
    <x v="0"/>
    <s v="Aug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1"/>
    <x v="1"/>
    <s v="F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1"/>
    <x v="2"/>
    <s v="Feb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"/>
    <x v="2"/>
    <s v="Nov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7"/>
    <x v="2"/>
    <s v="Apr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11"/>
    <x v="2"/>
    <s v="Feb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10"/>
    <x v="2"/>
    <s v="Sep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5"/>
    <x v="2"/>
    <s v="Jun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2"/>
    <x v="2"/>
    <s v="Mar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11"/>
    <x v="0"/>
    <s v="Feb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11"/>
    <x v="0"/>
    <s v="Jan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6"/>
    <x v="2"/>
    <s v="Jun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"/>
    <x v="2"/>
    <s v="Nov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11"/>
    <x v="3"/>
    <s v="Jan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3"/>
    <x v="0"/>
    <s v="Aug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10"/>
    <x v="2"/>
    <s v="Sep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2"/>
    <x v="0"/>
    <s v="Apr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"/>
    <x v="2"/>
    <s v="Nov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7"/>
    <x v="0"/>
    <s v="Apr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11"/>
    <x v="3"/>
    <s v="Jan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1"/>
    <x v="1"/>
    <s v="Mar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1"/>
    <x v="1"/>
    <s v="Feb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1"/>
    <x v="2"/>
    <s v="Feb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8"/>
    <x v="2"/>
    <s v="Oct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3"/>
    <x v="0"/>
    <s v="Sep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8"/>
    <x v="2"/>
    <s v="Oct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8"/>
    <x v="2"/>
    <s v="Oct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2"/>
    <x v="2"/>
    <s v="Apr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3"/>
    <x v="3"/>
    <s v="Aug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1"/>
    <x v="1"/>
    <s v="Feb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11"/>
    <x v="2"/>
    <s v="Jan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6"/>
    <x v="0"/>
    <s v="Ju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10"/>
    <x v="3"/>
    <s v="Sep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8"/>
    <x v="0"/>
    <s v="Nov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2"/>
    <x v="2"/>
    <s v="Mar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6"/>
    <x v="2"/>
    <s v="Jun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0"/>
    <x v="0"/>
    <s v="Aug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1"/>
    <x v="2"/>
    <s v="Feb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1"/>
    <x v="2"/>
    <s v="Feb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5"/>
    <x v="2"/>
    <s v="Jun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"/>
    <x v="3"/>
    <s v="Nov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3"/>
    <x v="3"/>
    <s v="Aug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8"/>
    <x v="2"/>
    <s v="Oct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3"/>
    <x v="2"/>
    <s v="Aug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2"/>
    <x v="0"/>
    <s v="Mar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11"/>
    <x v="0"/>
    <s v="Dec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4"/>
    <x v="0"/>
    <s v="Jan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5"/>
    <x v="3"/>
    <s v="Jun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8"/>
    <x v="2"/>
    <s v="Oct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10"/>
    <x v="2"/>
    <s v="Sep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10"/>
    <x v="3"/>
    <s v="Sep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0"/>
    <x v="2"/>
    <s v="Jul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7"/>
    <x v="2"/>
    <s v="Ma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"/>
    <x v="2"/>
    <s v="Nov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"/>
    <x v="3"/>
    <s v="Nov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4"/>
    <x v="3"/>
    <s v="Nov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0"/>
    <x v="3"/>
    <s v="Jul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"/>
    <x v="3"/>
    <s v="Nov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"/>
    <x v="0"/>
    <s v="Nov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"/>
    <x v="3"/>
    <s v="Nov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"/>
    <x v="1"/>
    <s v="Mar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1"/>
    <x v="2"/>
    <s v="Jan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4"/>
    <x v="0"/>
    <s v="Dec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2"/>
    <x v="1"/>
    <s v="Mar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"/>
    <x v="2"/>
    <s v="Feb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8"/>
    <x v="0"/>
    <s v="Oct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1"/>
    <x v="3"/>
    <s v="Dec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4"/>
    <x v="2"/>
    <s v="Dec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4"/>
    <x v="2"/>
    <s v="De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5"/>
    <x v="2"/>
    <s v="Jun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3"/>
    <x v="2"/>
    <s v="Sep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4"/>
    <x v="3"/>
    <s v="Dec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1"/>
    <x v="2"/>
    <s v="Jan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1"/>
    <x v="0"/>
    <s v="Dec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4"/>
    <x v="3"/>
    <s v="Jan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9"/>
    <x v="0"/>
    <s v="Nov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2"/>
    <x v="2"/>
    <s v="Apr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9"/>
    <x v="0"/>
    <s v="Nov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0"/>
    <x v="2"/>
    <s v="Jul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"/>
    <x v="0"/>
    <s v="Feb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5"/>
    <x v="0"/>
    <s v="Jun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8"/>
    <x v="0"/>
    <s v="Oct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6"/>
    <x v="0"/>
    <s v="May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5"/>
    <x v="0"/>
    <s v="Jun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"/>
    <x v="2"/>
    <s v="Jan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2"/>
    <x v="0"/>
    <s v="Mar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2"/>
    <x v="2"/>
    <s v="Mar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8"/>
    <x v="3"/>
    <s v="Oct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"/>
    <x v="1"/>
    <s v="Mar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2"/>
    <x v="0"/>
    <s v="Apr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"/>
    <x v="2"/>
    <s v="Sep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4"/>
    <x v="0"/>
    <s v="De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5"/>
    <x v="2"/>
    <s v="Jun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4"/>
    <x v="2"/>
    <s v="De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3"/>
    <x v="2"/>
    <s v="Aug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"/>
    <x v="0"/>
    <s v="Feb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1"/>
    <x v="5"/>
    <s v="Jan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6"/>
    <x v="0"/>
    <s v="May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2"/>
    <x v="2"/>
    <s v="Mar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4"/>
    <x v="2"/>
    <s v="De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3"/>
    <x v="2"/>
    <s v="Aug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3"/>
    <x v="3"/>
    <s v="Jul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3"/>
    <x v="3"/>
    <s v="Sep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6"/>
    <x v="0"/>
    <s v="May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"/>
    <x v="0"/>
    <s v="Mar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3"/>
    <x v="3"/>
    <s v="Aug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4"/>
    <x v="0"/>
    <s v="Dec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9"/>
    <x v="3"/>
    <s v="Nov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"/>
    <x v="2"/>
    <s v="Sep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"/>
    <x v="2"/>
    <s v="Feb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"/>
    <x v="0"/>
    <s v="Sep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3"/>
    <x v="3"/>
    <s v="Aug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6"/>
    <x v="2"/>
    <s v="Jun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2"/>
    <x v="1"/>
    <s v="Mar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3"/>
    <x v="3"/>
    <s v="Aug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2"/>
    <x v="2"/>
    <s v="Mar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2"/>
    <x v="0"/>
    <s v="Apr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4"/>
    <x v="2"/>
    <s v="Dec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2"/>
    <x v="0"/>
    <s v="Mar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2"/>
    <x v="0"/>
    <s v="Mar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7"/>
    <x v="0"/>
    <s v="Apr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7"/>
    <x v="2"/>
    <s v="May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3"/>
    <x v="2"/>
    <s v="Jul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"/>
    <x v="2"/>
    <s v="Aug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5"/>
    <x v="4"/>
    <s v="Jul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"/>
    <x v="3"/>
    <s v="Feb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0"/>
    <x v="4"/>
    <s v="Aug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4"/>
    <x v="4"/>
    <s v="Dec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7"/>
    <x v="2"/>
    <s v="Apr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9"/>
    <x v="4"/>
    <s v="Nov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8"/>
    <x v="5"/>
    <s v="Oct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9"/>
    <x v="0"/>
    <s v="Nov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"/>
    <x v="3"/>
    <s v="Feb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8"/>
    <x v="6"/>
    <s v="Oct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1"/>
    <x v="4"/>
    <s v="Jan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6"/>
    <x v="5"/>
    <s v="May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3"/>
    <x v="3"/>
    <s v="Sep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1"/>
    <x v="0"/>
    <s v="Jan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0"/>
    <x v="6"/>
    <s v="Jul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6"/>
    <x v="2"/>
    <s v="May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6"/>
    <x v="3"/>
    <s v="May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1"/>
    <x v="3"/>
    <s v="Jan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3"/>
    <x v="5"/>
    <s v="Aug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0"/>
    <x v="3"/>
    <s v="Aug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3"/>
    <x v="3"/>
    <s v="Aug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2"/>
    <x v="2"/>
    <s v="Mar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3"/>
    <x v="3"/>
    <s v="Aug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5"/>
    <x v="3"/>
    <s v="Jun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7"/>
    <x v="3"/>
    <s v="Apr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5"/>
    <x v="0"/>
    <s v="Jun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6"/>
    <x v="0"/>
    <s v="May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7"/>
    <x v="2"/>
    <s v="Apr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1"/>
    <x v="5"/>
    <s v="Jan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"/>
    <x v="2"/>
    <s v="Feb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8"/>
    <x v="6"/>
    <s v="Oct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3"/>
    <x v="4"/>
    <s v="Aug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8"/>
    <x v="3"/>
    <s v="Oct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"/>
    <x v="3"/>
    <s v="Mar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7"/>
    <x v="3"/>
    <s v="Apr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6"/>
    <x v="0"/>
    <s v="May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"/>
    <x v="2"/>
    <s v="Feb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0"/>
    <x v="2"/>
    <s v="Jul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9"/>
    <x v="4"/>
    <s v="Dec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6"/>
    <x v="2"/>
    <s v="Jun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5"/>
    <x v="3"/>
    <s v="Jun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2"/>
    <x v="3"/>
    <s v="Mar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7"/>
    <x v="5"/>
    <s v="Apr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0"/>
    <x v="3"/>
    <s v="Jul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2"/>
    <x v="5"/>
    <s v="Apr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9"/>
    <x v="2"/>
    <s v="Nov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4"/>
    <x v="5"/>
    <s v="Dec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"/>
    <x v="0"/>
    <s v="Ja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4"/>
    <x v="3"/>
    <s v="Jan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3"/>
    <x v="3"/>
    <s v="Aug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8"/>
    <x v="4"/>
    <s v="Oct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2"/>
    <x v="2"/>
    <s v="Mar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6"/>
    <x v="5"/>
    <s v="Jun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4"/>
    <x v="0"/>
    <s v="Dec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7"/>
    <x v="3"/>
    <s v="Apr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7"/>
    <x v="3"/>
    <s v="Apr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8"/>
    <x v="6"/>
    <s v="Oct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2"/>
    <x v="2"/>
    <s v="Mar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5"/>
    <x v="4"/>
    <s v="May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7"/>
    <x v="3"/>
    <s v="Apr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7"/>
    <x v="0"/>
    <s v="Apr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3"/>
    <x v="0"/>
    <s v="Sep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0"/>
    <x v="2"/>
    <s v="Jul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9"/>
    <x v="3"/>
    <s v="Nov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3"/>
    <x v="3"/>
    <s v="Aug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5"/>
    <x v="2"/>
    <s v="Jun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8"/>
    <x v="3"/>
    <s v="Nov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4"/>
    <x v="0"/>
    <s v="Dec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"/>
    <x v="2"/>
    <s v="Jan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3"/>
    <x v="3"/>
    <s v="Jul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4"/>
    <x v="3"/>
    <s v="Nov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3"/>
    <x v="2"/>
    <s v="Aug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4"/>
    <x v="0"/>
    <s v="Dec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7"/>
    <x v="2"/>
    <s v="Apr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"/>
    <x v="1"/>
    <s v="Jan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"/>
    <x v="3"/>
    <s v="Jan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3"/>
    <x v="0"/>
    <s v="Aug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0"/>
    <x v="0"/>
    <s v="Jul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"/>
    <x v="0"/>
    <s v="Feb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4"/>
    <x v="0"/>
    <s v="Dec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7"/>
    <x v="0"/>
    <s v="Apr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0"/>
    <x v="3"/>
    <s v="Oct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7"/>
    <x v="3"/>
    <s v="May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0"/>
    <x v="3"/>
    <s v="Oct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4"/>
    <x v="2"/>
    <s v="Dec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5"/>
    <x v="2"/>
    <s v="Jun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4"/>
    <x v="0"/>
    <s v="Jan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0"/>
    <x v="0"/>
    <s v="Sep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6"/>
    <x v="0"/>
    <s v="May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5"/>
    <x v="0"/>
    <s v="Jun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0"/>
    <x v="0"/>
    <s v="Sep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3"/>
    <x v="3"/>
    <s v="Aug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"/>
    <x v="0"/>
    <s v="Feb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9"/>
    <x v="3"/>
    <s v="Dec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4"/>
    <x v="3"/>
    <s v="Dec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5"/>
    <x v="0"/>
    <s v="Jun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2"/>
    <x v="0"/>
    <s v="Mar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6"/>
    <x v="0"/>
    <s v="May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0"/>
    <x v="3"/>
    <s v="Sep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3"/>
    <x v="3"/>
    <s v="Aug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5"/>
    <x v="2"/>
    <s v="Jun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0"/>
    <x v="3"/>
    <s v="Jul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5"/>
    <x v="0"/>
    <s v="Jun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0"/>
    <x v="3"/>
    <s v="Sep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0"/>
    <x v="2"/>
    <s v="Sep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"/>
    <x v="0"/>
    <s v="Feb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6"/>
    <x v="0"/>
    <s v="May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9"/>
    <x v="3"/>
    <s v="Nov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3"/>
    <x v="3"/>
    <s v="Aug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0"/>
    <x v="0"/>
    <s v="Aug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6"/>
    <x v="2"/>
    <s v="May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0"/>
    <x v="0"/>
    <s v="Jul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"/>
    <x v="1"/>
    <s v="Mar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8"/>
    <x v="3"/>
    <s v="Oct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3"/>
    <x v="3"/>
    <s v="Aug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8"/>
    <x v="0"/>
    <s v="Oct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5"/>
    <x v="3"/>
    <s v="Jun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"/>
    <x v="0"/>
    <s v="Mar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"/>
    <x v="2"/>
    <s v="Jan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9"/>
    <x v="2"/>
    <s v="Nov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"/>
    <x v="1"/>
    <s v="Feb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5"/>
    <x v="0"/>
    <s v="Jun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6"/>
    <x v="0"/>
    <s v="Jun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6"/>
    <x v="0"/>
    <s v="May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"/>
    <x v="2"/>
    <s v="Dec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0"/>
    <x v="2"/>
    <s v="Jun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0"/>
    <x v="3"/>
    <s v="Aug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2"/>
    <x v="2"/>
    <s v="Mar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"/>
    <x v="1"/>
    <s v="Feb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2"/>
    <x v="2"/>
    <s v="Apr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7"/>
    <x v="0"/>
    <s v="Apr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9"/>
    <x v="0"/>
    <s v="Dec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4"/>
    <x v="0"/>
    <s v="Dec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5"/>
    <x v="2"/>
    <s v="Jun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4"/>
    <x v="0"/>
    <s v="Dec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0"/>
    <x v="0"/>
    <s v="Jul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7"/>
    <x v="0"/>
    <s v="Apr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0"/>
    <x v="2"/>
    <s v="Jul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5"/>
    <x v="0"/>
    <s v="Jun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5"/>
    <x v="0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9"/>
    <x v="0"/>
    <s v="Dec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5"/>
    <x v="0"/>
    <s v="Jun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2"/>
    <x v="1"/>
    <s v="Mar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7"/>
    <x v="2"/>
    <s v="Mar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2"/>
    <x v="2"/>
    <s v="Mar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"/>
    <x v="1"/>
    <s v="Feb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5"/>
    <x v="0"/>
    <s v="May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5"/>
    <x v="2"/>
    <s v="Ju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4"/>
    <x v="0"/>
    <s v="Nov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1"/>
    <x v="2"/>
    <s v="Ja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6"/>
    <x v="0"/>
    <s v="Jun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6"/>
    <x v="3"/>
    <s v="May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0"/>
    <x v="0"/>
    <s v="Oct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0"/>
    <x v="2"/>
    <s v="Jul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9"/>
    <x v="0"/>
    <s v="Nov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8"/>
    <x v="2"/>
    <s v="Oct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3"/>
    <x v="0"/>
    <s v="Aug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4"/>
    <x v="2"/>
    <s v="Dec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7"/>
    <x v="2"/>
    <s v="Apr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9"/>
    <x v="2"/>
    <s v="Nov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6"/>
    <x v="3"/>
    <s v="Ju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0"/>
    <x v="4"/>
    <s v="Oct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7"/>
    <x v="3"/>
    <s v="Apr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3"/>
    <x v="3"/>
    <s v="Aug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3"/>
    <x v="6"/>
    <s v="Sep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7"/>
    <x v="5"/>
    <s v="Apr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"/>
    <x v="6"/>
    <s v="Feb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3"/>
    <x v="0"/>
    <s v="Aug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0"/>
    <x v="4"/>
    <s v="Oct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"/>
    <x v="5"/>
    <s v="Feb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"/>
    <x v="0"/>
    <s v="Feb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4"/>
    <x v="4"/>
    <s v="De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3"/>
    <x v="5"/>
    <s v="Jul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0"/>
    <x v="5"/>
    <s v="Aug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3"/>
    <x v="6"/>
    <s v="Aug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1"/>
    <x v="6"/>
    <s v="Jan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5"/>
    <x v="4"/>
    <s v="Jul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9"/>
    <x v="3"/>
    <s v="Nov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0"/>
    <x v="6"/>
    <s v="Sep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5"/>
    <x v="6"/>
    <s v="Jul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7"/>
    <x v="4"/>
    <s v="Apr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5"/>
    <x v="3"/>
    <s v="Jun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9"/>
    <x v="6"/>
    <s v="Dec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6"/>
    <x v="4"/>
    <s v="May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5"/>
    <x v="3"/>
    <s v="Jun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0"/>
    <x v="5"/>
    <s v="Jul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3"/>
    <x v="3"/>
    <s v="Sep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3"/>
    <x v="6"/>
    <s v="Sep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8"/>
    <x v="4"/>
    <s v="Oct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0"/>
    <x v="3"/>
    <s v="Sep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4"/>
    <x v="7"/>
    <s v="Ja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4"/>
    <x v="4"/>
    <s v="De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"/>
    <x v="5"/>
    <s v="Feb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2"/>
    <x v="6"/>
    <s v="Apr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0"/>
    <x v="4"/>
    <s v="Aug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5"/>
    <x v="3"/>
    <s v="Jun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"/>
    <x v="3"/>
    <s v="Feb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1"/>
    <x v="4"/>
    <s v="Jan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"/>
    <x v="3"/>
    <s v="Feb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2"/>
    <x v="3"/>
    <s v="Mar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8"/>
    <x v="4"/>
    <s v="Oct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9"/>
    <x v="7"/>
    <s v="Nov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1"/>
    <x v="4"/>
    <s v="Jan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0"/>
    <x v="4"/>
    <s v="Jul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0"/>
    <x v="4"/>
    <s v="Sep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7"/>
    <x v="2"/>
    <s v="Apr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"/>
    <x v="5"/>
    <s v="Mar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9"/>
    <x v="4"/>
    <s v="Nov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6"/>
    <x v="7"/>
    <s v="Jun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0"/>
    <x v="3"/>
    <s v="Aug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3"/>
    <x v="5"/>
    <s v="Aug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3"/>
    <x v="4"/>
    <s v="Aug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3"/>
    <x v="8"/>
    <s v="Sep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3"/>
    <x v="5"/>
    <s v="Sep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5"/>
    <x v="3"/>
    <s v="Jun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2"/>
    <x v="3"/>
    <s v="Mar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1"/>
    <x v="7"/>
    <s v="Mar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3"/>
    <x v="4"/>
    <s v="Ju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4"/>
    <x v="4"/>
    <s v="Dec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2"/>
    <x v="4"/>
    <s v="Mar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1"/>
    <x v="2"/>
    <s v="Dec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0"/>
    <x v="0"/>
    <s v="Jun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2"/>
    <x v="0"/>
    <s v="Feb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6"/>
    <x v="0"/>
    <s v="Jun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3"/>
    <x v="2"/>
    <s v="Aug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1"/>
    <x v="2"/>
    <s v="Jan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7"/>
    <x v="0"/>
    <s v="Ap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7"/>
    <x v="0"/>
    <s v="Apr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8"/>
    <x v="0"/>
    <s v="Oct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9"/>
    <x v="0"/>
    <s v="Nov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9"/>
    <x v="0"/>
    <s v="Oct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0"/>
    <x v="0"/>
    <s v="Ju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2"/>
    <x v="2"/>
    <s v="Ma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6"/>
    <x v="2"/>
    <s v="May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7"/>
    <x v="2"/>
    <s v="Apr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0"/>
    <x v="0"/>
    <s v="Jul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6"/>
    <x v="2"/>
    <s v="Jun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3"/>
    <x v="0"/>
    <s v="Jul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4"/>
    <x v="2"/>
    <s v="Dec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3"/>
    <x v="2"/>
    <s v="Jul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"/>
    <x v="1"/>
    <s v="Mar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0"/>
    <x v="2"/>
    <s v="Jul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4"/>
    <x v="3"/>
    <s v="Dec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"/>
    <x v="2"/>
    <s v="Feb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0"/>
    <x v="2"/>
    <s v="Oct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8"/>
    <x v="0"/>
    <s v="Oct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3"/>
    <x v="2"/>
    <s v="Aug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9"/>
    <x v="2"/>
    <s v="Nov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7"/>
    <x v="0"/>
    <s v="Apr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2"/>
    <x v="2"/>
    <s v="Mar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0"/>
    <x v="2"/>
    <s v="Oct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9"/>
    <x v="0"/>
    <s v="Nov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"/>
    <x v="2"/>
    <s v="Feb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5"/>
    <x v="2"/>
    <s v="Jul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1"/>
    <x v="3"/>
    <s v="Jan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0"/>
    <x v="3"/>
    <s v="Jul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1"/>
    <x v="2"/>
    <s v="Dec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4"/>
    <x v="2"/>
    <s v="Dec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6"/>
    <x v="0"/>
    <s v="Ma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7"/>
    <x v="2"/>
    <s v="Apr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8"/>
    <x v="2"/>
    <s v="Oct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4"/>
    <x v="2"/>
    <s v="Dec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1"/>
    <x v="3"/>
    <s v="Jan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6"/>
    <x v="0"/>
    <s v="Ma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0"/>
    <x v="2"/>
    <s v="Oct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9"/>
    <x v="3"/>
    <s v="Dec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0"/>
    <x v="2"/>
    <s v="Jul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3"/>
    <x v="2"/>
    <s v="Aug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1"/>
    <x v="2"/>
    <s v="Jan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0"/>
    <x v="3"/>
    <s v="Jul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2"/>
    <x v="2"/>
    <s v="Mar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4"/>
    <x v="0"/>
    <s v="Dec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4"/>
    <x v="3"/>
    <s v="Dec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2"/>
    <x v="1"/>
    <s v="Mar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3"/>
    <x v="0"/>
    <s v="Aug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9"/>
    <x v="3"/>
    <s v="Dec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3"/>
    <x v="3"/>
    <s v="Aug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0"/>
    <x v="2"/>
    <s v="Oct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0"/>
    <x v="0"/>
    <s v="Jul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0"/>
    <x v="2"/>
    <s v="Aug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0"/>
    <x v="2"/>
    <s v="Ju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0"/>
    <x v="3"/>
    <s v="Jul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5"/>
    <x v="4"/>
    <s v="Ju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2"/>
    <x v="0"/>
    <s v="Mar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4"/>
    <x v="3"/>
    <s v="Dec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4"/>
    <x v="0"/>
    <s v="Dec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4"/>
    <x v="0"/>
    <s v="Dec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"/>
    <x v="2"/>
    <s v="Feb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3"/>
    <x v="0"/>
    <s v="Sep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2"/>
    <x v="4"/>
    <s v="Mar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5"/>
    <x v="2"/>
    <s v="Ju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9"/>
    <x v="5"/>
    <s v="Nov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0"/>
    <x v="4"/>
    <s v="Jul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"/>
    <x v="4"/>
    <s v="Mar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5"/>
    <x v="6"/>
    <s v="Ju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5"/>
    <x v="6"/>
    <s v="Jul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3"/>
    <x v="5"/>
    <s v="Au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5"/>
    <x v="3"/>
    <s v="Ju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3"/>
    <x v="4"/>
    <s v="Sep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"/>
    <x v="2"/>
    <s v="Feb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4"/>
    <x v="3"/>
    <s v="Ja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2"/>
    <x v="0"/>
    <s v="Mar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9"/>
    <x v="3"/>
    <s v="Nov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9"/>
    <x v="0"/>
    <s v="Nov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5"/>
    <x v="0"/>
    <s v="Jun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7"/>
    <x v="3"/>
    <s v="Apr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9"/>
    <x v="4"/>
    <s v="Oct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6"/>
    <x v="0"/>
    <s v="May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0"/>
    <x v="5"/>
    <s v="Jul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4"/>
    <x v="2"/>
    <s v="De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2"/>
    <x v="2"/>
    <s v="Mar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1"/>
    <x v="2"/>
    <s v="Jan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4"/>
    <x v="2"/>
    <s v="De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"/>
    <x v="1"/>
    <s v="Feb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3"/>
    <x v="2"/>
    <s v="Aug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5"/>
    <x v="0"/>
    <s v="Jun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5"/>
    <x v="0"/>
    <s v="Jun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4"/>
    <x v="2"/>
    <s v="Dec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6"/>
    <x v="4"/>
    <s v="May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1"/>
    <x v="2"/>
    <s v="De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0"/>
    <x v="0"/>
    <s v="Jul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7"/>
    <x v="2"/>
    <s v="Apr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0"/>
    <x v="0"/>
    <s v="Jul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5"/>
    <x v="0"/>
    <s v="Jun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8"/>
    <x v="2"/>
    <s v="Oct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3"/>
    <x v="2"/>
    <s v="Aug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7"/>
    <x v="0"/>
    <s v="Apr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3"/>
    <x v="0"/>
    <s v="Aug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2"/>
    <x v="2"/>
    <s v="Mar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3"/>
    <x v="2"/>
    <s v="Aug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"/>
    <x v="1"/>
    <s v="Mar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1"/>
    <x v="2"/>
    <s v="Ja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"/>
    <x v="0"/>
    <s v="Feb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8"/>
    <x v="2"/>
    <s v="Oct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0"/>
    <x v="2"/>
    <s v="Jul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8"/>
    <x v="3"/>
    <s v="Oct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5"/>
    <x v="2"/>
    <s v="Jun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5"/>
    <x v="4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7"/>
    <x v="0"/>
    <s v="May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0"/>
    <x v="4"/>
    <s v="Jul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"/>
    <x v="0"/>
    <s v="Feb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9"/>
    <x v="3"/>
    <s v="Nov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9"/>
    <x v="0"/>
    <s v="Dec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3"/>
    <x v="3"/>
    <s v="Au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9"/>
    <x v="0"/>
    <s v="Nov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4"/>
    <x v="3"/>
    <s v="Jan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6"/>
    <x v="2"/>
    <s v="Jun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"/>
    <x v="0"/>
    <s v="Feb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4"/>
    <x v="3"/>
    <s v="Dec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1"/>
    <x v="0"/>
    <s v="Feb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1"/>
    <x v="2"/>
    <s v="Jan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3"/>
    <x v="0"/>
    <s v="Aug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9"/>
    <x v="0"/>
    <s v="Nov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0"/>
    <x v="0"/>
    <s v="Sep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"/>
    <x v="2"/>
    <s v="Feb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8"/>
    <x v="2"/>
    <s v="Oct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0"/>
    <x v="2"/>
    <s v="Ju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"/>
    <x v="0"/>
    <s v="Feb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0"/>
    <x v="2"/>
    <s v="Sep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1"/>
    <x v="0"/>
    <s v="Jan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4"/>
    <x v="2"/>
    <s v="Nov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7"/>
    <x v="0"/>
    <s v="Apr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0"/>
    <x v="0"/>
    <s v="Aug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0"/>
    <x v="2"/>
    <s v="Sep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7"/>
    <x v="2"/>
    <s v="Apr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7"/>
    <x v="0"/>
    <s v="Apr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4"/>
    <x v="3"/>
    <s v="Dec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9"/>
    <x v="0"/>
    <s v="Nov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0"/>
    <x v="0"/>
    <s v="Jul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9"/>
    <x v="2"/>
    <s v="Dec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5"/>
    <x v="0"/>
    <s v="Jun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8"/>
    <x v="0"/>
    <s v="Oct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"/>
    <x v="2"/>
    <s v="Feb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0"/>
    <x v="3"/>
    <s v="Jul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7"/>
    <x v="2"/>
    <s v="Apr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2"/>
    <x v="0"/>
    <s v="Mar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6"/>
    <x v="2"/>
    <s v="Ma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3"/>
    <x v="0"/>
    <s v="Sep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6"/>
    <x v="2"/>
    <s v="May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1"/>
    <x v="2"/>
    <s v="Jan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3"/>
    <x v="0"/>
    <s v="Sep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5"/>
    <x v="0"/>
    <s v="Jun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6"/>
    <x v="2"/>
    <s v="Apr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0"/>
    <x v="2"/>
    <s v="Jul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6"/>
    <x v="0"/>
    <s v="May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7"/>
    <x v="0"/>
    <s v="May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"/>
    <x v="2"/>
    <s v="Feb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9"/>
    <x v="3"/>
    <s v="Nov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0"/>
    <x v="3"/>
    <s v="Jul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7"/>
    <x v="1"/>
    <s v="Apr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6"/>
    <x v="2"/>
    <s v="Apr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3"/>
    <x v="3"/>
    <s v="Sep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1"/>
    <x v="2"/>
    <s v="Jan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9"/>
    <x v="0"/>
    <s v="Nov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3"/>
    <x v="3"/>
    <s v="Aug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4"/>
    <x v="0"/>
    <s v="Dec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9"/>
    <x v="3"/>
    <s v="Nov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8"/>
    <x v="3"/>
    <s v="Oct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7"/>
    <x v="4"/>
    <s v="Apr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2"/>
    <x v="4"/>
    <s v="Apr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"/>
    <x v="4"/>
    <s v="Feb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2"/>
    <x v="5"/>
    <s v="Mar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1"/>
    <x v="0"/>
    <s v="Jan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"/>
    <x v="5"/>
    <s v="Mar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6"/>
    <x v="6"/>
    <s v="Jun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"/>
    <x v="4"/>
    <s v="Feb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1"/>
    <x v="5"/>
    <s v="Dec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7"/>
    <x v="0"/>
    <s v="Apr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8"/>
    <x v="4"/>
    <s v="Oct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"/>
    <x v="5"/>
    <s v="Mar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0"/>
    <x v="4"/>
    <s v="Sep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4"/>
    <x v="3"/>
    <s v="Dec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0"/>
    <x v="6"/>
    <s v="Sep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9"/>
    <x v="6"/>
    <s v="Dec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6"/>
    <x v="4"/>
    <s v="Ma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6"/>
    <x v="3"/>
    <s v="May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3"/>
    <x v="4"/>
    <s v="Jul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9"/>
    <x v="4"/>
    <s v="Nov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0"/>
    <x v="5"/>
    <s v="Sep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0"/>
    <x v="2"/>
    <s v="Jul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5"/>
    <x v="5"/>
    <s v="Jul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5"/>
    <x v="0"/>
    <s v="Ju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"/>
    <x v="0"/>
    <s v="Feb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3"/>
    <x v="2"/>
    <s v="Aug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1"/>
    <x v="4"/>
    <s v="Ja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9"/>
    <x v="5"/>
    <s v="Nov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8"/>
    <x v="4"/>
    <s v="Oct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1"/>
    <x v="3"/>
    <s v="Feb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5"/>
    <x v="6"/>
    <s v="Ju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5"/>
    <x v="4"/>
    <s v="Ju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7"/>
    <x v="0"/>
    <s v="Apr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3"/>
    <x v="6"/>
    <s v="Aug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3"/>
    <x v="3"/>
    <s v="Sep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0"/>
    <x v="4"/>
    <s v="Jul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3"/>
    <x v="3"/>
    <s v="Sep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0"/>
    <x v="2"/>
    <s v="Au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6"/>
    <x v="4"/>
    <s v="May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0"/>
    <x v="0"/>
    <s v="Jul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2"/>
    <x v="2"/>
    <s v="Mar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0"/>
    <x v="2"/>
    <s v="Oct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5"/>
    <x v="3"/>
    <s v="Jun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2"/>
    <x v="2"/>
    <s v="Mar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0"/>
    <x v="3"/>
    <s v="Jul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7"/>
    <x v="7"/>
    <s v="Ma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5"/>
    <x v="3"/>
    <s v="Jun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"/>
    <x v="1"/>
    <s v="Feb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0"/>
    <x v="3"/>
    <s v="Jul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9"/>
    <x v="0"/>
    <s v="Nov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"/>
    <x v="1"/>
    <s v="Feb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0"/>
    <x v="3"/>
    <s v="Jul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0"/>
    <x v="0"/>
    <s v="Sep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2"/>
    <x v="2"/>
    <s v="Mar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8"/>
    <x v="2"/>
    <s v="Oct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4"/>
    <x v="3"/>
    <s v="Dec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5"/>
    <x v="3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5"/>
    <x v="3"/>
    <s v="Jun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4"/>
    <x v="3"/>
    <s v="Dec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5"/>
    <x v="2"/>
    <s v="Jun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8"/>
    <x v="3"/>
    <s v="Oct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4"/>
    <x v="3"/>
    <s v="Dec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"/>
    <x v="1"/>
    <s v="Feb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3"/>
    <x v="2"/>
    <s v="Aug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1"/>
    <x v="0"/>
    <s v="Jan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2"/>
    <x v="1"/>
    <s v="Mar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"/>
    <x v="1"/>
    <s v="Feb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2"/>
    <x v="0"/>
    <s v="Mar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8"/>
    <x v="0"/>
    <s v="Oct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9"/>
    <x v="3"/>
    <s v="Dec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"/>
    <x v="2"/>
    <s v="Feb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7"/>
    <x v="2"/>
    <s v="Ma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0"/>
    <x v="0"/>
    <s v="Sep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6"/>
    <x v="2"/>
    <s v="Ma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3"/>
    <x v="0"/>
    <s v="Aug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3"/>
    <x v="2"/>
    <s v="Aug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1"/>
    <x v="3"/>
    <s v="Ja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1"/>
    <x v="2"/>
    <s v="Ja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9"/>
    <x v="3"/>
    <s v="Nov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1"/>
    <x v="3"/>
    <s v="Dec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0"/>
    <x v="0"/>
    <s v="Jun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9"/>
    <x v="3"/>
    <s v="Nov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2"/>
    <x v="0"/>
    <s v="Apr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"/>
    <x v="0"/>
    <s v="Mar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3"/>
    <x v="3"/>
    <s v="Sep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2"/>
    <x v="1"/>
    <s v="Feb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9"/>
    <x v="0"/>
    <s v="Nov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9"/>
    <x v="0"/>
    <s v="Nov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6"/>
    <x v="2"/>
    <s v="May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6"/>
    <x v="0"/>
    <s v="Ma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8"/>
    <x v="3"/>
    <s v="Oct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0"/>
    <x v="0"/>
    <s v="Sep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3"/>
    <x v="0"/>
    <s v="Aug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0"/>
    <x v="0"/>
    <s v="Sep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0"/>
    <x v="2"/>
    <s v="Jul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0"/>
    <x v="3"/>
    <s v="Sep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0"/>
    <x v="0"/>
    <s v="Aug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6"/>
    <x v="0"/>
    <s v="Apr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9"/>
    <x v="3"/>
    <s v="Nov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9"/>
    <x v="4"/>
    <s v="Nov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8"/>
    <x v="8"/>
    <s v="Dec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"/>
    <x v="3"/>
    <s v="Mar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6"/>
    <x v="0"/>
    <s v="Ma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5"/>
    <x v="6"/>
    <s v="Jun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0"/>
    <x v="2"/>
    <s v="Jul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2"/>
    <x v="3"/>
    <s v="Feb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4"/>
    <x v="3"/>
    <s v="Dec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6"/>
    <x v="4"/>
    <s v="May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7"/>
    <x v="2"/>
    <s v="Apr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5"/>
    <x v="0"/>
    <s v="Jun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2"/>
    <x v="2"/>
    <s v="F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2"/>
    <x v="1"/>
    <s v="Apr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"/>
    <x v="0"/>
    <s v="Feb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0"/>
    <x v="3"/>
    <s v="Jul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5"/>
    <x v="0"/>
    <s v="Jun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5"/>
    <x v="5"/>
    <s v="Jul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0"/>
    <x v="7"/>
    <s v="Sep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3"/>
    <x v="4"/>
    <s v="Au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7"/>
    <x v="5"/>
    <s v="May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4"/>
    <x v="0"/>
    <s v="Dec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0"/>
    <x v="0"/>
    <s v="Oct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0"/>
    <x v="3"/>
    <s v="Sep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5"/>
    <x v="3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1"/>
    <x v="2"/>
    <s v="Dec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7"/>
    <x v="0"/>
    <s v="Apr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4"/>
    <x v="3"/>
    <s v="Dec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"/>
    <x v="0"/>
    <s v="Jan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8"/>
    <x v="0"/>
    <s v="Oct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0"/>
    <x v="0"/>
    <s v="Sep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7"/>
    <x v="2"/>
    <s v="Apr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2"/>
    <x v="0"/>
    <s v="Mar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"/>
    <x v="0"/>
    <s v="Feb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7"/>
    <x v="2"/>
    <s v="Ma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5"/>
    <x v="3"/>
    <s v="Jun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9"/>
    <x v="3"/>
    <s v="Dec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0"/>
    <x v="2"/>
    <s v="Sep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5"/>
    <x v="0"/>
    <s v="Jul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7"/>
    <x v="2"/>
    <s v="Apr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0"/>
    <x v="3"/>
    <s v="Jul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6"/>
    <x v="6"/>
    <s v="May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8"/>
    <x v="6"/>
    <s v="Oct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4"/>
    <x v="6"/>
    <s v="Ja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2"/>
    <x v="5"/>
    <s v="Mar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3"/>
    <x v="6"/>
    <s v="Aug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1"/>
    <x v="7"/>
    <s v="Mar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5"/>
    <x v="5"/>
    <s v="Jun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4"/>
    <x v="4"/>
    <s v="Ja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8"/>
    <x v="6"/>
    <s v="Nov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4"/>
    <x v="5"/>
    <s v="Dec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5"/>
    <x v="4"/>
    <s v="Jun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1"/>
    <x v="5"/>
    <s v="Jan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0"/>
    <x v="5"/>
    <s v="Jul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0"/>
    <x v="3"/>
    <s v="Aug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9"/>
    <x v="6"/>
    <s v="Dec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9"/>
    <x v="5"/>
    <s v="Nov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8"/>
    <x v="4"/>
    <s v="Nov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"/>
    <x v="4"/>
    <s v="Mar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0"/>
    <x v="3"/>
    <s v="Sep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2"/>
    <x v="4"/>
    <s v="Feb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6"/>
    <x v="5"/>
    <s v="May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4"/>
    <x v="3"/>
    <s v="De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0"/>
    <x v="4"/>
    <s v="Aug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4"/>
    <x v="5"/>
    <s v="Jan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0"/>
    <x v="5"/>
    <s v="Sep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4"/>
    <x v="4"/>
    <s v="De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9"/>
    <x v="5"/>
    <s v="Nov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5"/>
    <x v="3"/>
    <s v="Jun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"/>
    <x v="3"/>
    <s v="Feb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"/>
    <x v="5"/>
    <s v="Mar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8"/>
    <x v="5"/>
    <s v="Oct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3"/>
    <x v="6"/>
    <s v="Sep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1"/>
    <x v="6"/>
    <s v="Jan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6"/>
    <x v="6"/>
    <s v="Ju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5"/>
    <x v="2"/>
    <s v="Jul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6"/>
    <x v="6"/>
    <s v="Jun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4"/>
    <x v="8"/>
    <s v="Dec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"/>
    <x v="4"/>
    <s v="Feb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2"/>
    <x v="5"/>
    <s v="Mar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3"/>
    <x v="7"/>
    <s v="Aug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4"/>
    <x v="3"/>
    <s v="Dec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5"/>
    <x v="6"/>
    <s v="Jun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0"/>
    <x v="5"/>
    <s v="Se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8"/>
    <x v="5"/>
    <s v="Nov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8"/>
    <x v="4"/>
    <s v="Se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3"/>
    <x v="3"/>
    <s v="Aug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5"/>
    <x v="5"/>
    <s v="Jun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2"/>
    <x v="6"/>
    <s v="Mar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6"/>
    <x v="3"/>
    <s v="May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8"/>
    <x v="4"/>
    <s v="Oct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7"/>
    <x v="6"/>
    <s v="Apr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9"/>
    <x v="4"/>
    <s v="Nov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7"/>
    <x v="6"/>
    <s v="Apr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7"/>
    <x v="5"/>
    <s v="Apr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7"/>
    <x v="5"/>
    <s v="Apr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4"/>
    <x v="5"/>
    <s v="De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6"/>
    <x v="5"/>
    <s v="May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4"/>
    <x v="5"/>
    <s v="Dec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4"/>
    <x v="4"/>
    <s v="Dec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7"/>
    <x v="2"/>
    <s v="Apr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1"/>
    <x v="0"/>
    <s v="Jan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4"/>
    <x v="6"/>
    <s v="Dec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"/>
    <x v="0"/>
    <s v="Feb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"/>
    <x v="5"/>
    <s v="Mar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"/>
    <x v="6"/>
    <s v="Feb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2"/>
    <x v="4"/>
    <s v="Mar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2"/>
    <x v="3"/>
    <s v="Mar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9"/>
    <x v="6"/>
    <s v="Nov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6"/>
    <x v="2"/>
    <s v="Ma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5"/>
    <x v="7"/>
    <s v="Jul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3"/>
    <x v="2"/>
    <s v="Aug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5"/>
    <x v="5"/>
    <s v="Jun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2"/>
    <x v="0"/>
    <s v="Mar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3"/>
    <x v="2"/>
    <s v="Aug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8"/>
    <x v="6"/>
    <s v="Oct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7"/>
    <x v="5"/>
    <s v="Apr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2"/>
    <x v="2"/>
    <s v="Apr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"/>
    <x v="3"/>
    <s v="Feb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0"/>
    <x v="6"/>
    <s v="Jul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0"/>
    <x v="3"/>
    <s v="Jul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2"/>
    <x v="1"/>
    <s v="Mar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2"/>
    <x v="1"/>
    <s v="Apr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7"/>
    <x v="1"/>
    <s v="Apr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2"/>
    <x v="1"/>
    <s v="Mar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2"/>
    <x v="1"/>
    <s v="Mar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2"/>
    <x v="1"/>
    <s v="Apr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7"/>
    <x v="1"/>
    <s v="Apr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7"/>
    <x v="1"/>
    <s v="Apr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2"/>
    <x v="1"/>
    <s v="Mar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7"/>
    <x v="1"/>
    <s v="Apr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7"/>
    <x v="1"/>
    <s v="Apr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2"/>
    <x v="1"/>
    <s v="Mar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7"/>
    <x v="1"/>
    <s v="Apr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2"/>
    <x v="1"/>
    <s v="Mar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7"/>
    <x v="1"/>
    <s v="Apr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7"/>
    <x v="1"/>
    <s v="Apr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7"/>
    <x v="1"/>
    <s v="Apr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7"/>
    <x v="1"/>
    <s v="Mar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7"/>
    <x v="1"/>
    <s v="Apr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7"/>
    <x v="1"/>
    <s v="Apr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1"/>
    <x v="3"/>
    <s v="Jan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2"/>
    <x v="0"/>
    <s v="Mar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3"/>
    <x v="0"/>
    <s v="Aug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"/>
    <x v="0"/>
    <s v="Feb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0"/>
    <x v="0"/>
    <s v="Sep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0"/>
    <x v="0"/>
    <s v="Aug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2"/>
    <x v="2"/>
    <s v="Mar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7"/>
    <x v="2"/>
    <s v="May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3"/>
    <x v="3"/>
    <s v="Aug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1"/>
    <x v="0"/>
    <s v="Jan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0"/>
    <x v="3"/>
    <s v="Sep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5"/>
    <x v="0"/>
    <s v="Jun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8"/>
    <x v="3"/>
    <s v="Oct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6"/>
    <x v="0"/>
    <s v="May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7"/>
    <x v="0"/>
    <s v="Mar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9"/>
    <x v="2"/>
    <s v="Dec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7"/>
    <x v="2"/>
    <s v="Apr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7"/>
    <x v="2"/>
    <s v="Ma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0"/>
    <x v="3"/>
    <s v="Sep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9"/>
    <x v="3"/>
    <s v="Nov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4"/>
    <x v="0"/>
    <s v="Dec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2"/>
    <x v="2"/>
    <s v="Apr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5"/>
    <x v="0"/>
    <s v="Jul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8"/>
    <x v="3"/>
    <s v="Oct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3"/>
    <x v="3"/>
    <s v="Aug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5"/>
    <x v="3"/>
    <s v="Jun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2"/>
    <x v="0"/>
    <s v="Apr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8"/>
    <x v="0"/>
    <s v="Oct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6"/>
    <x v="2"/>
    <s v="Jun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8"/>
    <x v="0"/>
    <s v="Oct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5"/>
    <x v="0"/>
    <s v="Jun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4"/>
    <x v="0"/>
    <s v="Jan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8"/>
    <x v="2"/>
    <s v="Sep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6"/>
    <x v="0"/>
    <s v="May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3"/>
    <x v="2"/>
    <s v="Aug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9"/>
    <x v="0"/>
    <s v="Nov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0"/>
    <x v="0"/>
    <s v="Jul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8"/>
    <x v="3"/>
    <s v="Oct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7"/>
    <x v="2"/>
    <s v="May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0"/>
    <x v="0"/>
    <s v="Jul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6"/>
    <x v="0"/>
    <s v="Jun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1"/>
    <x v="2"/>
    <s v="Ja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0"/>
    <x v="2"/>
    <s v="Aug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"/>
    <x v="0"/>
    <s v="Mar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4"/>
    <x v="2"/>
    <s v="Dec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9"/>
    <x v="2"/>
    <s v="Nov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9"/>
    <x v="0"/>
    <s v="Nov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0"/>
    <x v="0"/>
    <s v="Sep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"/>
    <x v="1"/>
    <s v="Mar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7"/>
    <x v="2"/>
    <s v="Apr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2"/>
    <x v="0"/>
    <s v="Mar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8"/>
    <x v="2"/>
    <s v="Oct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2"/>
    <x v="2"/>
    <s v="Mar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7"/>
    <x v="0"/>
    <s v="Apr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8"/>
    <x v="0"/>
    <s v="Oct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3"/>
    <x v="2"/>
    <s v="Aug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1"/>
    <x v="2"/>
    <s v="Jan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5"/>
    <x v="2"/>
    <s v="Jul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7"/>
    <x v="0"/>
    <s v="Mar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2"/>
    <x v="2"/>
    <s v="Feb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3"/>
    <x v="0"/>
    <s v="Sep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2"/>
    <x v="2"/>
    <s v="Mar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8"/>
    <x v="2"/>
    <s v="Oct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3"/>
    <x v="3"/>
    <s v="Aug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3"/>
    <x v="3"/>
    <s v="Aug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0"/>
    <x v="3"/>
    <s v="Aug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3"/>
    <x v="3"/>
    <s v="Aug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3"/>
    <x v="3"/>
    <s v="Sep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1"/>
    <x v="3"/>
    <s v="Jan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8"/>
    <x v="3"/>
    <s v="Oct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8"/>
    <x v="3"/>
    <s v="Oct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5"/>
    <x v="3"/>
    <s v="Jul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1"/>
    <x v="3"/>
    <s v="Jan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9"/>
    <x v="3"/>
    <s v="Nov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8"/>
    <x v="3"/>
    <s v="Oct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8"/>
    <x v="3"/>
    <s v="Oct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"/>
    <x v="0"/>
    <s v="Feb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2"/>
    <x v="0"/>
    <s v="Mar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0"/>
    <x v="2"/>
    <s v="Sep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5"/>
    <x v="2"/>
    <s v="Jul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0"/>
    <x v="2"/>
    <s v="Sep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"/>
    <x v="2"/>
    <s v="Feb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6"/>
    <x v="0"/>
    <s v="Ma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1"/>
    <x v="3"/>
    <s v="Jan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8"/>
    <x v="3"/>
    <s v="Oct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4"/>
    <x v="3"/>
    <s v="Dec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7"/>
    <x v="0"/>
    <s v="Apr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9"/>
    <x v="3"/>
    <s v="Oct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4"/>
    <x v="3"/>
    <s v="Jan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"/>
    <x v="0"/>
    <s v="Feb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4"/>
    <x v="3"/>
    <s v="Jan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3"/>
    <x v="0"/>
    <s v="Aug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9"/>
    <x v="3"/>
    <s v="Nov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"/>
    <x v="0"/>
    <s v="Feb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8"/>
    <x v="2"/>
    <s v="Oct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5"/>
    <x v="2"/>
    <s v="Ju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4"/>
    <x v="2"/>
    <s v="Dec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1"/>
    <x v="0"/>
    <s v="Feb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9"/>
    <x v="3"/>
    <s v="Nov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8"/>
    <x v="2"/>
    <s v="Oct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4"/>
    <x v="0"/>
    <s v="Dec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0"/>
    <x v="0"/>
    <s v="Jun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"/>
    <x v="0"/>
    <s v="Feb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9"/>
    <x v="0"/>
    <s v="Nov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0"/>
    <x v="0"/>
    <s v="Oct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0"/>
    <x v="3"/>
    <s v="Sep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0"/>
    <x v="3"/>
    <s v="Sep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"/>
    <x v="1"/>
    <s v="Feb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"/>
    <x v="0"/>
    <s v="Mar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0"/>
    <x v="3"/>
    <s v="Aug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0"/>
    <x v="3"/>
    <s v="Oct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0"/>
    <x v="2"/>
    <s v="Jul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3"/>
    <x v="3"/>
    <s v="Aug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"/>
    <x v="0"/>
    <s v="Feb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0"/>
    <x v="0"/>
    <s v="Jul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0"/>
    <x v="2"/>
    <s v="Jul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1"/>
    <x v="2"/>
    <s v="Jan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7"/>
    <x v="0"/>
    <s v="Apr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0"/>
    <x v="3"/>
    <s v="Jul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7"/>
    <x v="0"/>
    <s v="Apr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"/>
    <x v="5"/>
    <s v="Mar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1"/>
    <x v="4"/>
    <s v="Jan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8"/>
    <x v="5"/>
    <s v="Oct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1"/>
    <x v="4"/>
    <s v="Jan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0"/>
    <x v="4"/>
    <s v="Jul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"/>
    <x v="3"/>
    <s v="Feb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"/>
    <x v="6"/>
    <s v="Mar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6"/>
    <x v="3"/>
    <s v="May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1"/>
    <x v="7"/>
    <s v="Jan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"/>
    <x v="3"/>
    <s v="Feb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6"/>
    <x v="5"/>
    <s v="May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2"/>
    <x v="6"/>
    <s v="Mar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"/>
    <x v="4"/>
    <s v="Mar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1"/>
    <x v="3"/>
    <s v="Jan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7"/>
    <x v="2"/>
    <s v="Mar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"/>
    <x v="4"/>
    <s v="Feb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"/>
    <x v="5"/>
    <s v="Mar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8"/>
    <x v="6"/>
    <s v="Oct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8"/>
    <x v="2"/>
    <s v="Oct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6"/>
    <x v="4"/>
    <s v="May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6"/>
    <x v="3"/>
    <s v="Ma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"/>
    <x v="0"/>
    <s v="Mar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"/>
    <x v="6"/>
    <s v="Feb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5"/>
    <x v="6"/>
    <s v="Jun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0"/>
    <x v="2"/>
    <s v="Jun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4"/>
    <x v="5"/>
    <s v="De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7"/>
    <x v="0"/>
    <s v="Apr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5"/>
    <x v="6"/>
    <s v="Jul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8"/>
    <x v="5"/>
    <s v="Oct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0"/>
    <x v="3"/>
    <s v="Jul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3"/>
    <x v="3"/>
    <s v="Jul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7"/>
    <x v="0"/>
    <s v="Apr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8"/>
    <x v="5"/>
    <s v="Nov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6"/>
    <x v="4"/>
    <s v="May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4"/>
    <x v="4"/>
    <s v="Jan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0"/>
    <x v="3"/>
    <s v="Jul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0"/>
    <x v="3"/>
    <s v="Sep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9"/>
    <x v="6"/>
    <s v="Dec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0"/>
    <x v="6"/>
    <s v="Sep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"/>
    <x v="3"/>
    <s v="Feb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1"/>
    <x v="3"/>
    <s v="Jan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"/>
    <x v="1"/>
    <s v="Mar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5"/>
    <x v="3"/>
    <s v="Jun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6"/>
    <x v="3"/>
    <s v="May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9"/>
    <x v="2"/>
    <s v="Nov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"/>
    <x v="1"/>
    <s v="Mar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9"/>
    <x v="2"/>
    <s v="Nov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4"/>
    <x v="0"/>
    <s v="Dec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1"/>
    <x v="2"/>
    <s v="Jan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"/>
    <x v="2"/>
    <s v="Jan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9"/>
    <x v="3"/>
    <s v="Nov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5"/>
    <x v="0"/>
    <s v="Jun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0"/>
    <x v="0"/>
    <s v="Jul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0"/>
    <x v="2"/>
    <s v="Jun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0"/>
    <x v="2"/>
    <s v="Aug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5"/>
    <x v="3"/>
    <s v="Jun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"/>
    <x v="0"/>
    <s v="Mar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5"/>
    <x v="3"/>
    <s v="Jun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2"/>
    <x v="2"/>
    <s v="Mar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7"/>
    <x v="2"/>
    <s v="Mar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2"/>
    <x v="0"/>
    <s v="Mar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0"/>
    <x v="5"/>
    <s v="Jul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7"/>
    <x v="5"/>
    <s v="Apr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9"/>
    <x v="5"/>
    <s v="Nov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3"/>
    <x v="5"/>
    <s v="Aug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9"/>
    <x v="3"/>
    <s v="Nov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4"/>
    <x v="0"/>
    <s v="De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5"/>
    <x v="7"/>
    <s v="Jun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"/>
    <x v="4"/>
    <s v="Mar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4"/>
    <x v="5"/>
    <s v="De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0"/>
    <x v="7"/>
    <s v="Jul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5"/>
    <x v="6"/>
    <s v="Jun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7"/>
    <x v="6"/>
    <s v="Apr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"/>
    <x v="5"/>
    <s v="Feb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8"/>
    <x v="0"/>
    <s v="Oct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7"/>
    <x v="5"/>
    <s v="Apr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2"/>
    <x v="3"/>
    <s v="Mar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1"/>
    <x v="0"/>
    <s v="Feb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2"/>
    <x v="0"/>
    <s v="Mar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8"/>
    <x v="5"/>
    <s v="Oct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6"/>
    <x v="0"/>
    <s v="May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2"/>
    <x v="0"/>
    <s v="Mar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4"/>
    <x v="2"/>
    <s v="Jan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4"/>
    <x v="0"/>
    <s v="Jan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0"/>
    <x v="3"/>
    <s v="Sep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5"/>
    <x v="2"/>
    <s v="Jun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5"/>
    <x v="3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4"/>
    <x v="2"/>
    <s v="Dec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8"/>
    <x v="3"/>
    <s v="Oct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8"/>
    <x v="0"/>
    <s v="Oct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3"/>
    <x v="3"/>
    <s v="Aug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5"/>
    <x v="0"/>
    <s v="Jun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8"/>
    <x v="3"/>
    <s v="Oct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9"/>
    <x v="3"/>
    <s v="Nov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0"/>
    <x v="3"/>
    <s v="Sep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9"/>
    <x v="2"/>
    <s v="Nov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"/>
    <x v="1"/>
    <s v="Feb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3"/>
    <x v="3"/>
    <s v="Aug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6"/>
    <x v="0"/>
    <s v="May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8"/>
    <x v="0"/>
    <s v="Oct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0"/>
    <x v="5"/>
    <s v="Jul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4"/>
    <x v="4"/>
    <s v="Dec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0"/>
    <x v="6"/>
    <s v="Sep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1"/>
    <x v="4"/>
    <s v="Jan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8"/>
    <x v="4"/>
    <s v="Oct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9"/>
    <x v="7"/>
    <s v="Nov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2"/>
    <x v="5"/>
    <s v="Mar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6"/>
    <x v="4"/>
    <s v="May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5"/>
    <x v="6"/>
    <s v="Jul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5"/>
    <x v="4"/>
    <s v="Jul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5"/>
    <x v="5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"/>
    <x v="5"/>
    <s v="Jan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0"/>
    <x v="3"/>
    <s v="Sep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4"/>
    <x v="6"/>
    <s v="Dec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5"/>
    <x v="3"/>
    <s v="Jun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4"/>
    <x v="6"/>
    <s v="Dec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5"/>
    <x v="5"/>
    <s v="Jun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0"/>
    <x v="4"/>
    <s v="Jul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2"/>
    <x v="4"/>
    <s v="Mar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5"/>
    <x v="6"/>
    <s v="Ju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6"/>
    <x v="3"/>
    <s v="Ma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6"/>
    <x v="6"/>
    <s v="Jul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0"/>
    <x v="2"/>
    <s v="Aug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6"/>
    <x v="3"/>
    <s v="May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0"/>
    <x v="0"/>
    <s v="Jul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2"/>
    <x v="3"/>
    <s v="Apr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9"/>
    <x v="8"/>
    <s v="Nov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6"/>
    <x v="2"/>
    <s v="Jun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0"/>
    <x v="3"/>
    <s v="Jul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7"/>
    <x v="6"/>
    <s v="Apr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9"/>
    <x v="2"/>
    <s v="Nov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8"/>
    <x v="4"/>
    <s v="Oct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2"/>
    <x v="5"/>
    <s v="Mar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"/>
    <x v="2"/>
    <s v="Mar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6"/>
    <x v="5"/>
    <s v="Ma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7"/>
    <x v="0"/>
    <s v="Apr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8"/>
    <x v="5"/>
    <s v="Oct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2"/>
    <x v="4"/>
    <s v="Mar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0"/>
    <x v="3"/>
    <s v="Oct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4"/>
    <x v="3"/>
    <s v="Dec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0"/>
    <x v="5"/>
    <s v="Oct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6"/>
    <x v="3"/>
    <s v="Ma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0"/>
    <x v="3"/>
    <s v="Sep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7"/>
    <x v="2"/>
    <s v="Apr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1"/>
    <x v="6"/>
    <s v="Jan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3"/>
    <x v="3"/>
    <s v="Aug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6"/>
    <x v="3"/>
    <s v="May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4"/>
    <x v="2"/>
    <s v="Dec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3"/>
    <x v="2"/>
    <s v="Aug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2"/>
    <x v="4"/>
    <s v="Apr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9"/>
    <x v="4"/>
    <s v="Nov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9"/>
    <x v="5"/>
    <s v="Nov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0"/>
    <x v="2"/>
    <s v="Aug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0"/>
    <x v="4"/>
    <s v="Aug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2"/>
    <x v="4"/>
    <s v="Mar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0"/>
    <x v="4"/>
    <s v="Jul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4"/>
    <x v="0"/>
    <s v="Dec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5"/>
    <x v="5"/>
    <s v="Jun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9"/>
    <x v="0"/>
    <s v="Nov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2"/>
    <x v="2"/>
    <s v="Apr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0"/>
    <x v="3"/>
    <s v="Jul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4"/>
    <x v="2"/>
    <s v="Dec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0"/>
    <x v="2"/>
    <s v="Sep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9"/>
    <x v="3"/>
    <s v="Nov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3"/>
    <x v="2"/>
    <s v="Aug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2"/>
    <x v="2"/>
    <s v="Mar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"/>
    <x v="0"/>
    <s v="Mar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3"/>
    <x v="0"/>
    <s v="Aug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4"/>
    <x v="2"/>
    <s v="Dec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"/>
    <x v="2"/>
    <s v="Feb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0"/>
    <x v="0"/>
    <s v="Jul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"/>
    <x v="0"/>
    <s v="Feb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4"/>
    <x v="0"/>
    <s v="Dec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9"/>
    <x v="2"/>
    <s v="Dec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0"/>
    <x v="0"/>
    <s v="Jul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0"/>
    <x v="3"/>
    <s v="Jul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3"/>
    <x v="3"/>
    <s v="Aug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0"/>
    <x v="3"/>
    <s v="Aug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9"/>
    <x v="3"/>
    <s v="Nov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11"/>
    <x v="0"/>
    <s v="Jan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5"/>
    <x v="0"/>
    <s v="Ju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11"/>
    <x v="2"/>
    <s v="Jan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0"/>
    <x v="7"/>
    <s v="Jul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0"/>
    <x v="3"/>
    <s v="Jul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8"/>
    <x v="4"/>
    <s v="Oct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9"/>
    <x v="3"/>
    <s v="Dec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0"/>
    <x v="7"/>
    <s v="Aug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10"/>
    <x v="6"/>
    <s v="Sep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9"/>
    <x v="2"/>
    <s v="Nov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3"/>
    <x v="2"/>
    <s v="Aug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11"/>
    <x v="0"/>
    <s v="Jan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1"/>
    <x v="0"/>
    <s v="Feb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5"/>
    <x v="2"/>
    <s v="Jul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"/>
    <x v="4"/>
    <s v="Mar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10"/>
    <x v="6"/>
    <s v="Sep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"/>
    <x v="4"/>
    <s v="Mar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"/>
    <x v="5"/>
    <s v="Mar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3"/>
    <x v="0"/>
    <s v="Aug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10"/>
    <x v="2"/>
    <s v="Sep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6"/>
    <x v="3"/>
    <s v="Ma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10"/>
    <x v="3"/>
    <s v="Sep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5"/>
    <x v="2"/>
    <s v="Jun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5"/>
    <x v="0"/>
    <s v="Jun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3"/>
    <x v="5"/>
    <s v="Aug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5"/>
    <x v="0"/>
    <s v="Jun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7"/>
    <x v="3"/>
    <s v="Apr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"/>
    <x v="0"/>
    <s v="Mar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"/>
    <x v="7"/>
    <s v="Mar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3"/>
    <x v="3"/>
    <s v="Aug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9"/>
    <x v="5"/>
    <s v="Nov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11"/>
    <x v="3"/>
    <s v="Ja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4"/>
    <x v="2"/>
    <s v="Dec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7"/>
    <x v="3"/>
    <s v="Apr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7"/>
    <x v="0"/>
    <s v="Ma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4"/>
    <x v="0"/>
    <s v="Dec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6"/>
    <x v="3"/>
    <s v="Ma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9"/>
    <x v="4"/>
    <s v="Dec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5"/>
    <x v="4"/>
    <s v="Jul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4"/>
    <x v="2"/>
    <s v="Dec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9"/>
    <x v="4"/>
    <s v="Nov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9"/>
    <x v="2"/>
    <s v="Nov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4"/>
    <x v="0"/>
    <s v="Jan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9"/>
    <x v="2"/>
    <s v="Dec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5"/>
    <x v="0"/>
    <s v="Jun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0"/>
    <x v="5"/>
    <s v="Jul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6"/>
    <x v="4"/>
    <s v="Ma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7"/>
    <x v="0"/>
    <s v="Apr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6"/>
    <x v="4"/>
    <s v="May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9"/>
    <x v="4"/>
    <s v="Dec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6"/>
    <x v="0"/>
    <s v="Ma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4"/>
    <x v="4"/>
    <s v="Dec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1"/>
    <x v="2"/>
    <s v="Feb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9"/>
    <x v="0"/>
    <s v="Nov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6"/>
    <x v="3"/>
    <s v="May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4"/>
    <x v="3"/>
    <s v="De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7"/>
    <x v="4"/>
    <s v="Apr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1"/>
    <x v="2"/>
    <s v="Feb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1"/>
    <x v="0"/>
    <s v="Mar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11"/>
    <x v="0"/>
    <s v="Jan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5"/>
    <x v="3"/>
    <s v="Ju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11"/>
    <x v="2"/>
    <s v="Dec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"/>
    <x v="2"/>
    <s v="Mar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6"/>
    <x v="2"/>
    <s v="Ma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6"/>
    <x v="4"/>
    <s v="Ma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4"/>
    <x v="4"/>
    <s v="Dec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3"/>
    <x v="3"/>
    <s v="Aug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6"/>
    <x v="0"/>
    <s v="Ma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8"/>
    <x v="2"/>
    <s v="Oct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11"/>
    <x v="0"/>
    <s v="Jan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5"/>
    <x v="2"/>
    <s v="Jun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10"/>
    <x v="2"/>
    <s v="Oct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6"/>
    <x v="2"/>
    <s v="Ma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7"/>
    <x v="0"/>
    <s v="May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6"/>
    <x v="2"/>
    <s v="May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0"/>
    <x v="4"/>
    <s v="Jul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0"/>
    <x v="3"/>
    <s v="Jul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6"/>
    <x v="0"/>
    <s v="Jun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4"/>
    <x v="2"/>
    <s v="Dec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5"/>
    <x v="0"/>
    <s v="Jun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9"/>
    <x v="0"/>
    <s v="Nov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6"/>
    <x v="5"/>
    <s v="Ma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8"/>
    <x v="6"/>
    <s v="Nov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5"/>
    <x v="5"/>
    <s v="Jun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6"/>
    <x v="3"/>
    <s v="Ma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0"/>
    <x v="5"/>
    <s v="Jul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4"/>
    <x v="6"/>
    <s v="De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10"/>
    <x v="6"/>
    <s v="Sep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10"/>
    <x v="7"/>
    <s v="Sep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0"/>
    <x v="4"/>
    <s v="Aug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1"/>
    <x v="4"/>
    <s v="Feb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1"/>
    <x v="6"/>
    <s v="Mar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10"/>
    <x v="6"/>
    <s v="Oct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9"/>
    <x v="5"/>
    <s v="De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1"/>
    <x v="5"/>
    <s v="Mar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10"/>
    <x v="6"/>
    <s v="Oct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9"/>
    <x v="5"/>
    <s v="Oct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9"/>
    <x v="6"/>
    <s v="Dec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"/>
    <x v="5"/>
    <s v="Mar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0"/>
    <x v="0"/>
    <s v="Ju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0"/>
    <x v="5"/>
    <s v="Jun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11"/>
    <x v="6"/>
    <s v="Feb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6"/>
    <x v="6"/>
    <s v="May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9"/>
    <x v="5"/>
    <s v="Nov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6"/>
    <x v="4"/>
    <s v="May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4"/>
    <x v="3"/>
    <s v="Nov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11"/>
    <x v="5"/>
    <s v="Jan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9"/>
    <x v="3"/>
    <s v="Nov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10"/>
    <x v="5"/>
    <s v="Sep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0"/>
    <x v="0"/>
    <s v="Jul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6"/>
    <x v="3"/>
    <s v="Ma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0"/>
    <x v="6"/>
    <s v="Aug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6"/>
    <x v="4"/>
    <s v="Apr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10"/>
    <x v="3"/>
    <s v="Se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9"/>
    <x v="7"/>
    <s v="Dec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1"/>
    <x v="6"/>
    <s v="Feb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10"/>
    <x v="5"/>
    <s v="Oct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9"/>
    <x v="0"/>
    <s v="Oct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0"/>
    <x v="6"/>
    <s v="Jul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3"/>
    <x v="5"/>
    <s v="Aug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4"/>
    <x v="4"/>
    <s v="Jan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11"/>
    <x v="2"/>
    <s v="Jan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11"/>
    <x v="2"/>
    <s v="Jan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1"/>
    <x v="7"/>
    <s v="Mar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9"/>
    <x v="7"/>
    <s v="Nov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3"/>
    <x v="0"/>
    <s v="Aug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4"/>
    <x v="3"/>
    <s v="Dec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"/>
    <x v="0"/>
    <s v="Mar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3"/>
    <x v="3"/>
    <s v="Sep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"/>
    <x v="2"/>
    <s v="Mar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3"/>
    <x v="3"/>
    <s v="Aug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0"/>
    <x v="0"/>
    <s v="Jul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1"/>
    <x v="3"/>
    <s v="Feb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7"/>
    <x v="6"/>
    <s v="Apr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7"/>
    <x v="4"/>
    <s v="Apr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8"/>
    <x v="5"/>
    <s v="Oct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8"/>
    <x v="4"/>
    <s v="Oct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4"/>
    <x v="3"/>
    <s v="Dec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9"/>
    <x v="4"/>
    <s v="Nov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9"/>
    <x v="2"/>
    <s v="Nov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11"/>
    <x v="5"/>
    <s v="Jan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9"/>
    <x v="3"/>
    <s v="Nov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11"/>
    <x v="0"/>
    <s v="Dec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0"/>
    <x v="7"/>
    <s v="Jul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10"/>
    <x v="4"/>
    <s v="Sep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9"/>
    <x v="4"/>
    <s v="Nov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1"/>
    <x v="2"/>
    <s v="Feb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9"/>
    <x v="3"/>
    <s v="Nov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7"/>
    <x v="0"/>
    <s v="Apr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0"/>
    <x v="7"/>
    <s v="Jul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0"/>
    <x v="2"/>
    <s v="Jul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5"/>
    <x v="2"/>
    <s v="Jun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"/>
    <x v="3"/>
    <s v="Mar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11"/>
    <x v="3"/>
    <s v="Jan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1"/>
    <x v="3"/>
    <s v="Jan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7"/>
    <x v="2"/>
    <s v="Mar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10"/>
    <x v="4"/>
    <s v="Sep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4"/>
    <x v="2"/>
    <s v="Dec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11"/>
    <x v="5"/>
    <s v="Feb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0"/>
    <x v="6"/>
    <s v="Jul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6"/>
    <x v="5"/>
    <s v="May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10"/>
    <x v="0"/>
    <s v="Sep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0"/>
    <x v="3"/>
    <s v="Jul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6"/>
    <x v="0"/>
    <s v="Jun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5"/>
    <x v="2"/>
    <s v="Jun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7"/>
    <x v="2"/>
    <s v="Apr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9"/>
    <x v="3"/>
    <s v="Dec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8"/>
    <x v="5"/>
    <s v="Sep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1"/>
    <x v="1"/>
    <s v="Feb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"/>
    <x v="1"/>
    <s v="Mar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3"/>
    <x v="0"/>
    <s v="Aug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5"/>
    <x v="0"/>
    <s v="Jun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7"/>
    <x v="0"/>
    <s v="Apr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10"/>
    <x v="4"/>
    <s v="Sep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6"/>
    <x v="2"/>
    <s v="May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3"/>
    <x v="2"/>
    <s v="Jul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6"/>
    <x v="0"/>
    <s v="May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5"/>
    <x v="2"/>
    <s v="Jun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11"/>
    <x v="2"/>
    <s v="Jan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7"/>
    <x v="0"/>
    <s v="Apr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9"/>
    <x v="0"/>
    <s v="Nov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"/>
    <x v="1"/>
    <s v="Feb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10"/>
    <x v="3"/>
    <s v="Oct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1"/>
    <x v="1"/>
    <s v="Feb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1"/>
    <x v="2"/>
    <s v="Ja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"/>
    <x v="4"/>
    <s v="Mar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10"/>
    <x v="2"/>
    <s v="Sep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7"/>
    <x v="0"/>
    <s v="Apr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8"/>
    <x v="2"/>
    <s v="Oct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6"/>
    <x v="2"/>
    <s v="Apr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"/>
    <x v="2"/>
    <s v="Mar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"/>
    <x v="1"/>
    <s v="Feb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4"/>
    <x v="2"/>
    <s v="Dec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9"/>
    <x v="2"/>
    <s v="Nov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"/>
    <x v="2"/>
    <s v="Mar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3"/>
    <x v="0"/>
    <s v="Aug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4"/>
    <x v="2"/>
    <s v="Dec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1"/>
    <x v="0"/>
    <s v="Feb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9"/>
    <x v="0"/>
    <s v="Nov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8"/>
    <x v="0"/>
    <s v="Oct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0"/>
    <x v="0"/>
    <s v="Jul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1"/>
    <x v="4"/>
    <s v="Jan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9"/>
    <x v="5"/>
    <s v="Nov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10"/>
    <x v="0"/>
    <s v="Sep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"/>
    <x v="4"/>
    <s v="Mar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5"/>
    <x v="5"/>
    <s v="Jun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7"/>
    <x v="5"/>
    <s v="Apr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9"/>
    <x v="4"/>
    <s v="Nov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"/>
    <x v="5"/>
    <s v="Apr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6"/>
    <x v="3"/>
    <s v="Apr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"/>
    <x v="5"/>
    <s v="Apr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7"/>
    <x v="3"/>
    <s v="Apr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9"/>
    <x v="4"/>
    <s v="Nov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6"/>
    <x v="0"/>
    <s v="May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1"/>
    <x v="3"/>
    <s v="Feb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"/>
    <x v="5"/>
    <s v="Mar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3"/>
    <x v="0"/>
    <s v="Jul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9"/>
    <x v="0"/>
    <s v="Nov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10"/>
    <x v="5"/>
    <s v="Aug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3"/>
    <x v="0"/>
    <s v="Aug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0"/>
    <x v="4"/>
    <s v="Jul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7"/>
    <x v="2"/>
    <s v="Apr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11"/>
    <x v="6"/>
    <s v="Jan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5"/>
    <x v="0"/>
    <s v="Jun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9"/>
    <x v="2"/>
    <s v="Oct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10"/>
    <x v="3"/>
    <s v="Sep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1"/>
    <x v="2"/>
    <s v="Feb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9"/>
    <x v="4"/>
    <s v="Nov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3"/>
    <x v="0"/>
    <s v="Aug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3"/>
    <x v="4"/>
    <s v="Sep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7"/>
    <x v="3"/>
    <s v="Apr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5"/>
    <x v="4"/>
    <s v="Jun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0"/>
    <x v="3"/>
    <s v="Jul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4"/>
    <x v="0"/>
    <s v="Dec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11"/>
    <x v="2"/>
    <s v="Jan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"/>
    <x v="0"/>
    <s v="Mar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1"/>
    <x v="2"/>
    <s v="Feb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9"/>
    <x v="3"/>
    <s v="Nov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"/>
    <x v="1"/>
    <s v="Mar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9"/>
    <x v="4"/>
    <s v="Dec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7"/>
    <x v="2"/>
    <s v="Apr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1"/>
    <x v="1"/>
    <s v="Mar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9"/>
    <x v="4"/>
    <s v="Nov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7"/>
    <x v="1"/>
    <s v="Mar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9"/>
    <x v="2"/>
    <s v="Oct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1"/>
    <x v="3"/>
    <s v="Feb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10"/>
    <x v="0"/>
    <s v="Sep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3"/>
    <x v="0"/>
    <s v="Jul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4"/>
    <x v="2"/>
    <s v="Dec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7"/>
    <x v="4"/>
    <s v="Apr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4"/>
    <x v="2"/>
    <s v="Dec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3"/>
    <x v="3"/>
    <s v="Aug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3"/>
    <x v="2"/>
    <s v="Aug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9"/>
    <x v="0"/>
    <s v="Nov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1"/>
    <x v="1"/>
    <s v="Jan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6"/>
    <x v="2"/>
    <s v="May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4"/>
    <x v="2"/>
    <s v="Nov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5"/>
    <x v="2"/>
    <s v="Jun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5"/>
    <x v="0"/>
    <s v="Jun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4"/>
    <x v="2"/>
    <s v="Dec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"/>
    <x v="3"/>
    <s v="Mar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1"/>
    <x v="1"/>
    <s v="Feb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9"/>
    <x v="3"/>
    <s v="Nov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1"/>
    <x v="0"/>
    <s v="Jan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5"/>
    <x v="2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4"/>
    <x v="2"/>
    <s v="Nov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6"/>
    <x v="2"/>
    <s v="Apr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4"/>
    <x v="3"/>
    <s v="Dec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"/>
    <x v="1"/>
    <s v="Mar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"/>
    <x v="1"/>
    <s v="Mar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11"/>
    <x v="2"/>
    <s v="Jan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4"/>
    <x v="2"/>
    <s v="Dec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4"/>
    <x v="0"/>
    <s v="Dec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"/>
    <x v="1"/>
    <s v="Mar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1"/>
    <x v="3"/>
    <s v="Feb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4"/>
    <x v="3"/>
    <s v="Dec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11"/>
    <x v="4"/>
    <s v="Jan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1"/>
    <x v="5"/>
    <s v="Feb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4"/>
    <x v="0"/>
    <s v="Jan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1"/>
    <x v="0"/>
    <s v="Feb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10"/>
    <x v="0"/>
    <s v="Sep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5"/>
    <x v="6"/>
    <s v="Jul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4"/>
    <x v="0"/>
    <s v="Jan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7"/>
    <x v="5"/>
    <s v="May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"/>
    <x v="6"/>
    <s v="Mar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5"/>
    <x v="5"/>
    <s v="Jun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10"/>
    <x v="4"/>
    <s v="Sep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0"/>
    <x v="3"/>
    <s v="Jun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0"/>
    <x v="5"/>
    <s v="Jun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9"/>
    <x v="4"/>
    <s v="De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8"/>
    <x v="8"/>
    <s v="De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7"/>
    <x v="5"/>
    <s v="Apr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7"/>
    <x v="5"/>
    <s v="Apr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10"/>
    <x v="5"/>
    <s v="Sep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11"/>
    <x v="5"/>
    <s v="Jan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11"/>
    <x v="5"/>
    <s v="Jan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1"/>
    <x v="5"/>
    <s v="Feb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"/>
    <x v="5"/>
    <s v="Mar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"/>
    <x v="3"/>
    <s v="Mar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1"/>
    <x v="6"/>
    <s v="Feb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0"/>
    <x v="5"/>
    <s v="Jun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5"/>
    <x v="4"/>
    <s v="Jun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4"/>
    <x v="4"/>
    <s v="De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4"/>
    <x v="6"/>
    <s v="De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4"/>
    <x v="7"/>
    <s v="Jan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3"/>
    <x v="3"/>
    <s v="Aug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"/>
    <x v="5"/>
    <s v="Mar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6"/>
    <x v="5"/>
    <s v="Ma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3"/>
    <x v="3"/>
    <s v="Aug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"/>
    <x v="4"/>
    <s v="Mar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"/>
    <x v="4"/>
    <s v="Mar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6"/>
    <x v="3"/>
    <s v="May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7"/>
    <x v="3"/>
    <s v="Apr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6"/>
    <x v="5"/>
    <s v="May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5"/>
    <x v="5"/>
    <s v="Jun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6"/>
    <x v="5"/>
    <s v="May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8"/>
    <x v="8"/>
    <s v="Dec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1"/>
    <x v="7"/>
    <s v="Feb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10"/>
    <x v="8"/>
    <s v="Sep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4"/>
    <x v="4"/>
    <s v="De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"/>
    <x v="3"/>
    <s v="Apr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7"/>
    <x v="1"/>
    <s v="Apr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7"/>
    <x v="1"/>
    <s v="Apr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7"/>
    <x v="1"/>
    <s v="Mar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"/>
    <x v="1"/>
    <s v="Mar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"/>
    <x v="1"/>
    <s v="Mar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7"/>
    <x v="1"/>
    <s v="Apr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3"/>
    <x v="3"/>
    <s v="Aug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5"/>
    <x v="0"/>
    <s v="Jun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0"/>
    <x v="3"/>
    <s v="Jul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4"/>
    <x v="0"/>
    <s v="Dec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3"/>
    <x v="3"/>
    <s v="Aug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"/>
    <x v="0"/>
    <s v="Feb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5"/>
    <x v="3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9"/>
    <x v="3"/>
    <s v="Nov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5"/>
    <x v="3"/>
    <s v="Jun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1"/>
    <x v="3"/>
    <s v="Mar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5"/>
    <x v="3"/>
    <s v="Jun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5"/>
    <x v="3"/>
    <s v="Jun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4"/>
    <x v="2"/>
    <s v="Dec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8"/>
    <x v="2"/>
    <s v="Oct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0"/>
    <x v="0"/>
    <s v="Jul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8"/>
    <x v="3"/>
    <s v="Oct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4"/>
    <x v="0"/>
    <s v="Jan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5"/>
    <x v="2"/>
    <s v="Jun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"/>
    <x v="0"/>
    <s v="Mar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8"/>
    <x v="2"/>
    <s v="Oct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3"/>
    <x v="2"/>
    <s v="Aug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11"/>
    <x v="0"/>
    <s v="F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3"/>
    <x v="0"/>
    <s v="Aug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11"/>
    <x v="2"/>
    <s v="Jan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7"/>
    <x v="0"/>
    <s v="Apr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6"/>
    <x v="0"/>
    <s v="Jun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6"/>
    <x v="0"/>
    <s v="Apr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4"/>
    <x v="3"/>
    <s v="Jan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6"/>
    <x v="0"/>
    <s v="May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5"/>
    <x v="0"/>
    <s v="Jun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8"/>
    <x v="0"/>
    <s v="Oct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11"/>
    <x v="3"/>
    <s v="Jan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0"/>
    <x v="0"/>
    <s v="Aug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1"/>
    <x v="2"/>
    <s v="F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6"/>
    <x v="2"/>
    <s v="Apr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4"/>
    <x v="3"/>
    <s v="Dec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4"/>
    <x v="0"/>
    <s v="Dec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8"/>
    <x v="0"/>
    <s v="Oct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11"/>
    <x v="0"/>
    <s v="Jan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8"/>
    <x v="0"/>
    <s v="Oct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"/>
    <x v="2"/>
    <s v="Apr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"/>
    <x v="0"/>
    <s v="Apr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1"/>
    <x v="2"/>
    <s v="F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4"/>
    <x v="3"/>
    <s v="Dec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5"/>
    <x v="0"/>
    <s v="Jun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7"/>
    <x v="0"/>
    <s v="Apr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3"/>
    <x v="0"/>
    <s v="Aug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1"/>
    <x v="0"/>
    <s v="F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10"/>
    <x v="2"/>
    <s v="Sep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4"/>
    <x v="0"/>
    <s v="Dec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9"/>
    <x v="2"/>
    <s v="Nov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3"/>
    <x v="0"/>
    <s v="Aug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10"/>
    <x v="0"/>
    <s v="Oct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8"/>
    <x v="0"/>
    <s v="Oct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7"/>
    <x v="0"/>
    <s v="Apr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3"/>
    <x v="0"/>
    <s v="Aug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1"/>
    <x v="0"/>
    <s v="F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9"/>
    <x v="3"/>
    <s v="Nov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3"/>
    <x v="0"/>
    <s v="Aug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4"/>
    <x v="3"/>
    <s v="Jan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0"/>
    <x v="2"/>
    <s v="Jul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11"/>
    <x v="3"/>
    <s v="Jan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0"/>
    <x v="0"/>
    <s v="Jul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4"/>
    <x v="3"/>
    <s v="Jan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7"/>
    <x v="0"/>
    <s v="Mar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8"/>
    <x v="0"/>
    <s v="Oct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3"/>
    <x v="0"/>
    <s v="Aug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1"/>
    <x v="0"/>
    <s v="F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11"/>
    <x v="2"/>
    <s v="Jan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8"/>
    <x v="0"/>
    <s v="Oct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11"/>
    <x v="3"/>
    <s v="Jan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0"/>
    <x v="0"/>
    <s v="Jul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4"/>
    <x v="3"/>
    <s v="Dec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7"/>
    <x v="2"/>
    <s v="Apr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1"/>
    <x v="2"/>
    <s v="Mar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6"/>
    <x v="0"/>
    <s v="May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1"/>
    <x v="2"/>
    <s v="Mar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11"/>
    <x v="0"/>
    <s v="Jan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10"/>
    <x v="2"/>
    <s v="Sep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11"/>
    <x v="3"/>
    <s v="Jan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7"/>
    <x v="0"/>
    <s v="Apr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9"/>
    <x v="3"/>
    <s v="Nov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3"/>
    <x v="0"/>
    <s v="Aug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10"/>
    <x v="0"/>
    <s v="Sep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3"/>
    <x v="0"/>
    <s v="Aug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9"/>
    <x v="2"/>
    <s v="Nov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5"/>
    <x v="3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3"/>
    <x v="0"/>
    <s v="Aug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0"/>
    <x v="2"/>
    <s v="Jul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1"/>
    <x v="0"/>
    <s v="Mar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3"/>
    <x v="3"/>
    <s v="Aug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1"/>
    <x v="0"/>
    <s v="Mar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11"/>
    <x v="3"/>
    <s v="F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8"/>
    <x v="3"/>
    <s v="Nov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1"/>
    <x v="0"/>
    <s v="Feb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"/>
    <x v="0"/>
    <s v="Mar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11"/>
    <x v="3"/>
    <s v="Dec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8"/>
    <x v="3"/>
    <s v="Oct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5"/>
    <x v="2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0"/>
    <x v="0"/>
    <s v="Aug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"/>
    <x v="2"/>
    <s v="Mar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"/>
    <x v="0"/>
    <s v="Mar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11"/>
    <x v="2"/>
    <s v="Feb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1"/>
    <x v="2"/>
    <s v="Feb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6"/>
    <x v="2"/>
    <s v="Jun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"/>
    <x v="0"/>
    <s v="Mar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1"/>
    <x v="2"/>
    <s v="Feb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0"/>
    <x v="0"/>
    <s v="Aug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8"/>
    <x v="0"/>
    <s v="Oct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4"/>
    <x v="0"/>
    <s v="Jan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1"/>
    <x v="0"/>
    <s v="Mar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9"/>
    <x v="0"/>
    <s v="Dec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8"/>
    <x v="0"/>
    <s v="Oct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1"/>
    <x v="2"/>
    <s v="Feb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3"/>
    <x v="0"/>
    <s v="Jul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"/>
    <x v="0"/>
    <s v="Mar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3"/>
    <x v="3"/>
    <s v="Aug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6"/>
    <x v="2"/>
    <s v="Ma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10"/>
    <x v="0"/>
    <s v="Sep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9"/>
    <x v="2"/>
    <s v="Nov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9"/>
    <x v="2"/>
    <s v="Nov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0"/>
    <x v="2"/>
    <s v="Aug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9"/>
    <x v="3"/>
    <s v="Nov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8"/>
    <x v="3"/>
    <s v="Oct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"/>
    <x v="1"/>
    <s v="Mar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4"/>
    <x v="0"/>
    <s v="Dec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1"/>
    <x v="1"/>
    <s v="Feb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"/>
    <x v="1"/>
    <s v="Mar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7"/>
    <x v="2"/>
    <s v="Apr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1"/>
    <x v="1"/>
    <s v="Feb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"/>
    <x v="2"/>
    <s v="Mar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5"/>
    <x v="2"/>
    <s v="Jun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"/>
    <x v="2"/>
    <s v="Mar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4"/>
    <x v="2"/>
    <s v="Jan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10"/>
    <x v="6"/>
    <s v="Oct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0"/>
    <x v="5"/>
    <s v="Jul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7"/>
    <x v="4"/>
    <s v="Apr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8"/>
    <x v="0"/>
    <s v="Sep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10"/>
    <x v="5"/>
    <s v="Sep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6"/>
    <x v="4"/>
    <s v="May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6"/>
    <x v="5"/>
    <s v="May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8"/>
    <x v="5"/>
    <s v="Oct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1"/>
    <x v="6"/>
    <s v="Feb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6"/>
    <x v="5"/>
    <s v="Ma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11"/>
    <x v="6"/>
    <s v="Jan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0"/>
    <x v="7"/>
    <s v="Sep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9"/>
    <x v="5"/>
    <s v="Nov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10"/>
    <x v="7"/>
    <s v="Oct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5"/>
    <x v="7"/>
    <s v="Jul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9"/>
    <x v="3"/>
    <s v="Nov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0"/>
    <x v="5"/>
    <s v="Aug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11"/>
    <x v="5"/>
    <s v="Jan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3"/>
    <x v="5"/>
    <s v="Jul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10"/>
    <x v="0"/>
    <s v="Oct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7"/>
    <x v="5"/>
    <s v="Apr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0"/>
    <x v="6"/>
    <s v="Aug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7"/>
    <x v="5"/>
    <s v="May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10"/>
    <x v="6"/>
    <s v="Sep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8"/>
    <x v="6"/>
    <s v="Oct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7"/>
    <x v="5"/>
    <s v="Apr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6"/>
    <x v="5"/>
    <s v="May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9"/>
    <x v="6"/>
    <s v="Nov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6"/>
    <x v="4"/>
    <s v="May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6"/>
    <x v="5"/>
    <s v="Jun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11"/>
    <x v="7"/>
    <s v="Jan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6"/>
    <x v="5"/>
    <s v="Jun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7"/>
    <x v="4"/>
    <s v="Apr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6"/>
    <x v="5"/>
    <s v="May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5"/>
    <x v="5"/>
    <s v="Jun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"/>
    <x v="4"/>
    <s v="Mar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3"/>
    <x v="6"/>
    <s v="Aug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1"/>
    <x v="0"/>
    <s v="Jan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4"/>
    <x v="5"/>
    <s v="Dec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5"/>
    <x v="5"/>
    <s v="Jun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10"/>
    <x v="0"/>
    <s v="Sep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10"/>
    <x v="3"/>
    <s v="Sep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5"/>
    <x v="2"/>
    <s v="Jun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9"/>
    <x v="3"/>
    <s v="Nov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"/>
    <x v="0"/>
    <s v="Mar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8"/>
    <x v="0"/>
    <s v="Oct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6"/>
    <x v="0"/>
    <s v="May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3"/>
    <x v="3"/>
    <s v="Aug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"/>
    <x v="0"/>
    <s v="Apr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7"/>
    <x v="0"/>
    <s v="May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1"/>
    <x v="2"/>
    <s v="Feb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4"/>
    <x v="3"/>
    <s v="Dec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11"/>
    <x v="2"/>
    <s v="Feb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10"/>
    <x v="3"/>
    <s v="Aug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1"/>
    <x v="0"/>
    <s v="Feb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9"/>
    <x v="3"/>
    <s v="Nov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"/>
    <x v="0"/>
    <s v="Mar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9"/>
    <x v="3"/>
    <s v="Nov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0"/>
    <x v="3"/>
    <s v="Jul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10"/>
    <x v="2"/>
    <s v="Oct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8"/>
    <x v="0"/>
    <s v="Oct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7"/>
    <x v="2"/>
    <s v="Apr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9"/>
    <x v="3"/>
    <s v="Nov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4"/>
    <x v="3"/>
    <s v="De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5"/>
    <x v="5"/>
    <s v="Jun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4"/>
    <x v="3"/>
    <s v="De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8"/>
    <x v="4"/>
    <s v="Oct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10"/>
    <x v="0"/>
    <s v="Aug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"/>
    <x v="5"/>
    <s v="Mar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7"/>
    <x v="0"/>
    <s v="Apr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3"/>
    <x v="0"/>
    <s v="Aug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3"/>
    <x v="5"/>
    <s v="Aug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1"/>
    <x v="4"/>
    <s v="Mar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4"/>
    <x v="8"/>
    <s v="Jan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9"/>
    <x v="3"/>
    <s v="De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3"/>
    <x v="4"/>
    <s v="Ju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0"/>
    <x v="6"/>
    <s v="Aug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1"/>
    <x v="4"/>
    <s v="Feb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11"/>
    <x v="3"/>
    <s v="Feb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10"/>
    <x v="6"/>
    <s v="Oct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3"/>
    <x v="4"/>
    <s v="Sep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10"/>
    <x v="4"/>
    <s v="Oct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11"/>
    <x v="7"/>
    <s v="Jan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0"/>
    <x v="5"/>
    <s v="Jul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1"/>
    <x v="0"/>
    <s v="Feb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8"/>
    <x v="4"/>
    <s v="Oct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7"/>
    <x v="5"/>
    <s v="Apr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8"/>
    <x v="2"/>
    <s v="Sep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6"/>
    <x v="4"/>
    <s v="May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10"/>
    <x v="0"/>
    <s v="Oct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"/>
    <x v="5"/>
    <s v="Mar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"/>
    <x v="1"/>
    <s v="Mar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3"/>
    <x v="5"/>
    <s v="Sep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5"/>
    <x v="0"/>
    <s v="Jun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6"/>
    <x v="5"/>
    <s v="May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4"/>
    <x v="5"/>
    <s v="De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6"/>
    <x v="3"/>
    <s v="May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7"/>
    <x v="0"/>
    <s v="May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9"/>
    <x v="6"/>
    <s v="Nov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"/>
    <x v="0"/>
    <s v="Mar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8"/>
    <x v="0"/>
    <s v="Oct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10"/>
    <x v="2"/>
    <s v="Oct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5"/>
    <x v="0"/>
    <s v="Jul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"/>
    <x v="3"/>
    <s v="Aug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7"/>
    <x v="2"/>
    <s v="May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"/>
    <x v="3"/>
    <s v="Aug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7"/>
    <x v="0"/>
    <s v="Apr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10"/>
    <x v="2"/>
    <s v="Sep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10"/>
    <x v="0"/>
    <s v="Sep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1"/>
    <x v="1"/>
    <s v="Feb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7"/>
    <x v="2"/>
    <s v="May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7"/>
    <x v="0"/>
    <s v="Apr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"/>
    <x v="3"/>
    <s v="Aug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6"/>
    <x v="2"/>
    <s v="May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11"/>
    <x v="3"/>
    <s v="Jan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"/>
    <x v="0"/>
    <s v="Apr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3"/>
    <x v="3"/>
    <s v="Aug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10"/>
    <x v="0"/>
    <s v="Oct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3"/>
    <x v="3"/>
    <s v="Sep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6"/>
    <x v="0"/>
    <s v="May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9"/>
    <x v="0"/>
    <s v="Nov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8"/>
    <x v="2"/>
    <s v="Oct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1"/>
    <x v="0"/>
    <s v="Mar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5"/>
    <x v="0"/>
    <s v="Jun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0"/>
    <x v="3"/>
    <s v="Jul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4"/>
    <x v="0"/>
    <s v="Dec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4"/>
    <x v="0"/>
    <s v="Dec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"/>
    <x v="0"/>
    <s v="Mar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"/>
    <x v="2"/>
    <s v="Mar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1"/>
    <x v="2"/>
    <s v="Jan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1"/>
    <x v="2"/>
    <s v="Mar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8"/>
    <x v="3"/>
    <s v="Oct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7"/>
    <x v="0"/>
    <s v="Apr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3"/>
    <x v="3"/>
    <s v="Aug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1"/>
    <x v="1"/>
    <s v="Feb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3"/>
    <x v="3"/>
    <s v="Aug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5"/>
    <x v="2"/>
    <s v="Jun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10"/>
    <x v="0"/>
    <s v="Sep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0"/>
    <x v="3"/>
    <s v="Aug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1"/>
    <x v="2"/>
    <s v="Mar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10"/>
    <x v="5"/>
    <s v="Sep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9"/>
    <x v="3"/>
    <s v="Nov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11"/>
    <x v="4"/>
    <s v="Dec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7"/>
    <x v="5"/>
    <s v="Apr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5"/>
    <x v="2"/>
    <s v="Ju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7"/>
    <x v="3"/>
    <s v="Apr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0"/>
    <x v="0"/>
    <s v="Aug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"/>
    <x v="1"/>
    <s v="Mar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0"/>
    <x v="5"/>
    <s v="Jul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3"/>
    <x v="2"/>
    <s v="Aug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4"/>
    <x v="2"/>
    <s v="Ja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11"/>
    <x v="3"/>
    <s v="Ja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10"/>
    <x v="5"/>
    <s v="Sep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6"/>
    <x v="3"/>
    <s v="Apr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7"/>
    <x v="2"/>
    <s v="Apr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3"/>
    <x v="0"/>
    <s v="Aug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8"/>
    <x v="3"/>
    <s v="Oct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9"/>
    <x v="0"/>
    <s v="Dec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8"/>
    <x v="0"/>
    <s v="Oct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8"/>
    <x v="0"/>
    <s v="Oct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6"/>
    <x v="0"/>
    <s v="Ma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4"/>
    <x v="2"/>
    <s v="Dec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4"/>
    <x v="2"/>
    <s v="Dec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10"/>
    <x v="5"/>
    <s v="Sep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9"/>
    <x v="2"/>
    <s v="Nov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5"/>
    <x v="0"/>
    <s v="Ju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9"/>
    <x v="0"/>
    <s v="Nov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4"/>
    <x v="3"/>
    <s v="Nov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6"/>
    <x v="0"/>
    <s v="Ma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0"/>
    <x v="2"/>
    <s v="Ju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10"/>
    <x v="0"/>
    <s v="Aug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5"/>
    <x v="2"/>
    <s v="May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1"/>
    <x v="3"/>
    <s v="Feb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10"/>
    <x v="2"/>
    <s v="Sep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"/>
    <x v="0"/>
    <s v="Mar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8"/>
    <x v="2"/>
    <s v="Oct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8"/>
    <x v="2"/>
    <s v="Oct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11"/>
    <x v="3"/>
    <s v="Ja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1"/>
    <x v="0"/>
    <s v="Feb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6"/>
    <x v="0"/>
    <s v="Ju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10"/>
    <x v="3"/>
    <s v="Sep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0"/>
    <x v="2"/>
    <s v="Jul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4"/>
    <x v="2"/>
    <s v="Dec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"/>
    <x v="1"/>
    <s v="Mar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9"/>
    <x v="3"/>
    <s v="Nov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10"/>
    <x v="0"/>
    <s v="Sep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3"/>
    <x v="0"/>
    <s v="Aug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"/>
    <x v="2"/>
    <s v="Mar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11"/>
    <x v="0"/>
    <s v="Feb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4"/>
    <x v="2"/>
    <s v="Dec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4"/>
    <x v="0"/>
    <s v="Dec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4"/>
    <x v="3"/>
    <s v="Dec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5"/>
    <x v="3"/>
    <s v="Ju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"/>
    <x v="0"/>
    <s v="Apr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1"/>
    <x v="2"/>
    <s v="Feb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"/>
    <x v="1"/>
    <s v="Mar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0"/>
    <x v="2"/>
    <s v="Aug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0"/>
    <x v="2"/>
    <s v="Jul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7"/>
    <x v="0"/>
    <s v="Apr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8"/>
    <x v="0"/>
    <s v="Nov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8"/>
    <x v="4"/>
    <s v="Oct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3"/>
    <x v="0"/>
    <s v="Aug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10"/>
    <x v="0"/>
    <s v="Sep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4"/>
    <x v="0"/>
    <s v="De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7"/>
    <x v="0"/>
    <s v="Ma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10"/>
    <x v="0"/>
    <s v="Sep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1"/>
    <x v="2"/>
    <s v="Feb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8"/>
    <x v="0"/>
    <s v="Nov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4"/>
    <x v="0"/>
    <s v="Jan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3"/>
    <x v="3"/>
    <s v="Jul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4"/>
    <x v="3"/>
    <s v="Dec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11"/>
    <x v="0"/>
    <s v="Dec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8"/>
    <x v="3"/>
    <s v="Oct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0"/>
    <x v="2"/>
    <s v="Jul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9"/>
    <x v="3"/>
    <s v="Nov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6"/>
    <x v="2"/>
    <s v="May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0"/>
    <x v="3"/>
    <s v="Jul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10"/>
    <x v="0"/>
    <s v="Sep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1"/>
    <x v="0"/>
    <s v="Feb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7"/>
    <x v="2"/>
    <s v="Apr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0"/>
    <x v="3"/>
    <s v="Jul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9"/>
    <x v="3"/>
    <s v="Nov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1"/>
    <x v="0"/>
    <s v="Mar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0"/>
    <x v="3"/>
    <s v="Aug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"/>
    <x v="0"/>
    <s v="Apr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8"/>
    <x v="3"/>
    <s v="Sep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5"/>
    <x v="0"/>
    <s v="Jun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1"/>
    <x v="0"/>
    <s v="Feb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0"/>
    <x v="2"/>
    <s v="Jul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6"/>
    <x v="0"/>
    <s v="Jun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7"/>
    <x v="0"/>
    <s v="May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"/>
    <x v="0"/>
    <s v="Mar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3"/>
    <x v="3"/>
    <s v="Aug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10"/>
    <x v="3"/>
    <s v="Sep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"/>
    <x v="0"/>
    <s v="Apr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4"/>
    <x v="3"/>
    <s v="Dec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3"/>
    <x v="0"/>
    <s v="Aug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5"/>
    <x v="3"/>
    <s v="Jun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3"/>
    <x v="3"/>
    <s v="Aug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10"/>
    <x v="3"/>
    <s v="Sep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7"/>
    <x v="1"/>
    <s v="Ap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7"/>
    <x v="1"/>
    <s v="Apr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1"/>
    <x v="1"/>
    <s v="Mar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"/>
    <x v="1"/>
    <s v="Apr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"/>
    <x v="1"/>
    <s v="Mar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8"/>
    <x v="3"/>
    <s v="Oct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6"/>
    <x v="4"/>
    <s v="May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5"/>
    <x v="2"/>
    <s v="Jul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10"/>
    <x v="2"/>
    <s v="Oct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3"/>
    <x v="3"/>
    <s v="Aug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5"/>
    <x v="3"/>
    <s v="Ju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0"/>
    <x v="4"/>
    <s v="Jul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4"/>
    <x v="0"/>
    <s v="Dec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8"/>
    <x v="2"/>
    <s v="Oct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1"/>
    <x v="2"/>
    <s v="Feb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8"/>
    <x v="0"/>
    <s v="Oct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9"/>
    <x v="3"/>
    <s v="Dec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6"/>
    <x v="2"/>
    <s v="Ma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"/>
    <x v="2"/>
    <s v="Apr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9"/>
    <x v="2"/>
    <s v="Nov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10"/>
    <x v="4"/>
    <s v="Sep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4"/>
    <x v="2"/>
    <s v="Jan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4"/>
    <x v="3"/>
    <s v="Dec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3"/>
    <x v="0"/>
    <s v="Aug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1"/>
    <x v="1"/>
    <s v="Mar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7"/>
    <x v="2"/>
    <s v="Apr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3"/>
    <x v="0"/>
    <s v="Aug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4"/>
    <x v="0"/>
    <s v="Dec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6"/>
    <x v="0"/>
    <s v="May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7"/>
    <x v="4"/>
    <s v="Apr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10"/>
    <x v="3"/>
    <s v="Oct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6"/>
    <x v="4"/>
    <s v="Ma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"/>
    <x v="0"/>
    <s v="Apr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8"/>
    <x v="2"/>
    <s v="Oct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"/>
    <x v="4"/>
    <s v="Mar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7"/>
    <x v="3"/>
    <s v="Apr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11"/>
    <x v="4"/>
    <s v="Jan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8"/>
    <x v="2"/>
    <s v="Nov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7"/>
    <x v="3"/>
    <s v="May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"/>
    <x v="0"/>
    <s v="Mar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8"/>
    <x v="3"/>
    <s v="Oct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5"/>
    <x v="5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8"/>
    <x v="2"/>
    <s v="Oct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1"/>
    <x v="5"/>
    <s v="Feb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5"/>
    <x v="5"/>
    <s v="Jul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3"/>
    <x v="3"/>
    <s v="Au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5"/>
    <x v="5"/>
    <s v="Jun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10"/>
    <x v="2"/>
    <s v="Sep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7"/>
    <x v="0"/>
    <s v="Apr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0"/>
    <x v="5"/>
    <s v="Jun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6"/>
    <x v="3"/>
    <s v="Jun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4"/>
    <x v="6"/>
    <s v="Dec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3"/>
    <x v="5"/>
    <s v="Aug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10"/>
    <x v="3"/>
    <s v="Sep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7"/>
    <x v="0"/>
    <s v="Apr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11"/>
    <x v="4"/>
    <s v="Jan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3"/>
    <x v="2"/>
    <s v="Au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8"/>
    <x v="2"/>
    <s v="Oct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0"/>
    <x v="2"/>
    <s v="Jul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5"/>
    <x v="4"/>
    <s v="Jun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11"/>
    <x v="5"/>
    <s v="Jan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1"/>
    <x v="5"/>
    <s v="Mar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6"/>
    <x v="4"/>
    <s v="May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5"/>
    <x v="5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9"/>
    <x v="5"/>
    <s v="Oct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3"/>
    <x v="6"/>
    <s v="Aug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0"/>
    <x v="0"/>
    <s v="Au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"/>
    <x v="5"/>
    <s v="Mar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6"/>
    <x v="3"/>
    <s v="Jun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"/>
    <x v="3"/>
    <s v="Mar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11"/>
    <x v="5"/>
    <s v="Feb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8"/>
    <x v="4"/>
    <s v="Oct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6"/>
    <x v="2"/>
    <s v="Apr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"/>
    <x v="4"/>
    <s v="Mar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4"/>
    <x v="6"/>
    <s v="Dec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5"/>
    <x v="0"/>
    <s v="Jun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0"/>
    <x v="0"/>
    <s v="Jul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3"/>
    <x v="3"/>
    <s v="Au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9"/>
    <x v="0"/>
    <s v="Nov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"/>
    <x v="1"/>
    <s v="Mar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1"/>
    <x v="0"/>
    <s v="Feb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1"/>
    <x v="0"/>
    <s v="Feb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6"/>
    <x v="0"/>
    <s v="Ap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9"/>
    <x v="3"/>
    <s v="Oct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3"/>
    <x v="2"/>
    <s v="Aug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0"/>
    <x v="3"/>
    <s v="Jul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0"/>
    <x v="3"/>
    <s v="Jul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0"/>
    <x v="2"/>
    <s v="Jul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"/>
    <x v="0"/>
    <s v="Ma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1"/>
    <x v="0"/>
    <s v="Feb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10"/>
    <x v="2"/>
    <s v="Sep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0"/>
    <x v="0"/>
    <s v="Aug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0"/>
    <x v="0"/>
    <s v="Jul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"/>
    <x v="2"/>
    <s v="Mar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5"/>
    <x v="3"/>
    <s v="Jun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0"/>
    <x v="3"/>
    <s v="Jul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0"/>
    <x v="3"/>
    <s v="Ju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3"/>
    <x v="0"/>
    <s v="Jul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5"/>
    <x v="2"/>
    <s v="Jun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4"/>
    <x v="3"/>
    <s v="Jan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8"/>
    <x v="3"/>
    <s v="Oct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3"/>
    <x v="0"/>
    <s v="Aug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0"/>
    <x v="0"/>
    <s v="Jul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10"/>
    <x v="3"/>
    <s v="Sep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3"/>
    <x v="0"/>
    <s v="Aug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0"/>
    <x v="0"/>
    <s v="Aug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5"/>
    <x v="0"/>
    <s v="Ju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3"/>
    <x v="0"/>
    <s v="Aug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7"/>
    <x v="2"/>
    <s v="Ma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6"/>
    <x v="3"/>
    <s v="Jun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1"/>
    <x v="0"/>
    <s v="Feb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"/>
    <x v="0"/>
    <s v="Ap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4"/>
    <x v="2"/>
    <s v="Dec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6"/>
    <x v="0"/>
    <s v="May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3"/>
    <x v="2"/>
    <s v="Aug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3"/>
    <x v="0"/>
    <s v="Aug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1"/>
    <x v="0"/>
    <s v="Feb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8"/>
    <x v="0"/>
    <s v="Sep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5"/>
    <x v="0"/>
    <s v="Jun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"/>
    <x v="2"/>
    <s v="Feb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10"/>
    <x v="3"/>
    <s v="Sep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"/>
    <x v="0"/>
    <s v="Ma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7"/>
    <x v="0"/>
    <s v="Mar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5"/>
    <x v="0"/>
    <s v="Jun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4"/>
    <x v="0"/>
    <s v="Dec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0"/>
    <x v="0"/>
    <s v="Jul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5"/>
    <x v="2"/>
    <s v="Jun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8"/>
    <x v="0"/>
    <s v="Oct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5"/>
    <x v="2"/>
    <s v="Jun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6"/>
    <x v="3"/>
    <s v="May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0"/>
    <x v="0"/>
    <s v="Jul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9"/>
    <x v="3"/>
    <s v="Nov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8"/>
    <x v="0"/>
    <s v="Oct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1"/>
    <x v="0"/>
    <s v="Jan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4"/>
    <x v="0"/>
    <s v="Dec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1"/>
    <x v="1"/>
    <s v="Feb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9"/>
    <x v="0"/>
    <s v="Dec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3"/>
    <x v="3"/>
    <s v="Aug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10"/>
    <x v="3"/>
    <s v="Aug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"/>
    <x v="0"/>
    <s v="Mar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9"/>
    <x v="0"/>
    <s v="Dec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5"/>
    <x v="3"/>
    <s v="Jun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5"/>
    <x v="2"/>
    <s v="Jun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11"/>
    <x v="2"/>
    <s v="Jan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6"/>
    <x v="0"/>
    <s v="Jun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6"/>
    <x v="0"/>
    <s v="May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7"/>
    <x v="2"/>
    <s v="May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6"/>
    <x v="0"/>
    <s v="May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7"/>
    <x v="2"/>
    <s v="Ap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10"/>
    <x v="3"/>
    <s v="Sep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1"/>
    <x v="2"/>
    <s v="Jan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5"/>
    <x v="3"/>
    <s v="Jun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3"/>
    <x v="3"/>
    <s v="Sep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6"/>
    <x v="0"/>
    <s v="May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1"/>
    <x v="2"/>
    <s v="Jan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0"/>
    <x v="0"/>
    <s v="Aug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11"/>
    <x v="2"/>
    <s v="Feb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4"/>
    <x v="3"/>
    <s v="Dec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10"/>
    <x v="0"/>
    <s v="Oct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6"/>
    <x v="2"/>
    <s v="Jun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8"/>
    <x v="0"/>
    <s v="Sep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5"/>
    <x v="3"/>
    <s v="Jun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3"/>
    <x v="3"/>
    <s v="Sep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0"/>
    <x v="0"/>
    <s v="Jul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4"/>
    <x v="3"/>
    <s v="Jan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8"/>
    <x v="2"/>
    <s v="Oct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0"/>
    <x v="2"/>
    <s v="Jul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8"/>
    <x v="2"/>
    <s v="Oct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0"/>
    <x v="2"/>
    <s v="Jul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6"/>
    <x v="3"/>
    <s v="May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11"/>
    <x v="3"/>
    <s v="Dec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6"/>
    <x v="0"/>
    <s v="Jun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11"/>
    <x v="3"/>
    <s v="Jan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11"/>
    <x v="2"/>
    <s v="Jan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6"/>
    <x v="2"/>
    <s v="May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0"/>
    <x v="0"/>
    <s v="Jul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9"/>
    <x v="2"/>
    <s v="Nov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5"/>
    <x v="0"/>
    <s v="Jul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11"/>
    <x v="0"/>
    <s v="Ja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3"/>
    <x v="0"/>
    <s v="Aug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9"/>
    <x v="3"/>
    <s v="Dec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6"/>
    <x v="2"/>
    <s v="May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1"/>
    <x v="2"/>
    <s v="Feb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4"/>
    <x v="3"/>
    <s v="Dec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"/>
    <x v="0"/>
    <s v="Ma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8"/>
    <x v="0"/>
    <s v="Sep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11"/>
    <x v="3"/>
    <s v="Jan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9"/>
    <x v="3"/>
    <s v="Oct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3"/>
    <x v="3"/>
    <s v="Aug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3"/>
    <x v="3"/>
    <s v="Aug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"/>
    <x v="2"/>
    <s v="Apr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10"/>
    <x v="3"/>
    <s v="Aug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4"/>
    <x v="3"/>
    <s v="Jan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"/>
    <x v="0"/>
    <s v="Ap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0"/>
    <x v="3"/>
    <s v="Ju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4"/>
    <x v="2"/>
    <s v="Dec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8"/>
    <x v="0"/>
    <s v="Oct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9"/>
    <x v="0"/>
    <s v="Oct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5"/>
    <x v="2"/>
    <s v="Jul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3"/>
    <x v="3"/>
    <s v="Aug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11"/>
    <x v="3"/>
    <s v="Feb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3"/>
    <x v="0"/>
    <s v="Aug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3"/>
    <x v="0"/>
    <s v="Sep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9"/>
    <x v="3"/>
    <s v="Nov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10"/>
    <x v="2"/>
    <s v="Sep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3"/>
    <x v="0"/>
    <s v="Aug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7"/>
    <x v="2"/>
    <s v="Ma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5"/>
    <x v="2"/>
    <s v="Jun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9"/>
    <x v="3"/>
    <s v="Nov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6"/>
    <x v="0"/>
    <s v="Jun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5"/>
    <x v="0"/>
    <s v="Jun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11"/>
    <x v="0"/>
    <s v="Jan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3"/>
    <x v="3"/>
    <s v="Sep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1"/>
    <x v="0"/>
    <s v="Mar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"/>
    <x v="2"/>
    <s v="Mar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6"/>
    <x v="3"/>
    <s v="May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10"/>
    <x v="0"/>
    <s v="Sep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9"/>
    <x v="0"/>
    <s v="Oct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3"/>
    <x v="3"/>
    <s v="Aug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"/>
    <x v="0"/>
    <s v="Mar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10"/>
    <x v="3"/>
    <s v="Sep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6"/>
    <x v="0"/>
    <s v="May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1"/>
    <x v="0"/>
    <s v="Jan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6"/>
    <x v="0"/>
    <s v="Ma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10"/>
    <x v="3"/>
    <s v="Sep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"/>
    <x v="0"/>
    <s v="Feb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0"/>
    <x v="3"/>
    <s v="Ju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"/>
    <x v="2"/>
    <s v="Ma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6"/>
    <x v="3"/>
    <s v="May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6"/>
    <x v="0"/>
    <s v="May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10"/>
    <x v="3"/>
    <s v="Sep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1"/>
    <x v="0"/>
    <s v="Feb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5"/>
    <x v="2"/>
    <s v="Jun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5"/>
    <x v="3"/>
    <s v="Jun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3"/>
    <x v="2"/>
    <s v="Aug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8"/>
    <x v="3"/>
    <s v="Oct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0"/>
    <x v="3"/>
    <s v="Ju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11"/>
    <x v="3"/>
    <s v="Jan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3"/>
    <x v="3"/>
    <s v="Aug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11"/>
    <x v="3"/>
    <s v="Jan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1"/>
    <x v="0"/>
    <s v="Ma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4"/>
    <x v="0"/>
    <s v="Dec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7"/>
    <x v="0"/>
    <s v="Apr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5"/>
    <x v="0"/>
    <s v="Jun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6"/>
    <x v="0"/>
    <s v="May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3"/>
    <x v="2"/>
    <s v="Aug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9"/>
    <x v="2"/>
    <s v="Nov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6"/>
    <x v="0"/>
    <s v="Jun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9"/>
    <x v="0"/>
    <s v="Nov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11"/>
    <x v="0"/>
    <s v="Jan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10"/>
    <x v="3"/>
    <s v="Oct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8"/>
    <x v="2"/>
    <s v="Oct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8"/>
    <x v="0"/>
    <s v="Oct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"/>
    <x v="1"/>
    <s v="Mar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5"/>
    <x v="0"/>
    <s v="Jun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6"/>
    <x v="2"/>
    <s v="May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1"/>
    <x v="0"/>
    <s v="Mar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7"/>
    <x v="2"/>
    <s v="May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5"/>
    <x v="2"/>
    <s v="Jun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10"/>
    <x v="3"/>
    <s v="Sep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"/>
    <x v="0"/>
    <s v="Ma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"/>
    <x v="0"/>
    <s v="Ma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0"/>
    <x v="0"/>
    <s v="Ju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3"/>
    <x v="3"/>
    <s v="Aug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0"/>
    <x v="0"/>
    <s v="Jul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10"/>
    <x v="0"/>
    <s v="Sep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"/>
    <x v="0"/>
    <s v="Mar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10"/>
    <x v="2"/>
    <s v="Aug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6"/>
    <x v="0"/>
    <s v="Ma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0"/>
    <x v="3"/>
    <s v="Ju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10"/>
    <x v="3"/>
    <s v="Aug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4"/>
    <x v="2"/>
    <s v="Dec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11"/>
    <x v="0"/>
    <s v="Jan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10"/>
    <x v="3"/>
    <s v="Sep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9"/>
    <x v="3"/>
    <s v="Nov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"/>
    <x v="2"/>
    <s v="Ma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1"/>
    <x v="0"/>
    <s v="Ma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9"/>
    <x v="3"/>
    <s v="Oct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11"/>
    <x v="3"/>
    <s v="Jan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10"/>
    <x v="0"/>
    <s v="Aug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10"/>
    <x v="0"/>
    <s v="Sep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1"/>
    <x v="2"/>
    <s v="Feb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8"/>
    <x v="3"/>
    <s v="Nov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3"/>
    <x v="2"/>
    <s v="Aug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9"/>
    <x v="2"/>
    <s v="Oct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7"/>
    <x v="2"/>
    <s v="Ma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8"/>
    <x v="2"/>
    <s v="Oct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5"/>
    <x v="2"/>
    <s v="Jun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4"/>
    <x v="0"/>
    <s v="Dec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11"/>
    <x v="0"/>
    <s v="Jan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1"/>
    <x v="1"/>
    <s v="Jan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8"/>
    <x v="2"/>
    <s v="Oct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1"/>
    <x v="2"/>
    <s v="Feb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8"/>
    <x v="3"/>
    <s v="Oct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11"/>
    <x v="2"/>
    <s v="Jan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7"/>
    <x v="0"/>
    <s v="May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"/>
    <x v="1"/>
    <s v="Feb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5"/>
    <x v="3"/>
    <s v="Jun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"/>
    <x v="1"/>
    <s v="Mar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1"/>
    <x v="1"/>
    <s v="Jan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0"/>
    <x v="2"/>
    <s v="Jul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4"/>
    <x v="5"/>
    <s v="Dec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1"/>
    <x v="2"/>
    <s v="Mar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9"/>
    <x v="3"/>
    <s v="Nov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8"/>
    <x v="3"/>
    <s v="Oct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4"/>
    <x v="3"/>
    <s v="Dec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6"/>
    <x v="0"/>
    <s v="Ap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11"/>
    <x v="0"/>
    <s v="Jan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9"/>
    <x v="3"/>
    <s v="Nov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11"/>
    <x v="3"/>
    <s v="Feb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4"/>
    <x v="0"/>
    <s v="Dec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1"/>
    <x v="0"/>
    <s v="Feb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5"/>
    <x v="0"/>
    <s v="Jun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9"/>
    <x v="3"/>
    <s v="Nov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5"/>
    <x v="3"/>
    <s v="Jun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5"/>
    <x v="3"/>
    <s v="Jul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"/>
    <x v="3"/>
    <s v="Aug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0"/>
    <x v="0"/>
    <s v="Jul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6"/>
    <x v="3"/>
    <s v="May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0"/>
    <x v="0"/>
    <s v="Aug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9"/>
    <x v="2"/>
    <s v="Nov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"/>
    <x v="2"/>
    <s v="Aug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6"/>
    <x v="0"/>
    <s v="Jun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8"/>
    <x v="5"/>
    <s v="Oct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5"/>
    <x v="3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2"/>
    <x v="1"/>
    <s v="Ma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2"/>
    <x v="0"/>
    <s v="Mar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"/>
    <x v="2"/>
    <s v="Aug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9"/>
    <x v="3"/>
    <s v="Nov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10"/>
    <x v="0"/>
    <s v="Sep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10"/>
    <x v="2"/>
    <s v="Oct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10"/>
    <x v="0"/>
    <s v="Sep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"/>
    <x v="2"/>
    <s v="Aug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9"/>
    <x v="2"/>
    <s v="Nov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6"/>
    <x v="4"/>
    <s v="May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"/>
    <x v="4"/>
    <s v="Aug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"/>
    <x v="7"/>
    <s v="Oct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1"/>
    <x v="2"/>
    <s v="Mar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11"/>
    <x v="4"/>
    <s v="Dec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0"/>
    <x v="0"/>
    <s v="Jun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11"/>
    <x v="0"/>
    <s v="Jan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8"/>
    <x v="0"/>
    <s v="Oct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7"/>
    <x v="0"/>
    <s v="Ap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1"/>
    <x v="2"/>
    <s v="Feb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"/>
    <x v="3"/>
    <s v="Aug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10"/>
    <x v="3"/>
    <s v="Sep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7"/>
    <x v="2"/>
    <s v="Apr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11"/>
    <x v="3"/>
    <s v="Dec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5"/>
    <x v="0"/>
    <s v="Jun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6"/>
    <x v="2"/>
    <s v="May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1"/>
    <x v="1"/>
    <s v="Feb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6"/>
    <x v="0"/>
    <s v="May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10"/>
    <x v="3"/>
    <s v="Oct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1"/>
    <x v="0"/>
    <s v="Mar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4"/>
    <x v="3"/>
    <s v="Jan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"/>
    <x v="3"/>
    <s v="Sep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7"/>
    <x v="2"/>
    <s v="Ap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7"/>
    <x v="2"/>
    <s v="May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"/>
    <x v="3"/>
    <s v="Aug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10"/>
    <x v="0"/>
    <s v="Sep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"/>
    <x v="3"/>
    <s v="Aug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8"/>
    <x v="0"/>
    <s v="Sep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8"/>
    <x v="2"/>
    <s v="Oct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9"/>
    <x v="0"/>
    <s v="Nov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"/>
    <x v="3"/>
    <s v="Jul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0"/>
    <x v="2"/>
    <s v="Jul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10"/>
    <x v="0"/>
    <s v="Sep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8"/>
    <x v="0"/>
    <s v="Oct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4"/>
    <x v="3"/>
    <s v="Dec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4"/>
    <x v="2"/>
    <s v="Dec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6"/>
    <x v="0"/>
    <s v="Ap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9"/>
    <x v="2"/>
    <s v="Oct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6"/>
    <x v="0"/>
    <s v="Jun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2"/>
    <x v="2"/>
    <s v="Mar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0"/>
    <x v="2"/>
    <s v="Aug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10"/>
    <x v="0"/>
    <s v="Oct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1"/>
    <x v="1"/>
    <s v="Ma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1"/>
    <x v="0"/>
    <s v="Feb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2"/>
    <x v="0"/>
    <s v="Ma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9"/>
    <x v="3"/>
    <s v="Dec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10"/>
    <x v="0"/>
    <s v="Sep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9"/>
    <x v="0"/>
    <s v="Nov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10"/>
    <x v="3"/>
    <s v="Sep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6"/>
    <x v="0"/>
    <s v="May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10"/>
    <x v="0"/>
    <s v="Sep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0"/>
    <x v="0"/>
    <s v="Aug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9"/>
    <x v="2"/>
    <s v="Dec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11"/>
    <x v="3"/>
    <s v="Jan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0"/>
    <x v="2"/>
    <s v="Jul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7"/>
    <x v="0"/>
    <s v="May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"/>
    <x v="2"/>
    <s v="Aug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8"/>
    <x v="0"/>
    <s v="Oct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5"/>
    <x v="3"/>
    <s v="Jun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"/>
    <x v="0"/>
    <s v="Sep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0"/>
    <x v="2"/>
    <s v="Aug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6"/>
    <x v="0"/>
    <s v="May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8"/>
    <x v="2"/>
    <s v="Oct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11"/>
    <x v="0"/>
    <s v="Feb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1"/>
    <x v="2"/>
    <s v="Feb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8"/>
    <x v="3"/>
    <s v="Oct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0"/>
    <x v="0"/>
    <s v="Jul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"/>
    <x v="2"/>
    <s v="Aug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6"/>
    <x v="0"/>
    <s v="Jun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1"/>
    <x v="0"/>
    <s v="Feb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10"/>
    <x v="3"/>
    <s v="Oct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10"/>
    <x v="0"/>
    <s v="Sep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5"/>
    <x v="0"/>
    <s v="May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2"/>
    <x v="0"/>
    <s v="Ap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"/>
    <x v="3"/>
    <s v="Aug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1"/>
    <x v="1"/>
    <s v="Feb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8"/>
    <x v="3"/>
    <s v="Oct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8"/>
    <x v="2"/>
    <s v="Nov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7"/>
    <x v="0"/>
    <s v="Ap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"/>
    <x v="3"/>
    <s v="Sep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5"/>
    <x v="2"/>
    <s v="Jun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7"/>
    <x v="0"/>
    <s v="Apr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5"/>
    <x v="2"/>
    <s v="May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0"/>
    <x v="2"/>
    <s v="Jul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2"/>
    <x v="0"/>
    <s v="Mar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7"/>
    <x v="2"/>
    <s v="May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"/>
    <x v="3"/>
    <s v="Sep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4"/>
    <x v="2"/>
    <s v="Nov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0"/>
    <x v="2"/>
    <s v="Jul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11"/>
    <x v="3"/>
    <s v="Feb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11"/>
    <x v="0"/>
    <s v="Jan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2"/>
    <x v="2"/>
    <s v="Ma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1"/>
    <x v="0"/>
    <s v="Ma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2"/>
    <x v="1"/>
    <s v="Ma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7"/>
    <x v="1"/>
    <s v="Apr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7"/>
    <x v="1"/>
    <s v="Apr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7"/>
    <x v="1"/>
    <s v="Apr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2"/>
    <x v="1"/>
    <s v="Ap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2"/>
    <x v="1"/>
    <s v="Ma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7"/>
    <x v="1"/>
    <s v="Ma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7"/>
    <x v="1"/>
    <s v="Apr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2"/>
    <x v="1"/>
    <s v="Mar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7"/>
    <x v="1"/>
    <s v="May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7"/>
    <x v="1"/>
    <s v="Ap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2"/>
    <x v="1"/>
    <s v="Ma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7"/>
    <x v="1"/>
    <s v="Apr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7"/>
    <x v="1"/>
    <s v="Apr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2"/>
    <x v="1"/>
    <s v="Ma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7"/>
    <x v="1"/>
    <s v="Apr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7"/>
    <x v="1"/>
    <s v="Mar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1"/>
    <x v="1"/>
    <s v="Mar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7"/>
    <x v="1"/>
    <s v="Ap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8"/>
    <x v="3"/>
    <s v="Nov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8"/>
    <x v="3"/>
    <s v="Oct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4"/>
    <x v="5"/>
    <s v="De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9"/>
    <x v="7"/>
    <s v="Jan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10"/>
    <x v="3"/>
    <s v="Sep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9"/>
    <x v="4"/>
    <s v="Nov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7"/>
    <x v="6"/>
    <s v="Ma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7"/>
    <x v="5"/>
    <s v="Ap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4"/>
    <x v="5"/>
    <s v="Dec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6"/>
    <x v="5"/>
    <s v="Jun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"/>
    <x v="3"/>
    <s v="Jul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0"/>
    <x v="4"/>
    <s v="Jul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11"/>
    <x v="6"/>
    <s v="Jan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"/>
    <x v="3"/>
    <s v="Aug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8"/>
    <x v="3"/>
    <s v="Oct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0"/>
    <x v="3"/>
    <s v="Jul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5"/>
    <x v="3"/>
    <s v="Jun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5"/>
    <x v="3"/>
    <s v="Jun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6"/>
    <x v="6"/>
    <s v="May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9"/>
    <x v="3"/>
    <s v="Nov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"/>
    <x v="3"/>
    <s v="Aug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5"/>
    <x v="3"/>
    <s v="Jun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4"/>
    <x v="4"/>
    <s v="Dec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5"/>
    <x v="3"/>
    <s v="Jul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6"/>
    <x v="2"/>
    <s v="May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1"/>
    <x v="5"/>
    <s v="Feb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10"/>
    <x v="3"/>
    <s v="Sep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10"/>
    <x v="3"/>
    <s v="Aug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11"/>
    <x v="7"/>
    <s v="Feb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"/>
    <x v="4"/>
    <s v="Aug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5"/>
    <x v="3"/>
    <s v="Jun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0"/>
    <x v="3"/>
    <s v="Jul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6"/>
    <x v="4"/>
    <s v="May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5"/>
    <x v="3"/>
    <s v="Jun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5"/>
    <x v="3"/>
    <s v="Jun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11"/>
    <x v="6"/>
    <s v="Jan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10"/>
    <x v="4"/>
    <s v="Aug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0"/>
    <x v="3"/>
    <s v="Jul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"/>
    <x v="3"/>
    <s v="Jul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10"/>
    <x v="3"/>
    <s v="Sep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"/>
    <x v="3"/>
    <s v="Aug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5"/>
    <x v="0"/>
    <s v="Jun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6"/>
    <x v="0"/>
    <s v="May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4"/>
    <x v="2"/>
    <s v="Dec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0"/>
    <x v="2"/>
    <s v="Aug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1"/>
    <x v="0"/>
    <s v="Feb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1"/>
    <x v="0"/>
    <s v="Feb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0"/>
    <x v="0"/>
    <s v="Ju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1"/>
    <x v="0"/>
    <s v="Feb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0"/>
    <x v="0"/>
    <s v="Aug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1"/>
    <x v="0"/>
    <s v="Feb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1"/>
    <x v="0"/>
    <s v="Feb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10"/>
    <x v="3"/>
    <s v="Sep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7"/>
    <x v="2"/>
    <s v="Apr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10"/>
    <x v="3"/>
    <s v="Aug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9"/>
    <x v="0"/>
    <s v="Dec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10"/>
    <x v="0"/>
    <s v="Sep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0"/>
    <x v="0"/>
    <s v="Ju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6"/>
    <x v="0"/>
    <s v="May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10"/>
    <x v="0"/>
    <s v="Sep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2"/>
    <x v="0"/>
    <s v="Ap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"/>
    <x v="3"/>
    <s v="Ju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5"/>
    <x v="3"/>
    <s v="Jun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6"/>
    <x v="5"/>
    <s v="Jun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"/>
    <x v="3"/>
    <s v="Aug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"/>
    <x v="3"/>
    <s v="Aug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0"/>
    <x v="0"/>
    <s v="Jul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4"/>
    <x v="0"/>
    <s v="Jan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10"/>
    <x v="0"/>
    <s v="Sep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0"/>
    <x v="0"/>
    <s v="Jul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9"/>
    <x v="2"/>
    <s v="Nov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4"/>
    <x v="3"/>
    <s v="Dec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2"/>
    <x v="0"/>
    <s v="Mar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2"/>
    <x v="1"/>
    <s v="Ma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5"/>
    <x v="0"/>
    <s v="Jul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8"/>
    <x v="0"/>
    <s v="Oct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"/>
    <x v="0"/>
    <s v="Aug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4"/>
    <x v="2"/>
    <s v="Jan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5"/>
    <x v="2"/>
    <s v="Ju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8"/>
    <x v="0"/>
    <s v="Oct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11"/>
    <x v="2"/>
    <s v="Jan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4"/>
    <x v="0"/>
    <s v="Dec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9"/>
    <x v="3"/>
    <s v="Nov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8"/>
    <x v="3"/>
    <s v="Oct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7"/>
    <x v="2"/>
    <s v="Ap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6"/>
    <x v="2"/>
    <s v="May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1"/>
    <x v="1"/>
    <s v="Ma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11"/>
    <x v="2"/>
    <s v="Feb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0"/>
    <x v="2"/>
    <s v="Jul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4"/>
    <x v="2"/>
    <s v="Dec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8"/>
    <x v="0"/>
    <s v="Sep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0"/>
    <x v="0"/>
    <s v="Jul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9"/>
    <x v="0"/>
    <s v="Oct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1"/>
    <x v="1"/>
    <s v="Feb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8"/>
    <x v="3"/>
    <s v="Oct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10"/>
    <x v="3"/>
    <s v="Sep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8"/>
    <x v="0"/>
    <s v="Oct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4"/>
    <x v="2"/>
    <s v="Dec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5"/>
    <x v="0"/>
    <s v="Jun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10"/>
    <x v="0"/>
    <s v="Sep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0"/>
    <x v="0"/>
    <s v="Jul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7"/>
    <x v="0"/>
    <s v="Ap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5"/>
    <x v="0"/>
    <s v="Jun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9"/>
    <x v="3"/>
    <s v="Nov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5"/>
    <x v="0"/>
    <s v="Jun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10"/>
    <x v="2"/>
    <s v="Sep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10"/>
    <x v="2"/>
    <s v="Sep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2"/>
    <x v="0"/>
    <s v="Mar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8"/>
    <x v="3"/>
    <s v="Oct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5"/>
    <x v="0"/>
    <s v="Jun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1"/>
    <x v="1"/>
    <s v="Feb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11"/>
    <x v="3"/>
    <s v="Jan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8"/>
    <x v="2"/>
    <s v="Oct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9"/>
    <x v="0"/>
    <s v="Nov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0"/>
    <x v="0"/>
    <s v="Jul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4"/>
    <x v="3"/>
    <s v="Dec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9"/>
    <x v="0"/>
    <s v="Oct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1"/>
    <x v="0"/>
    <s v="Ja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4"/>
    <x v="0"/>
    <s v="Dec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5"/>
    <x v="0"/>
    <s v="Jun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0"/>
    <x v="0"/>
    <s v="Jul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10"/>
    <x v="2"/>
    <s v="Aug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5"/>
    <x v="0"/>
    <s v="Ju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0"/>
    <x v="0"/>
    <s v="Jul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9"/>
    <x v="3"/>
    <s v="Nov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9"/>
    <x v="0"/>
    <s v="Nov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10"/>
    <x v="2"/>
    <s v="Sep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1"/>
    <x v="2"/>
    <s v="Ma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1"/>
    <x v="0"/>
    <s v="Feb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2"/>
    <x v="2"/>
    <s v="Ap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9"/>
    <x v="3"/>
    <s v="Nov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6"/>
    <x v="0"/>
    <s v="Ma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7"/>
    <x v="2"/>
    <s v="Ap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6"/>
    <x v="0"/>
    <s v="Jun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10"/>
    <x v="0"/>
    <s v="Sep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7"/>
    <x v="2"/>
    <s v="Ap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1"/>
    <x v="2"/>
    <s v="Feb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1"/>
    <x v="2"/>
    <s v="Jan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1"/>
    <x v="1"/>
    <s v="Feb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"/>
    <x v="2"/>
    <s v="Aug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4"/>
    <x v="0"/>
    <s v="Nov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5"/>
    <x v="2"/>
    <s v="Jun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1"/>
    <x v="1"/>
    <s v="Feb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2"/>
    <x v="1"/>
    <s v="Ma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10"/>
    <x v="0"/>
    <s v="Sep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9"/>
    <x v="0"/>
    <s v="Dec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2"/>
    <x v="1"/>
    <s v="Mar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5"/>
    <x v="0"/>
    <s v="Jun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10"/>
    <x v="2"/>
    <s v="Sep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4"/>
    <x v="0"/>
    <s v="Nov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"/>
    <x v="0"/>
    <s v="Ju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10"/>
    <x v="0"/>
    <s v="Sep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8"/>
    <x v="0"/>
    <s v="Oct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6"/>
    <x v="0"/>
    <s v="Ap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0"/>
    <x v="2"/>
    <s v="Aug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4"/>
    <x v="2"/>
    <s v="Dec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2"/>
    <x v="0"/>
    <s v="Mar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4"/>
    <x v="2"/>
    <s v="Dec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"/>
    <x v="0"/>
    <s v="Ju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5"/>
    <x v="2"/>
    <s v="Jun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6"/>
    <x v="2"/>
    <s v="May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7"/>
    <x v="2"/>
    <s v="Apr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8"/>
    <x v="2"/>
    <s v="Oct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8"/>
    <x v="0"/>
    <s v="Oct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8"/>
    <x v="0"/>
    <s v="Oct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9"/>
    <x v="2"/>
    <s v="Nov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1"/>
    <x v="2"/>
    <s v="Jan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6"/>
    <x v="0"/>
    <s v="Ma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6"/>
    <x v="2"/>
    <s v="May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"/>
    <x v="3"/>
    <s v="Aug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5"/>
    <x v="2"/>
    <s v="Jun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7"/>
    <x v="2"/>
    <s v="Apr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11"/>
    <x v="3"/>
    <s v="Jan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5"/>
    <x v="2"/>
    <s v="Jun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9"/>
    <x v="3"/>
    <s v="Oct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5"/>
    <x v="2"/>
    <s v="Jun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10"/>
    <x v="2"/>
    <s v="Sep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5"/>
    <x v="2"/>
    <s v="Jun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7"/>
    <x v="0"/>
    <s v="Apr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2"/>
    <x v="0"/>
    <s v="Ma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6"/>
    <x v="2"/>
    <s v="Ma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"/>
    <x v="3"/>
    <s v="Jul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"/>
    <x v="3"/>
    <s v="Jul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7"/>
    <x v="0"/>
    <s v="Ap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8"/>
    <x v="0"/>
    <s v="Oct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0"/>
    <x v="3"/>
    <s v="Ju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5"/>
    <x v="0"/>
    <s v="Jun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0"/>
    <x v="0"/>
    <s v="Jul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"/>
    <x v="3"/>
    <s v="Aug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7"/>
    <x v="2"/>
    <s v="Apr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8"/>
    <x v="3"/>
    <s v="Oct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2"/>
    <x v="1"/>
    <s v="Feb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0"/>
    <x v="2"/>
    <s v="Jul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4"/>
    <x v="2"/>
    <s v="Dec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5"/>
    <x v="2"/>
    <s v="Jun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2"/>
    <x v="0"/>
    <s v="Apr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7"/>
    <x v="2"/>
    <s v="Apr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"/>
    <x v="3"/>
    <s v="Aug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2"/>
    <x v="0"/>
    <s v="Ap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2"/>
    <x v="0"/>
    <s v="Feb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6"/>
    <x v="2"/>
    <s v="May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6"/>
    <x v="2"/>
    <s v="Ap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5"/>
    <x v="2"/>
    <s v="Jun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9"/>
    <x v="0"/>
    <s v="Nov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0"/>
    <x v="3"/>
    <s v="Ju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5"/>
    <x v="2"/>
    <s v="Jul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6"/>
    <x v="2"/>
    <s v="May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8"/>
    <x v="0"/>
    <s v="Oct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6"/>
    <x v="2"/>
    <s v="May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0"/>
    <x v="2"/>
    <s v="Jul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"/>
    <x v="3"/>
    <s v="Aug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9"/>
    <x v="3"/>
    <s v="Nov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1"/>
    <x v="1"/>
    <s v="Feb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4"/>
    <x v="2"/>
    <s v="Dec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10"/>
    <x v="3"/>
    <s v="Sep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2"/>
    <x v="0"/>
    <s v="Ma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"/>
    <x v="3"/>
    <s v="Aug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2"/>
    <x v="2"/>
    <s v="Ma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4"/>
    <x v="0"/>
    <s v="Dec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6"/>
    <x v="0"/>
    <s v="Ma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"/>
    <x v="0"/>
    <s v="Aug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4"/>
    <x v="3"/>
    <s v="Jan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4"/>
    <x v="2"/>
    <s v="Jan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4"/>
    <x v="2"/>
    <s v="Dec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4"/>
    <x v="0"/>
    <s v="Dec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10"/>
    <x v="3"/>
    <s v="Aug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0"/>
    <x v="0"/>
    <s v="Jul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8"/>
    <x v="0"/>
    <s v="Oct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5"/>
    <x v="3"/>
    <s v="May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2"/>
    <x v="0"/>
    <s v="Apr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2"/>
    <x v="0"/>
    <s v="Mar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10"/>
    <x v="3"/>
    <s v="Aug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10"/>
    <x v="0"/>
    <s v="Aug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9"/>
    <x v="3"/>
    <s v="Nov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2"/>
    <x v="0"/>
    <s v="Ma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"/>
    <x v="2"/>
    <s v="Aug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0"/>
    <x v="2"/>
    <s v="Jun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9"/>
    <x v="0"/>
    <s v="Nov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4"/>
    <x v="3"/>
    <s v="Dec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4"/>
    <x v="3"/>
    <s v="Dec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4"/>
    <x v="3"/>
    <s v="Dec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5"/>
    <x v="0"/>
    <s v="Jun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5"/>
    <x v="2"/>
    <s v="Jun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0"/>
    <x v="3"/>
    <s v="Jul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"/>
    <x v="3"/>
    <s v="Aug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7"/>
    <x v="2"/>
    <s v="May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9"/>
    <x v="3"/>
    <s v="Nov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0"/>
    <x v="3"/>
    <s v="Jul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5"/>
    <x v="0"/>
    <s v="May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5"/>
    <x v="3"/>
    <s v="Jun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1"/>
    <x v="2"/>
    <s v="Feb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9"/>
    <x v="3"/>
    <s v="Nov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1"/>
    <x v="0"/>
    <s v="Feb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"/>
    <x v="3"/>
    <s v="Aug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"/>
    <x v="0"/>
    <s v="Aug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9"/>
    <x v="0"/>
    <s v="Nov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5"/>
    <x v="0"/>
    <s v="Jun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5"/>
    <x v="0"/>
    <s v="Jun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2"/>
    <x v="2"/>
    <s v="Mar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0"/>
    <x v="3"/>
    <s v="Jul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0"/>
    <x v="3"/>
    <s v="Jul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0"/>
    <x v="3"/>
    <s v="Jul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0"/>
    <x v="2"/>
    <s v="Jul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5"/>
    <x v="2"/>
    <s v="Jun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8"/>
    <x v="0"/>
    <s v="Oct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10"/>
    <x v="3"/>
    <s v="Sep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2"/>
    <x v="0"/>
    <s v="Feb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4"/>
    <x v="2"/>
    <s v="Dec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6"/>
    <x v="2"/>
    <s v="Ap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7"/>
    <x v="0"/>
    <s v="Ap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8"/>
    <x v="3"/>
    <s v="Oct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6"/>
    <x v="3"/>
    <s v="May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7"/>
    <x v="2"/>
    <s v="Apr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2"/>
    <x v="2"/>
    <s v="Feb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2"/>
    <x v="0"/>
    <s v="Ma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4"/>
    <x v="0"/>
    <s v="Dec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7"/>
    <x v="0"/>
    <s v="Ap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1"/>
    <x v="0"/>
    <s v="Feb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8"/>
    <x v="3"/>
    <s v="Oct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8"/>
    <x v="3"/>
    <s v="Sep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0"/>
    <x v="3"/>
    <s v="Jul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2"/>
    <x v="0"/>
    <s v="Feb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9"/>
    <x v="2"/>
    <s v="Nov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0"/>
    <x v="3"/>
    <s v="Jul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"/>
    <x v="3"/>
    <s v="Aug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1"/>
    <x v="2"/>
    <s v="Feb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5"/>
    <x v="3"/>
    <s v="Jun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0"/>
    <x v="3"/>
    <s v="Jul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"/>
    <x v="2"/>
    <s v="Aug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"/>
    <x v="3"/>
    <s v="Aug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"/>
    <x v="0"/>
    <s v="Aug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6"/>
    <x v="0"/>
    <s v="May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1"/>
    <x v="2"/>
    <s v="Jan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0"/>
    <x v="3"/>
    <s v="Jul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9"/>
    <x v="0"/>
    <s v="Nov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6"/>
    <x v="0"/>
    <s v="May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10"/>
    <x v="3"/>
    <s v="Sep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5"/>
    <x v="2"/>
    <s v="Jun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8"/>
    <x v="0"/>
    <s v="Oct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1"/>
    <x v="0"/>
    <s v="Feb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2"/>
    <x v="2"/>
    <s v="Ma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4"/>
    <x v="3"/>
    <s v="De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0"/>
    <x v="2"/>
    <s v="Jul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2"/>
    <x v="0"/>
    <s v="Apr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7"/>
    <x v="0"/>
    <s v="Ap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0"/>
    <x v="3"/>
    <s v="Jul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0"/>
    <x v="2"/>
    <s v="Aug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"/>
    <x v="3"/>
    <s v="Jul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8"/>
    <x v="2"/>
    <s v="Oct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"/>
    <x v="3"/>
    <s v="Aug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1"/>
    <x v="0"/>
    <s v="Feb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1"/>
    <x v="0"/>
    <s v="Feb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6"/>
    <x v="2"/>
    <s v="May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10"/>
    <x v="3"/>
    <s v="Aug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8"/>
    <x v="2"/>
    <s v="Oct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0"/>
    <x v="0"/>
    <s v="Jul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10"/>
    <x v="2"/>
    <s v="Oct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"/>
    <x v="2"/>
    <s v="Aug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"/>
    <x v="0"/>
    <s v="Aug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2"/>
    <x v="2"/>
    <s v="Apr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2"/>
    <x v="0"/>
    <s v="Ma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10"/>
    <x v="2"/>
    <s v="Sep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7"/>
    <x v="2"/>
    <s v="Apr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0"/>
    <x v="2"/>
    <s v="Jul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"/>
    <x v="3"/>
    <s v="Aug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9"/>
    <x v="3"/>
    <s v="Nov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2"/>
    <x v="0"/>
    <s v="Mar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0"/>
    <x v="2"/>
    <s v="Jul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9"/>
    <x v="3"/>
    <s v="Nov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9"/>
    <x v="3"/>
    <s v="Oct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5"/>
    <x v="0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2"/>
    <x v="0"/>
    <s v="Mar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5"/>
    <x v="3"/>
    <s v="Jun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0"/>
    <x v="0"/>
    <s v="Jul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11"/>
    <x v="3"/>
    <s v="Jan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0"/>
    <x v="3"/>
    <s v="Jul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0"/>
    <x v="3"/>
    <s v="Jul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5"/>
    <x v="2"/>
    <s v="Jun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1"/>
    <x v="2"/>
    <s v="Feb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5"/>
    <x v="0"/>
    <s v="Jun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5"/>
    <x v="0"/>
    <s v="Jun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7"/>
    <x v="0"/>
    <s v="Ap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6"/>
    <x v="3"/>
    <s v="Ma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7"/>
    <x v="2"/>
    <s v="Ap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6"/>
    <x v="0"/>
    <s v="Ma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8"/>
    <x v="0"/>
    <s v="Oct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"/>
    <x v="3"/>
    <s v="Aug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4"/>
    <x v="2"/>
    <s v="Nov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9"/>
    <x v="3"/>
    <s v="Nov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10"/>
    <x v="2"/>
    <s v="Sep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5"/>
    <x v="2"/>
    <s v="Jun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7"/>
    <x v="2"/>
    <s v="May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5"/>
    <x v="0"/>
    <s v="Jul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2"/>
    <x v="2"/>
    <s v="Mar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10"/>
    <x v="0"/>
    <s v="Sep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7"/>
    <x v="2"/>
    <s v="Mar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0"/>
    <x v="2"/>
    <s v="Jul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9"/>
    <x v="0"/>
    <s v="Nov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5"/>
    <x v="3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"/>
    <x v="3"/>
    <s v="Aug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5"/>
    <x v="2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6"/>
    <x v="2"/>
    <s v="May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4"/>
    <x v="3"/>
    <s v="Nov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0"/>
    <x v="3"/>
    <s v="Jul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9"/>
    <x v="3"/>
    <s v="Nov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2"/>
    <x v="0"/>
    <s v="Ap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5"/>
    <x v="3"/>
    <s v="Jun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1"/>
    <x v="0"/>
    <s v="Feb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5"/>
    <x v="0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10"/>
    <x v="3"/>
    <s v="Sep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0"/>
    <x v="3"/>
    <s v="Jul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8"/>
    <x v="3"/>
    <s v="Oct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2"/>
    <x v="0"/>
    <s v="Mar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10"/>
    <x v="0"/>
    <s v="Sep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10"/>
    <x v="3"/>
    <s v="Sep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10"/>
    <x v="0"/>
    <s v="Sep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"/>
    <x v="2"/>
    <s v="Sep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10"/>
    <x v="3"/>
    <s v="Sep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"/>
    <x v="0"/>
    <s v="Aug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7"/>
    <x v="2"/>
    <s v="Ap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0"/>
    <x v="0"/>
    <s v="Jul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11"/>
    <x v="2"/>
    <s v="Jan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0"/>
    <x v="0"/>
    <s v="Jul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7"/>
    <x v="2"/>
    <s v="Apr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5"/>
    <x v="2"/>
    <s v="Jun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8"/>
    <x v="3"/>
    <s v="Sep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9"/>
    <x v="0"/>
    <s v="Nov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10"/>
    <x v="0"/>
    <s v="Oct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8"/>
    <x v="0"/>
    <s v="Oct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4"/>
    <x v="0"/>
    <s v="Dec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9"/>
    <x v="3"/>
    <s v="Nov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"/>
    <x v="2"/>
    <s v="Aug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10"/>
    <x v="2"/>
    <s v="Sep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5"/>
    <x v="2"/>
    <s v="Jun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10"/>
    <x v="0"/>
    <s v="Aug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"/>
    <x v="3"/>
    <s v="Sep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5"/>
    <x v="0"/>
    <s v="Jun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2"/>
    <x v="0"/>
    <s v="Ma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7"/>
    <x v="0"/>
    <s v="Ap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7"/>
    <x v="0"/>
    <s v="Ap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6"/>
    <x v="2"/>
    <s v="May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2"/>
    <x v="2"/>
    <s v="Mar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10"/>
    <x v="0"/>
    <s v="Sep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6"/>
    <x v="2"/>
    <s v="May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6"/>
    <x v="3"/>
    <s v="May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5"/>
    <x v="3"/>
    <s v="Jun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"/>
    <x v="0"/>
    <s v="Aug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1"/>
    <x v="0"/>
    <s v="Feb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9"/>
    <x v="2"/>
    <s v="Nov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0"/>
    <x v="3"/>
    <s v="Aug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6"/>
    <x v="3"/>
    <s v="May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5"/>
    <x v="0"/>
    <s v="Jun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"/>
    <x v="0"/>
    <s v="Jul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6"/>
    <x v="0"/>
    <s v="May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"/>
    <x v="0"/>
    <s v="Aug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7"/>
    <x v="2"/>
    <s v="Ma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"/>
    <x v="2"/>
    <s v="Aug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10"/>
    <x v="0"/>
    <s v="Oct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11"/>
    <x v="3"/>
    <s v="Dec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11"/>
    <x v="3"/>
    <s v="Jan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5"/>
    <x v="0"/>
    <s v="Jun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10"/>
    <x v="3"/>
    <s v="Sep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11"/>
    <x v="3"/>
    <s v="Jan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11"/>
    <x v="3"/>
    <s v="Dec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8"/>
    <x v="3"/>
    <s v="Oct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5"/>
    <x v="0"/>
    <s v="Jun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9"/>
    <x v="3"/>
    <s v="Nov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9"/>
    <x v="3"/>
    <s v="Nov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"/>
    <x v="2"/>
    <s v="Aug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9"/>
    <x v="2"/>
    <s v="Dec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7"/>
    <x v="0"/>
    <s v="Apr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7"/>
    <x v="2"/>
    <s v="Ap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7"/>
    <x v="2"/>
    <s v="Mar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1"/>
    <x v="0"/>
    <s v="Ma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"/>
    <x v="3"/>
    <s v="Jul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7"/>
    <x v="2"/>
    <s v="Apr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2"/>
    <x v="2"/>
    <s v="Ap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0"/>
    <x v="0"/>
    <s v="Jul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4"/>
    <x v="3"/>
    <s v="Dec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"/>
    <x v="2"/>
    <s v="Sep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5"/>
    <x v="2"/>
    <s v="Jun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6"/>
    <x v="0"/>
    <s v="Ap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5"/>
    <x v="0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8"/>
    <x v="3"/>
    <s v="Oct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11"/>
    <x v="3"/>
    <s v="Jan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11"/>
    <x v="3"/>
    <s v="Feb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11"/>
    <x v="3"/>
    <s v="Jan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10"/>
    <x v="2"/>
    <s v="Sep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2"/>
    <x v="0"/>
    <s v="Ma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10"/>
    <x v="3"/>
    <s v="Aug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2"/>
    <x v="2"/>
    <s v="Mar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10"/>
    <x v="3"/>
    <s v="Sep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10"/>
    <x v="0"/>
    <s v="Aug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8"/>
    <x v="2"/>
    <s v="Oct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11"/>
    <x v="3"/>
    <s v="Jan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7"/>
    <x v="2"/>
    <s v="May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9"/>
    <x v="0"/>
    <s v="Nov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6"/>
    <x v="2"/>
    <s v="Ap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1"/>
    <x v="2"/>
    <s v="Feb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"/>
    <x v="2"/>
    <s v="Aug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4"/>
    <x v="0"/>
    <s v="Dec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5"/>
    <x v="2"/>
    <s v="Jun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2"/>
    <x v="2"/>
    <s v="Mar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"/>
    <x v="0"/>
    <s v="Aug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7"/>
    <x v="0"/>
    <s v="Ap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5"/>
    <x v="3"/>
    <s v="Jun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5"/>
    <x v="3"/>
    <s v="Jun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5"/>
    <x v="0"/>
    <s v="Jun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4"/>
    <x v="0"/>
    <s v="Dec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2"/>
    <x v="0"/>
    <s v="Ma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2"/>
    <x v="1"/>
    <s v="Feb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5"/>
    <x v="0"/>
    <s v="Jun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9"/>
    <x v="2"/>
    <s v="Nov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2"/>
    <x v="0"/>
    <s v="Mar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8"/>
    <x v="2"/>
    <s v="Sep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10"/>
    <x v="3"/>
    <s v="Sep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"/>
    <x v="3"/>
    <s v="Jul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0"/>
    <x v="2"/>
    <s v="Aug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0"/>
    <x v="0"/>
    <s v="Jul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"/>
    <x v="3"/>
    <s v="Aug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7"/>
    <x v="2"/>
    <s v="May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9"/>
    <x v="0"/>
    <s v="Dec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7"/>
    <x v="2"/>
    <s v="May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9"/>
    <x v="3"/>
    <s v="Nov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10"/>
    <x v="3"/>
    <s v="Sep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4"/>
    <x v="3"/>
    <s v="Nov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9"/>
    <x v="2"/>
    <s v="Nov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4"/>
    <x v="2"/>
    <s v="Jan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7"/>
    <x v="2"/>
    <s v="Apr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10"/>
    <x v="0"/>
    <s v="Sep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11"/>
    <x v="3"/>
    <s v="Jan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2"/>
    <x v="0"/>
    <s v="Apr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10"/>
    <x v="2"/>
    <s v="Oct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6"/>
    <x v="0"/>
    <s v="May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8"/>
    <x v="3"/>
    <s v="Oct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9"/>
    <x v="0"/>
    <s v="Nov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9"/>
    <x v="0"/>
    <s v="Nov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2"/>
    <x v="2"/>
    <s v="Mar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9"/>
    <x v="2"/>
    <s v="Nov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5"/>
    <x v="0"/>
    <s v="Jun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10"/>
    <x v="2"/>
    <s v="Sep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8"/>
    <x v="3"/>
    <s v="Oct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5"/>
    <x v="3"/>
    <s v="Jun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1"/>
    <x v="2"/>
    <s v="Feb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"/>
    <x v="3"/>
    <s v="Aug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10"/>
    <x v="2"/>
    <s v="Aug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"/>
    <x v="0"/>
    <s v="Aug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7"/>
    <x v="2"/>
    <s v="Apr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0"/>
    <x v="0"/>
    <s v="Jul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1"/>
    <x v="1"/>
    <s v="Feb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5"/>
    <x v="2"/>
    <s v="Jun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5"/>
    <x v="3"/>
    <s v="Jul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2"/>
    <x v="0"/>
    <s v="Ma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4"/>
    <x v="3"/>
    <s v="Dec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7"/>
    <x v="2"/>
    <s v="Ap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7"/>
    <x v="0"/>
    <s v="Ma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9"/>
    <x v="2"/>
    <s v="Dec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0"/>
    <x v="2"/>
    <s v="Jun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9"/>
    <x v="0"/>
    <s v="Oct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"/>
    <x v="3"/>
    <s v="Jul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0"/>
    <x v="0"/>
    <s v="Ju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0"/>
    <x v="0"/>
    <s v="Jul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5"/>
    <x v="0"/>
    <s v="Jun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5"/>
    <x v="0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0"/>
    <x v="3"/>
    <s v="Jul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10"/>
    <x v="3"/>
    <s v="Sep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9"/>
    <x v="3"/>
    <s v="Nov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"/>
    <x v="2"/>
    <s v="Sep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5"/>
    <x v="2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10"/>
    <x v="3"/>
    <s v="Sep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0"/>
    <x v="3"/>
    <s v="Jul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6"/>
    <x v="0"/>
    <s v="May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5"/>
    <x v="3"/>
    <s v="Jul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8"/>
    <x v="2"/>
    <s v="Oct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1"/>
    <x v="2"/>
    <s v="Jan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5"/>
    <x v="3"/>
    <s v="Jun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8"/>
    <x v="2"/>
    <s v="Oct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10"/>
    <x v="0"/>
    <s v="Sep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6"/>
    <x v="3"/>
    <s v="May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10"/>
    <x v="0"/>
    <s v="Aug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5"/>
    <x v="3"/>
    <s v="Jun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"/>
    <x v="3"/>
    <s v="Aug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5"/>
    <x v="0"/>
    <s v="Jun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9"/>
    <x v="3"/>
    <s v="Nov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1"/>
    <x v="0"/>
    <s v="Mar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8"/>
    <x v="3"/>
    <s v="Sep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4"/>
    <x v="0"/>
    <s v="Nov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6"/>
    <x v="2"/>
    <s v="Jun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11"/>
    <x v="3"/>
    <s v="Jan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11"/>
    <x v="3"/>
    <s v="Feb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6"/>
    <x v="2"/>
    <s v="May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2"/>
    <x v="2"/>
    <s v="Mar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8"/>
    <x v="3"/>
    <s v="Oct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10"/>
    <x v="3"/>
    <s v="Sep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5"/>
    <x v="0"/>
    <s v="Jun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0"/>
    <x v="2"/>
    <s v="Jul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"/>
    <x v="2"/>
    <s v="Aug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6"/>
    <x v="2"/>
    <s v="May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0"/>
    <x v="3"/>
    <s v="Jun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10"/>
    <x v="3"/>
    <s v="Sep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"/>
    <x v="2"/>
    <s v="Jul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0"/>
    <x v="3"/>
    <s v="Jul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5"/>
    <x v="3"/>
    <s v="Jun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7"/>
    <x v="0"/>
    <s v="Apr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5"/>
    <x v="3"/>
    <s v="Jun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5"/>
    <x v="0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5"/>
    <x v="2"/>
    <s v="Jun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6"/>
    <x v="0"/>
    <s v="May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2"/>
    <x v="0"/>
    <s v="Mar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11"/>
    <x v="0"/>
    <s v="Jan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6"/>
    <x v="0"/>
    <s v="May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1"/>
    <x v="0"/>
    <s v="Feb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5"/>
    <x v="0"/>
    <s v="Jun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0"/>
    <x v="0"/>
    <s v="Jul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9"/>
    <x v="3"/>
    <s v="Nov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1"/>
    <x v="2"/>
    <s v="Feb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9"/>
    <x v="3"/>
    <s v="Nov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6"/>
    <x v="2"/>
    <s v="Ma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2"/>
    <x v="2"/>
    <s v="Feb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6"/>
    <x v="2"/>
    <s v="Ap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8"/>
    <x v="2"/>
    <s v="Oct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"/>
    <x v="0"/>
    <s v="Aug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2"/>
    <x v="0"/>
    <s v="Ma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"/>
    <x v="0"/>
    <s v="Aug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11"/>
    <x v="3"/>
    <s v="Jan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4"/>
    <x v="3"/>
    <s v="Jan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6"/>
    <x v="0"/>
    <s v="Apr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7"/>
    <x v="0"/>
    <s v="May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6"/>
    <x v="0"/>
    <s v="May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2"/>
    <x v="0"/>
    <s v="Mar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9"/>
    <x v="0"/>
    <s v="Nov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0"/>
    <x v="3"/>
    <s v="Ju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0"/>
    <x v="2"/>
    <s v="Jul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"/>
    <x v="3"/>
    <s v="Aug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4"/>
    <x v="0"/>
    <s v="Dec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10"/>
    <x v="3"/>
    <s v="Sep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0"/>
    <x v="3"/>
    <s v="Jul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0"/>
    <x v="3"/>
    <s v="Jul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"/>
    <x v="3"/>
    <s v="Aug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8"/>
    <x v="2"/>
    <s v="Oct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0"/>
    <x v="0"/>
    <s v="Jul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1"/>
    <x v="2"/>
    <s v="Feb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7"/>
    <x v="2"/>
    <s v="Ap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1"/>
    <x v="0"/>
    <s v="Feb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2"/>
    <x v="2"/>
    <s v="Ap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8"/>
    <x v="2"/>
    <s v="Oct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5"/>
    <x v="0"/>
    <s v="Jun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0"/>
    <x v="3"/>
    <s v="Ju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7"/>
    <x v="2"/>
    <s v="Ap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5"/>
    <x v="3"/>
    <s v="Jun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4"/>
    <x v="3"/>
    <s v="Dec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6"/>
    <x v="3"/>
    <s v="May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0"/>
    <x v="0"/>
    <s v="Aug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6"/>
    <x v="3"/>
    <s v="May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0"/>
    <x v="0"/>
    <s v="Aug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"/>
    <x v="0"/>
    <s v="Aug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7"/>
    <x v="0"/>
    <s v="Apr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5"/>
    <x v="2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0"/>
    <x v="3"/>
    <s v="Ju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5"/>
    <x v="3"/>
    <s v="Ju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2"/>
    <x v="0"/>
    <s v="Ma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5"/>
    <x v="3"/>
    <s v="Jun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7"/>
    <x v="2"/>
    <s v="Ap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5"/>
    <x v="0"/>
    <s v="Jun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5"/>
    <x v="2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4"/>
    <x v="2"/>
    <s v="Nov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9"/>
    <x v="2"/>
    <s v="Nov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7"/>
    <x v="0"/>
    <s v="Ap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7"/>
    <x v="0"/>
    <s v="Ap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0"/>
    <x v="3"/>
    <s v="Aug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8"/>
    <x v="3"/>
    <s v="Sep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11"/>
    <x v="3"/>
    <s v="Feb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2"/>
    <x v="2"/>
    <s v="Ma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0"/>
    <x v="0"/>
    <s v="Ju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10"/>
    <x v="3"/>
    <s v="Sep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0"/>
    <x v="2"/>
    <s v="Ju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2"/>
    <x v="2"/>
    <s v="Ma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0"/>
    <x v="2"/>
    <s v="Ju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0"/>
    <x v="2"/>
    <s v="Aug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6"/>
    <x v="2"/>
    <s v="May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0"/>
    <x v="0"/>
    <s v="Ju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4"/>
    <x v="0"/>
    <s v="Dec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5"/>
    <x v="0"/>
    <s v="Jun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9"/>
    <x v="2"/>
    <s v="Nov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5"/>
    <x v="3"/>
    <s v="Ju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0"/>
    <x v="0"/>
    <s v="Ju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4"/>
    <x v="3"/>
    <s v="Dec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5"/>
    <x v="0"/>
    <s v="Jun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"/>
    <x v="0"/>
    <s v="Aug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4"/>
    <x v="2"/>
    <s v="Ja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7"/>
    <x v="0"/>
    <s v="Ap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"/>
    <x v="3"/>
    <s v="Aug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2"/>
    <x v="2"/>
    <s v="Ma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11"/>
    <x v="3"/>
    <s v="Jan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11"/>
    <x v="3"/>
    <s v="Jan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8"/>
    <x v="0"/>
    <s v="Oct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2"/>
    <x v="2"/>
    <s v="Ma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0"/>
    <x v="2"/>
    <s v="Ju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"/>
    <x v="3"/>
    <s v="Sep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0"/>
    <x v="3"/>
    <s v="Jun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7"/>
    <x v="0"/>
    <s v="Ap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2"/>
    <x v="0"/>
    <s v="Ap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0"/>
    <x v="3"/>
    <s v="Jul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2"/>
    <x v="0"/>
    <s v="Mar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6"/>
    <x v="2"/>
    <s v="May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6"/>
    <x v="0"/>
    <s v="Jun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5"/>
    <x v="2"/>
    <s v="Jun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2"/>
    <x v="0"/>
    <s v="Apr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"/>
    <x v="0"/>
    <s v="Aug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0"/>
    <x v="3"/>
    <s v="Ju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9"/>
    <x v="0"/>
    <s v="Oct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2"/>
    <x v="0"/>
    <s v="Ma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0"/>
    <x v="0"/>
    <s v="Jul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0"/>
    <x v="0"/>
    <s v="Ju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11"/>
    <x v="0"/>
    <s v="Jan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4"/>
    <x v="0"/>
    <s v="Jan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0"/>
    <x v="0"/>
    <s v="Ju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"/>
    <x v="2"/>
    <s v="Aug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5"/>
    <x v="0"/>
    <s v="Jun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6"/>
    <x v="0"/>
    <s v="May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1"/>
    <x v="0"/>
    <s v="Ma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4"/>
    <x v="3"/>
    <s v="Dec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10"/>
    <x v="2"/>
    <s v="Aug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5"/>
    <x v="2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9"/>
    <x v="3"/>
    <s v="Nov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1"/>
    <x v="2"/>
    <s v="Feb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4"/>
    <x v="3"/>
    <s v="Dec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5"/>
    <x v="0"/>
    <s v="Jun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7"/>
    <x v="2"/>
    <s v="Apr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"/>
    <x v="2"/>
    <s v="Aug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5"/>
    <x v="0"/>
    <s v="Ju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6"/>
    <x v="0"/>
    <s v="Ma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5"/>
    <x v="0"/>
    <s v="Jul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7"/>
    <x v="2"/>
    <s v="Ma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5"/>
    <x v="3"/>
    <s v="Ju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6"/>
    <x v="3"/>
    <s v="May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5"/>
    <x v="3"/>
    <s v="Jun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5"/>
    <x v="3"/>
    <s v="Jun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8"/>
    <x v="0"/>
    <s v="Oct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8"/>
    <x v="3"/>
    <s v="Oct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0"/>
    <x v="0"/>
    <s v="Jul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8"/>
    <x v="0"/>
    <s v="Oct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5"/>
    <x v="0"/>
    <s v="Jun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11"/>
    <x v="3"/>
    <s v="Jan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0"/>
    <x v="0"/>
    <s v="Jul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7"/>
    <x v="0"/>
    <s v="Mar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"/>
    <x v="3"/>
    <s v="Sep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6"/>
    <x v="0"/>
    <s v="May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2"/>
    <x v="0"/>
    <s v="Ma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2"/>
    <x v="0"/>
    <s v="Mar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"/>
    <x v="3"/>
    <s v="Aug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5"/>
    <x v="0"/>
    <s v="May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5"/>
    <x v="3"/>
    <s v="Jun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"/>
    <x v="3"/>
    <s v="Aug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9"/>
    <x v="3"/>
    <s v="Nov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10"/>
    <x v="2"/>
    <s v="Sep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8"/>
    <x v="0"/>
    <s v="Nov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9"/>
    <x v="0"/>
    <s v="Nov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"/>
    <x v="3"/>
    <s v="Aug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2"/>
    <x v="2"/>
    <s v="Mar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5"/>
    <x v="2"/>
    <s v="Jun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10"/>
    <x v="3"/>
    <s v="Sep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2"/>
    <x v="0"/>
    <s v="Ma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0"/>
    <x v="3"/>
    <s v="Ju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1"/>
    <x v="1"/>
    <s v="Mar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0"/>
    <x v="0"/>
    <s v="Aug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8"/>
    <x v="0"/>
    <s v="Oct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1"/>
    <x v="0"/>
    <s v="Jan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8"/>
    <x v="2"/>
    <s v="Sep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1"/>
    <x v="2"/>
    <s v="Feb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4"/>
    <x v="2"/>
    <s v="Dec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5"/>
    <x v="0"/>
    <s v="Jun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11"/>
    <x v="3"/>
    <s v="Jan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0"/>
    <x v="3"/>
    <s v="Ju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1"/>
    <x v="1"/>
    <s v="Feb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1"/>
    <x v="2"/>
    <s v="Jan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10"/>
    <x v="3"/>
    <s v="Sep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7"/>
    <x v="0"/>
    <s v="Ma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6"/>
    <x v="2"/>
    <s v="May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4"/>
    <x v="3"/>
    <s v="Dec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7"/>
    <x v="0"/>
    <s v="May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1"/>
    <x v="1"/>
    <s v="Feb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11"/>
    <x v="3"/>
    <s v="Jan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0"/>
    <x v="0"/>
    <s v="Aug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2"/>
    <x v="0"/>
    <s v="Ma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10"/>
    <x v="3"/>
    <s v="Aug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5"/>
    <x v="3"/>
    <s v="Jul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4"/>
    <x v="2"/>
    <s v="Dec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1"/>
    <x v="0"/>
    <s v="Feb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0"/>
    <x v="3"/>
    <s v="Jun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11"/>
    <x v="3"/>
    <s v="Ja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"/>
    <x v="0"/>
    <s v="Aug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"/>
    <x v="3"/>
    <s v="Aug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5"/>
    <x v="0"/>
    <s v="Jun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4"/>
    <x v="0"/>
    <s v="De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9"/>
    <x v="2"/>
    <s v="Nov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"/>
    <x v="0"/>
    <s v="Aug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6"/>
    <x v="0"/>
    <s v="Ap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6"/>
    <x v="0"/>
    <s v="Jun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5"/>
    <x v="0"/>
    <s v="Jun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8"/>
    <x v="3"/>
    <s v="Oct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"/>
    <x v="3"/>
    <s v="Jul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10"/>
    <x v="3"/>
    <s v="Sep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10"/>
    <x v="0"/>
    <s v="Sep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9"/>
    <x v="3"/>
    <s v="Nov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2"/>
    <x v="0"/>
    <s v="Ap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9"/>
    <x v="0"/>
    <s v="Nov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6"/>
    <x v="0"/>
    <s v="May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5"/>
    <x v="2"/>
    <s v="Jun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5"/>
    <x v="2"/>
    <s v="Jun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10"/>
    <x v="3"/>
    <s v="Sep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"/>
    <x v="3"/>
    <s v="Aug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11"/>
    <x v="0"/>
    <s v="Jan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9"/>
    <x v="2"/>
    <s v="Nov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9"/>
    <x v="3"/>
    <s v="Oct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1"/>
    <x v="0"/>
    <s v="Ma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7"/>
    <x v="0"/>
    <s v="Ap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5"/>
    <x v="3"/>
    <s v="Jun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0"/>
    <x v="3"/>
    <s v="Jul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4"/>
    <x v="3"/>
    <s v="Dec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"/>
    <x v="3"/>
    <s v="Aug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8"/>
    <x v="0"/>
    <s v="Oct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10"/>
    <x v="2"/>
    <s v="Sep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7"/>
    <x v="2"/>
    <s v="Apr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10"/>
    <x v="0"/>
    <s v="Sep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2"/>
    <x v="2"/>
    <s v="Ma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0"/>
    <x v="2"/>
    <s v="Jul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10"/>
    <x v="0"/>
    <s v="Oct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10"/>
    <x v="0"/>
    <s v="Oct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4"/>
    <x v="2"/>
    <s v="Dec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0"/>
    <x v="2"/>
    <s v="Jul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5"/>
    <x v="0"/>
    <s v="Jun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9"/>
    <x v="3"/>
    <s v="Oct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4"/>
    <x v="3"/>
    <s v="Ja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9"/>
    <x v="3"/>
    <s v="Nov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6"/>
    <x v="0"/>
    <s v="Ju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9"/>
    <x v="0"/>
    <s v="Nov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"/>
    <x v="0"/>
    <s v="Aug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6"/>
    <x v="0"/>
    <s v="May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1"/>
    <x v="0"/>
    <s v="Feb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8"/>
    <x v="2"/>
    <s v="Oct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"/>
    <x v="3"/>
    <s v="Sep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1"/>
    <x v="0"/>
    <s v="Feb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7"/>
    <x v="2"/>
    <s v="Ap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7"/>
    <x v="2"/>
    <s v="May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10"/>
    <x v="0"/>
    <s v="Oct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0"/>
    <x v="2"/>
    <s v="Jul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5"/>
    <x v="3"/>
    <s v="Jul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9"/>
    <x v="0"/>
    <s v="Nov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7"/>
    <x v="2"/>
    <s v="Apr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5"/>
    <x v="2"/>
    <s v="Jul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0"/>
    <x v="3"/>
    <s v="Aug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10"/>
    <x v="3"/>
    <s v="Sep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11"/>
    <x v="0"/>
    <s v="Jan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6"/>
    <x v="3"/>
    <s v="Ma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4"/>
    <x v="0"/>
    <s v="Nov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9"/>
    <x v="0"/>
    <s v="Nov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2"/>
    <x v="0"/>
    <s v="Ap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2"/>
    <x v="2"/>
    <s v="Ap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0"/>
    <x v="3"/>
    <s v="Jul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2"/>
    <x v="1"/>
    <s v="Mar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7"/>
    <x v="2"/>
    <s v="Ma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10"/>
    <x v="2"/>
    <s v="Aug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7"/>
    <x v="2"/>
    <s v="Ap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0"/>
    <x v="3"/>
    <s v="Jul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11"/>
    <x v="3"/>
    <s v="Feb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6"/>
    <x v="2"/>
    <s v="May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5"/>
    <x v="2"/>
    <s v="Jun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0"/>
    <x v="2"/>
    <s v="Jul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"/>
    <x v="3"/>
    <s v="Aug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0"/>
    <x v="2"/>
    <s v="Jul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11"/>
    <x v="3"/>
    <s v="Jan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7"/>
    <x v="0"/>
    <s v="Ma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0"/>
    <x v="3"/>
    <s v="Jul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5"/>
    <x v="2"/>
    <s v="Ju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5"/>
    <x v="0"/>
    <s v="Ju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6"/>
    <x v="3"/>
    <s v="May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9"/>
    <x v="3"/>
    <s v="Nov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1"/>
    <x v="2"/>
    <s v="Feb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6"/>
    <x v="2"/>
    <s v="May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5"/>
    <x v="3"/>
    <s v="May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10"/>
    <x v="0"/>
    <s v="Aug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9"/>
    <x v="0"/>
    <s v="Nov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2"/>
    <x v="2"/>
    <s v="Mar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5"/>
    <x v="0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9"/>
    <x v="0"/>
    <s v="Dec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6"/>
    <x v="0"/>
    <s v="May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0"/>
    <x v="3"/>
    <s v="Jul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1"/>
    <x v="0"/>
    <s v="Feb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4"/>
    <x v="3"/>
    <s v="Nov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7"/>
    <x v="0"/>
    <s v="Apr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2"/>
    <x v="0"/>
    <s v="Ma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"/>
    <x v="3"/>
    <s v="Aug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7"/>
    <x v="2"/>
    <s v="May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2"/>
    <x v="1"/>
    <s v="Mar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10"/>
    <x v="3"/>
    <s v="Sep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1"/>
    <x v="0"/>
    <s v="Feb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8"/>
    <x v="3"/>
    <s v="Oct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10"/>
    <x v="3"/>
    <s v="Oct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1"/>
    <x v="2"/>
    <s v="Feb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3"/>
    <x v="3"/>
    <s v="Aug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0"/>
    <x v="0"/>
    <s v="Jul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3"/>
    <x v="3"/>
    <s v="Sep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9"/>
    <x v="3"/>
    <s v="Oct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11"/>
    <x v="3"/>
    <s v="Jan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6"/>
    <x v="0"/>
    <s v="May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1"/>
    <x v="0"/>
    <s v="Feb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2"/>
    <x v="2"/>
    <s v="Mar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0"/>
    <x v="0"/>
    <s v="Jul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10"/>
    <x v="3"/>
    <s v="Sep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10"/>
    <x v="3"/>
    <s v="Sep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8"/>
    <x v="2"/>
    <s v="Oct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2"/>
    <x v="2"/>
    <s v="Apr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2"/>
    <x v="0"/>
    <s v="Mar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10"/>
    <x v="3"/>
    <s v="Oct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11"/>
    <x v="3"/>
    <s v="Feb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2"/>
    <x v="2"/>
    <s v="Ma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10"/>
    <x v="0"/>
    <s v="Aug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5"/>
    <x v="0"/>
    <s v="Jul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9"/>
    <x v="0"/>
    <s v="Dec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2"/>
    <x v="1"/>
    <s v="Feb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5"/>
    <x v="3"/>
    <s v="Jun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"/>
    <x v="0"/>
    <s v="Dec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1"/>
    <x v="2"/>
    <s v="Feb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9"/>
    <x v="3"/>
    <s v="Dec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9"/>
    <x v="0"/>
    <s v="Dec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8"/>
    <x v="2"/>
    <s v="Oct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7"/>
    <x v="0"/>
    <s v="Apr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8"/>
    <x v="3"/>
    <s v="Oct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0"/>
    <x v="3"/>
    <s v="Jul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5"/>
    <x v="2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10"/>
    <x v="3"/>
    <s v="Oct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9"/>
    <x v="0"/>
    <s v="Dec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5"/>
    <x v="0"/>
    <s v="Jul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3"/>
    <x v="2"/>
    <s v="Sep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11"/>
    <x v="3"/>
    <s v="Jan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"/>
    <x v="3"/>
    <s v="Nov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7"/>
    <x v="0"/>
    <s v="Apr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3"/>
    <x v="3"/>
    <s v="Aug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8"/>
    <x v="3"/>
    <s v="Oct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11"/>
    <x v="3"/>
    <s v="Jan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7"/>
    <x v="2"/>
    <s v="Ap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0"/>
    <x v="0"/>
    <s v="Jul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8"/>
    <x v="3"/>
    <s v="Oct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5"/>
    <x v="3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10"/>
    <x v="3"/>
    <s v="Oct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9"/>
    <x v="3"/>
    <s v="Nov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10"/>
    <x v="2"/>
    <s v="Oct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5"/>
    <x v="3"/>
    <s v="Jun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0"/>
    <x v="2"/>
    <s v="Jul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"/>
    <x v="0"/>
    <s v="Nov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7"/>
    <x v="2"/>
    <s v="Apr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10"/>
    <x v="3"/>
    <s v="Sep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5"/>
    <x v="3"/>
    <s v="Jun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2"/>
    <x v="2"/>
    <s v="Ap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0"/>
    <x v="2"/>
    <s v="Jul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5"/>
    <x v="3"/>
    <s v="Jun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7"/>
    <x v="0"/>
    <s v="Apr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3"/>
    <x v="3"/>
    <s v="Aug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6"/>
    <x v="2"/>
    <s v="May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10"/>
    <x v="0"/>
    <s v="Sep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11"/>
    <x v="2"/>
    <s v="Jan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1"/>
    <x v="0"/>
    <s v="Feb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1"/>
    <x v="0"/>
    <s v="Mar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"/>
    <x v="2"/>
    <s v="Dec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0"/>
    <x v="3"/>
    <s v="Aug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7"/>
    <x v="0"/>
    <s v="May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9"/>
    <x v="0"/>
    <s v="Nov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5"/>
    <x v="3"/>
    <s v="Jun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8"/>
    <x v="3"/>
    <s v="Oct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"/>
    <x v="2"/>
    <s v="Dec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11"/>
    <x v="2"/>
    <s v="Jan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5"/>
    <x v="2"/>
    <s v="Jun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5"/>
    <x v="2"/>
    <s v="Jun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2"/>
    <x v="0"/>
    <s v="Ma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9"/>
    <x v="0"/>
    <s v="Nov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11"/>
    <x v="0"/>
    <s v="Jan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8"/>
    <x v="2"/>
    <s v="Oct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2"/>
    <x v="0"/>
    <s v="Mar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9"/>
    <x v="0"/>
    <s v="Nov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0"/>
    <x v="2"/>
    <s v="Jul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11"/>
    <x v="3"/>
    <s v="Jan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6"/>
    <x v="0"/>
    <s v="May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3"/>
    <x v="0"/>
    <s v="Aug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11"/>
    <x v="3"/>
    <s v="Jan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2"/>
    <x v="0"/>
    <s v="Ap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0"/>
    <x v="0"/>
    <s v="Aug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8"/>
    <x v="3"/>
    <s v="Oct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"/>
    <x v="2"/>
    <s v="Dec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1"/>
    <x v="1"/>
    <s v="Feb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11"/>
    <x v="0"/>
    <s v="Jan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5"/>
    <x v="2"/>
    <s v="Jun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3"/>
    <x v="2"/>
    <s v="Sep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9"/>
    <x v="3"/>
    <s v="Oct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11"/>
    <x v="2"/>
    <s v="Jan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6"/>
    <x v="2"/>
    <s v="May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3"/>
    <x v="0"/>
    <s v="Aug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8"/>
    <x v="2"/>
    <s v="Oct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"/>
    <x v="2"/>
    <s v="Dec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2"/>
    <x v="0"/>
    <s v="Apr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8"/>
    <x v="3"/>
    <s v="Sep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2"/>
    <x v="1"/>
    <s v="Mar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9"/>
    <x v="0"/>
    <s v="Nov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5"/>
    <x v="2"/>
    <s v="Jul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1"/>
    <x v="0"/>
    <s v="Feb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1"/>
    <x v="2"/>
    <s v="Feb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11"/>
    <x v="0"/>
    <s v="Jan"/>
  </r>
  <r>
    <m/>
    <m/>
    <m/>
    <m/>
    <m/>
    <x v="4"/>
    <m/>
    <m/>
    <m/>
    <m/>
    <m/>
    <m/>
    <m/>
    <m/>
    <m/>
    <m/>
    <x v="9"/>
    <m/>
    <x v="12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7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B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10">
        <item x="0"/>
        <item x="7"/>
        <item x="6"/>
        <item x="5"/>
        <item x="4"/>
        <item x="8"/>
        <item x="3"/>
        <item x="2"/>
        <item x="1"/>
        <item x="9"/>
      </items>
    </pivotField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axis="axisPage" showAll="0" defaultSubtotal="0">
      <items count="10">
        <item x="8"/>
        <item x="7"/>
        <item x="6"/>
        <item x="5"/>
        <item x="4"/>
        <item x="3"/>
        <item x="0"/>
        <item x="2"/>
        <item x="1"/>
        <item x="9"/>
      </items>
    </pivotField>
    <pivotField showAl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formats count="1">
    <format dxfId="0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B1" zoomScaleNormal="100" workbookViewId="0">
      <selection activeCell="T3" sqref="T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23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5.109375" style="7" bestFit="1" customWidth="1"/>
    <col min="16" max="16" width="17" style="9" bestFit="1" customWidth="1"/>
    <col min="17" max="17" width="25.33203125" bestFit="1" customWidth="1"/>
    <col min="18" max="18" width="12.88671875" bestFit="1" customWidth="1"/>
    <col min="19" max="20" width="23.44140625" style="16" bestFit="1" customWidth="1"/>
    <col min="21" max="21" width="22" bestFit="1" customWidth="1"/>
  </cols>
  <sheetData>
    <row r="1" spans="1:21" s="5" customFormat="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22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5" t="s">
        <v>8365</v>
      </c>
      <c r="R1" s="5" t="s">
        <v>8308</v>
      </c>
      <c r="S1" s="15" t="s">
        <v>8366</v>
      </c>
      <c r="T1" s="15" t="s">
        <v>8380</v>
      </c>
      <c r="U1" s="5" t="s">
        <v>8367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23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10">
        <f>E2/L2</f>
        <v>63.917582417582416</v>
      </c>
      <c r="Q2" t="str">
        <f>LEFT(N2,FIND("/",N2)-1)</f>
        <v>film &amp; video</v>
      </c>
      <c r="R2" s="24" t="str">
        <f>RIGHT(N2,LEN(N2)-SEARCH("/",N2,1))</f>
        <v>television</v>
      </c>
      <c r="S2" s="14" t="str">
        <f>TEXT((((J2/60)/60)/24)+DATE(1970,1,1),"mmm")</f>
        <v>Jun</v>
      </c>
      <c r="T2" s="14" t="str">
        <f>TEXT(((((J2/60)/60)/24)+DATE(1970,1,1)),"yyyy")</f>
        <v>2015</v>
      </c>
      <c r="U2" s="14" t="str">
        <f>TEXT((((I2/60)/60)/24)+DATE(1970,1,1),"mmm")</f>
        <v>Jul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2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10">
        <f t="shared" ref="P3:P66" si="1">E3/L3</f>
        <v>185.48101265822785</v>
      </c>
      <c r="Q3" t="str">
        <f>LEFT(N3,FIND("/",N3)-1)</f>
        <v>film &amp; video</v>
      </c>
      <c r="R3" s="24" t="str">
        <f t="shared" ref="R3:R66" si="2">RIGHT(N3,LEN(N3)-SEARCH("/",N3,1))</f>
        <v>television</v>
      </c>
      <c r="S3" s="14" t="str">
        <f t="shared" ref="S3:S66" si="3">TEXT((((J3/60)/60)/24)+DATE(1970,1,1),"mmm")</f>
        <v>Jan</v>
      </c>
      <c r="T3" s="14" t="str">
        <f t="shared" ref="T3:T66" si="4">TEXT(((((J3/60)/60)/24)+DATE(1970,1,1)),"yyyy")</f>
        <v>2017</v>
      </c>
      <c r="U3" s="14" t="str">
        <f t="shared" ref="U3:U66" si="5">TEXT((((I3/60)/60)/24)+DATE(1970,1,1),"mmm")</f>
        <v>Mar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23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10">
        <f t="shared" si="1"/>
        <v>15</v>
      </c>
      <c r="Q4" t="str">
        <f t="shared" ref="Q3:Q66" si="6">LEFT(N4,FIND("/",N4)-1)</f>
        <v>film &amp; video</v>
      </c>
      <c r="R4" s="24" t="str">
        <f t="shared" si="2"/>
        <v>television</v>
      </c>
      <c r="S4" s="14" t="str">
        <f t="shared" si="3"/>
        <v>Feb</v>
      </c>
      <c r="T4" s="14" t="str">
        <f t="shared" si="4"/>
        <v>2016</v>
      </c>
      <c r="U4" s="14" t="str">
        <f t="shared" si="5"/>
        <v>Feb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23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10">
        <f t="shared" si="1"/>
        <v>69.266666666666666</v>
      </c>
      <c r="Q5" t="str">
        <f t="shared" si="6"/>
        <v>film &amp; video</v>
      </c>
      <c r="R5" s="24" t="str">
        <f t="shared" si="2"/>
        <v>television</v>
      </c>
      <c r="S5" s="14" t="str">
        <f t="shared" si="3"/>
        <v>Jul</v>
      </c>
      <c r="T5" s="14" t="str">
        <f t="shared" si="4"/>
        <v>2014</v>
      </c>
      <c r="U5" s="14" t="str">
        <f t="shared" si="5"/>
        <v>Aug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23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10">
        <f t="shared" si="1"/>
        <v>190.55028169014085</v>
      </c>
      <c r="Q6" t="str">
        <f t="shared" si="6"/>
        <v>film &amp; video</v>
      </c>
      <c r="R6" s="24" t="str">
        <f t="shared" si="2"/>
        <v>television</v>
      </c>
      <c r="S6" s="14" t="str">
        <f t="shared" si="3"/>
        <v>Nov</v>
      </c>
      <c r="T6" s="14" t="str">
        <f t="shared" si="4"/>
        <v>2015</v>
      </c>
      <c r="U6" s="14" t="str">
        <f t="shared" si="5"/>
        <v>Dec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23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10">
        <f t="shared" si="1"/>
        <v>93.40425531914893</v>
      </c>
      <c r="Q7" t="str">
        <f t="shared" si="6"/>
        <v>film &amp; video</v>
      </c>
      <c r="R7" s="24" t="str">
        <f t="shared" si="2"/>
        <v>television</v>
      </c>
      <c r="S7" s="14" t="str">
        <f t="shared" si="3"/>
        <v>Jul</v>
      </c>
      <c r="T7" s="14" t="str">
        <f t="shared" si="4"/>
        <v>2016</v>
      </c>
      <c r="U7" s="14" t="str">
        <f t="shared" si="5"/>
        <v>Jul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23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10">
        <f t="shared" si="1"/>
        <v>146.87931034482759</v>
      </c>
      <c r="Q8" t="str">
        <f t="shared" si="6"/>
        <v>film &amp; video</v>
      </c>
      <c r="R8" s="24" t="str">
        <f t="shared" si="2"/>
        <v>television</v>
      </c>
      <c r="S8" s="14" t="str">
        <f t="shared" si="3"/>
        <v>Jun</v>
      </c>
      <c r="T8" s="14" t="str">
        <f t="shared" si="4"/>
        <v>2014</v>
      </c>
      <c r="U8" s="14" t="str">
        <f t="shared" si="5"/>
        <v>Jun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23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10">
        <f t="shared" si="1"/>
        <v>159.82456140350877</v>
      </c>
      <c r="Q9" t="str">
        <f t="shared" si="6"/>
        <v>film &amp; video</v>
      </c>
      <c r="R9" s="24" t="str">
        <f t="shared" si="2"/>
        <v>television</v>
      </c>
      <c r="S9" s="14" t="str">
        <f t="shared" si="3"/>
        <v>May</v>
      </c>
      <c r="T9" s="14" t="str">
        <f t="shared" si="4"/>
        <v>2016</v>
      </c>
      <c r="U9" s="14" t="str">
        <f t="shared" si="5"/>
        <v>Jul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23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10">
        <f t="shared" si="1"/>
        <v>291.79333333333335</v>
      </c>
      <c r="Q10" t="str">
        <f t="shared" si="6"/>
        <v>film &amp; video</v>
      </c>
      <c r="R10" s="24" t="str">
        <f t="shared" si="2"/>
        <v>television</v>
      </c>
      <c r="S10" s="14" t="str">
        <f t="shared" si="3"/>
        <v>Apr</v>
      </c>
      <c r="T10" s="14" t="str">
        <f t="shared" si="4"/>
        <v>2016</v>
      </c>
      <c r="U10" s="14" t="str">
        <f t="shared" si="5"/>
        <v>Apr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23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10">
        <f t="shared" si="1"/>
        <v>31.499500000000001</v>
      </c>
      <c r="Q11" t="str">
        <f t="shared" si="6"/>
        <v>film &amp; video</v>
      </c>
      <c r="R11" s="24" t="str">
        <f t="shared" si="2"/>
        <v>television</v>
      </c>
      <c r="S11" s="14" t="str">
        <f t="shared" si="3"/>
        <v>Mar</v>
      </c>
      <c r="T11" s="14" t="str">
        <f t="shared" si="4"/>
        <v>2016</v>
      </c>
      <c r="U11" s="14" t="str">
        <f t="shared" si="5"/>
        <v>Apr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23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10">
        <f t="shared" si="1"/>
        <v>158.68421052631578</v>
      </c>
      <c r="Q12" t="str">
        <f t="shared" si="6"/>
        <v>film &amp; video</v>
      </c>
      <c r="R12" s="24" t="str">
        <f t="shared" si="2"/>
        <v>television</v>
      </c>
      <c r="S12" s="14" t="str">
        <f t="shared" si="3"/>
        <v>May</v>
      </c>
      <c r="T12" s="14" t="str">
        <f t="shared" si="4"/>
        <v>2014</v>
      </c>
      <c r="U12" s="14" t="str">
        <f t="shared" si="5"/>
        <v>Jun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2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10">
        <f t="shared" si="1"/>
        <v>80.333333333333329</v>
      </c>
      <c r="Q13" t="str">
        <f t="shared" si="6"/>
        <v>film &amp; video</v>
      </c>
      <c r="R13" s="24" t="str">
        <f t="shared" si="2"/>
        <v>television</v>
      </c>
      <c r="S13" s="14" t="str">
        <f t="shared" si="3"/>
        <v>Jul</v>
      </c>
      <c r="T13" s="14" t="str">
        <f t="shared" si="4"/>
        <v>2016</v>
      </c>
      <c r="U13" s="14" t="str">
        <f t="shared" si="5"/>
        <v>Aug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23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10">
        <f t="shared" si="1"/>
        <v>59.961305925030231</v>
      </c>
      <c r="Q14" t="str">
        <f t="shared" si="6"/>
        <v>film &amp; video</v>
      </c>
      <c r="R14" s="24" t="str">
        <f t="shared" si="2"/>
        <v>television</v>
      </c>
      <c r="S14" s="14" t="str">
        <f t="shared" si="3"/>
        <v>Jun</v>
      </c>
      <c r="T14" s="14" t="str">
        <f t="shared" si="4"/>
        <v>2014</v>
      </c>
      <c r="U14" s="14" t="str">
        <f t="shared" si="5"/>
        <v>Jul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23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10">
        <f t="shared" si="1"/>
        <v>109.78431372549019</v>
      </c>
      <c r="Q15" t="str">
        <f t="shared" si="6"/>
        <v>film &amp; video</v>
      </c>
      <c r="R15" s="24" t="str">
        <f t="shared" si="2"/>
        <v>television</v>
      </c>
      <c r="S15" s="14" t="str">
        <f t="shared" si="3"/>
        <v>May</v>
      </c>
      <c r="T15" s="14" t="str">
        <f t="shared" si="4"/>
        <v>2016</v>
      </c>
      <c r="U15" s="14" t="str">
        <f t="shared" si="5"/>
        <v>Jun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23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10">
        <f t="shared" si="1"/>
        <v>147.70731707317074</v>
      </c>
      <c r="Q16" t="str">
        <f t="shared" si="6"/>
        <v>film &amp; video</v>
      </c>
      <c r="R16" s="24" t="str">
        <f t="shared" si="2"/>
        <v>television</v>
      </c>
      <c r="S16" s="14" t="str">
        <f t="shared" si="3"/>
        <v>Jun</v>
      </c>
      <c r="T16" s="14" t="str">
        <f t="shared" si="4"/>
        <v>2014</v>
      </c>
      <c r="U16" s="14" t="str">
        <f t="shared" si="5"/>
        <v>Jul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23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10">
        <f t="shared" si="1"/>
        <v>21.755102040816325</v>
      </c>
      <c r="Q17" t="str">
        <f t="shared" si="6"/>
        <v>film &amp; video</v>
      </c>
      <c r="R17" s="24" t="str">
        <f t="shared" si="2"/>
        <v>television</v>
      </c>
      <c r="S17" s="14" t="str">
        <f t="shared" si="3"/>
        <v>Sep</v>
      </c>
      <c r="T17" s="14" t="str">
        <f t="shared" si="4"/>
        <v>2015</v>
      </c>
      <c r="U17" s="14" t="str">
        <f t="shared" si="5"/>
        <v>Sep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23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10">
        <f t="shared" si="1"/>
        <v>171.84285714285716</v>
      </c>
      <c r="Q18" t="str">
        <f t="shared" si="6"/>
        <v>film &amp; video</v>
      </c>
      <c r="R18" s="24" t="str">
        <f t="shared" si="2"/>
        <v>television</v>
      </c>
      <c r="S18" s="14" t="str">
        <f t="shared" si="3"/>
        <v>May</v>
      </c>
      <c r="T18" s="14" t="str">
        <f t="shared" si="4"/>
        <v>2014</v>
      </c>
      <c r="U18" s="14" t="str">
        <f t="shared" si="5"/>
        <v>Jun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23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10">
        <f t="shared" si="1"/>
        <v>41.944444444444443</v>
      </c>
      <c r="Q19" t="str">
        <f t="shared" si="6"/>
        <v>film &amp; video</v>
      </c>
      <c r="R19" s="24" t="str">
        <f t="shared" si="2"/>
        <v>television</v>
      </c>
      <c r="S19" s="14" t="str">
        <f t="shared" si="3"/>
        <v>Oct</v>
      </c>
      <c r="T19" s="14" t="str">
        <f t="shared" si="4"/>
        <v>2014</v>
      </c>
      <c r="U19" s="14" t="str">
        <f t="shared" si="5"/>
        <v>Nov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23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10">
        <f t="shared" si="1"/>
        <v>93.264122807017543</v>
      </c>
      <c r="Q20" t="str">
        <f t="shared" si="6"/>
        <v>film &amp; video</v>
      </c>
      <c r="R20" s="24" t="str">
        <f t="shared" si="2"/>
        <v>television</v>
      </c>
      <c r="S20" s="14" t="str">
        <f t="shared" si="3"/>
        <v>Aug</v>
      </c>
      <c r="T20" s="14" t="str">
        <f t="shared" si="4"/>
        <v>2014</v>
      </c>
      <c r="U20" s="14" t="str">
        <f t="shared" si="5"/>
        <v>Sep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23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10">
        <f t="shared" si="1"/>
        <v>56.136363636363633</v>
      </c>
      <c r="Q21" t="str">
        <f t="shared" si="6"/>
        <v>film &amp; video</v>
      </c>
      <c r="R21" s="24" t="str">
        <f t="shared" si="2"/>
        <v>television</v>
      </c>
      <c r="S21" s="14" t="str">
        <f t="shared" si="3"/>
        <v>Jun</v>
      </c>
      <c r="T21" s="14" t="str">
        <f t="shared" si="4"/>
        <v>2015</v>
      </c>
      <c r="U21" s="14" t="str">
        <f t="shared" si="5"/>
        <v>Jul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23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10">
        <f t="shared" si="1"/>
        <v>80.16</v>
      </c>
      <c r="Q22" t="str">
        <f t="shared" si="6"/>
        <v>film &amp; video</v>
      </c>
      <c r="R22" s="24" t="str">
        <f t="shared" si="2"/>
        <v>television</v>
      </c>
      <c r="S22" s="14" t="str">
        <f t="shared" si="3"/>
        <v>Jul</v>
      </c>
      <c r="T22" s="14" t="str">
        <f t="shared" si="4"/>
        <v>2015</v>
      </c>
      <c r="U22" s="14" t="str">
        <f t="shared" si="5"/>
        <v>Sep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10">
        <f t="shared" si="1"/>
        <v>199.9009900990099</v>
      </c>
      <c r="Q23" t="str">
        <f t="shared" si="6"/>
        <v>film &amp; video</v>
      </c>
      <c r="R23" s="24" t="str">
        <f t="shared" si="2"/>
        <v>television</v>
      </c>
      <c r="S23" s="14" t="str">
        <f t="shared" si="3"/>
        <v>Aug</v>
      </c>
      <c r="T23" s="14" t="str">
        <f t="shared" si="4"/>
        <v>2014</v>
      </c>
      <c r="U23" s="14" t="str">
        <f t="shared" si="5"/>
        <v>Sep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23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10">
        <f t="shared" si="1"/>
        <v>51.25</v>
      </c>
      <c r="Q24" t="str">
        <f t="shared" si="6"/>
        <v>film &amp; video</v>
      </c>
      <c r="R24" s="24" t="str">
        <f t="shared" si="2"/>
        <v>television</v>
      </c>
      <c r="S24" s="14" t="str">
        <f t="shared" si="3"/>
        <v>Dec</v>
      </c>
      <c r="T24" s="14" t="str">
        <f t="shared" si="4"/>
        <v>2014</v>
      </c>
      <c r="U24" s="14" t="str">
        <f t="shared" si="5"/>
        <v>Jan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23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10">
        <f t="shared" si="1"/>
        <v>103.04347826086956</v>
      </c>
      <c r="Q25" t="str">
        <f t="shared" si="6"/>
        <v>film &amp; video</v>
      </c>
      <c r="R25" s="24" t="str">
        <f t="shared" si="2"/>
        <v>television</v>
      </c>
      <c r="S25" s="14" t="str">
        <f t="shared" si="3"/>
        <v>Apr</v>
      </c>
      <c r="T25" s="14" t="str">
        <f t="shared" si="4"/>
        <v>2015</v>
      </c>
      <c r="U25" s="14" t="str">
        <f t="shared" si="5"/>
        <v>Apr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23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10">
        <f t="shared" si="1"/>
        <v>66.346149825783982</v>
      </c>
      <c r="Q26" t="str">
        <f t="shared" si="6"/>
        <v>film &amp; video</v>
      </c>
      <c r="R26" s="24" t="str">
        <f t="shared" si="2"/>
        <v>television</v>
      </c>
      <c r="S26" s="14" t="str">
        <f t="shared" si="3"/>
        <v>Aug</v>
      </c>
      <c r="T26" s="14" t="str">
        <f t="shared" si="4"/>
        <v>2015</v>
      </c>
      <c r="U26" s="14" t="str">
        <f t="shared" si="5"/>
        <v>Sep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23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10">
        <f t="shared" si="1"/>
        <v>57.142857142857146</v>
      </c>
      <c r="Q27" t="str">
        <f t="shared" si="6"/>
        <v>film &amp; video</v>
      </c>
      <c r="R27" s="24" t="str">
        <f t="shared" si="2"/>
        <v>television</v>
      </c>
      <c r="S27" s="14" t="str">
        <f t="shared" si="3"/>
        <v>Nov</v>
      </c>
      <c r="T27" s="14" t="str">
        <f t="shared" si="4"/>
        <v>2015</v>
      </c>
      <c r="U27" s="14" t="str">
        <f t="shared" si="5"/>
        <v>Jan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23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10">
        <f t="shared" si="1"/>
        <v>102.10526315789474</v>
      </c>
      <c r="Q28" t="str">
        <f t="shared" si="6"/>
        <v>film &amp; video</v>
      </c>
      <c r="R28" s="24" t="str">
        <f t="shared" si="2"/>
        <v>television</v>
      </c>
      <c r="S28" s="14" t="str">
        <f t="shared" si="3"/>
        <v>Jul</v>
      </c>
      <c r="T28" s="14" t="str">
        <f t="shared" si="4"/>
        <v>2014</v>
      </c>
      <c r="U28" s="14" t="str">
        <f t="shared" si="5"/>
        <v>Aug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23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10">
        <f t="shared" si="1"/>
        <v>148.96666666666667</v>
      </c>
      <c r="Q29" t="str">
        <f t="shared" si="6"/>
        <v>film &amp; video</v>
      </c>
      <c r="R29" s="24" t="str">
        <f t="shared" si="2"/>
        <v>television</v>
      </c>
      <c r="S29" s="14" t="str">
        <f t="shared" si="3"/>
        <v>Oct</v>
      </c>
      <c r="T29" s="14" t="str">
        <f t="shared" si="4"/>
        <v>2014</v>
      </c>
      <c r="U29" s="14" t="str">
        <f t="shared" si="5"/>
        <v>Nov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23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10">
        <f t="shared" si="1"/>
        <v>169.6056338028169</v>
      </c>
      <c r="Q30" t="str">
        <f t="shared" si="6"/>
        <v>film &amp; video</v>
      </c>
      <c r="R30" s="24" t="str">
        <f t="shared" si="2"/>
        <v>television</v>
      </c>
      <c r="S30" s="14" t="str">
        <f t="shared" si="3"/>
        <v>Nov</v>
      </c>
      <c r="T30" s="14" t="str">
        <f t="shared" si="4"/>
        <v>2015</v>
      </c>
      <c r="U30" s="14" t="str">
        <f t="shared" si="5"/>
        <v>Dec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23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10">
        <f t="shared" si="1"/>
        <v>31.623931623931625</v>
      </c>
      <c r="Q31" t="str">
        <f t="shared" si="6"/>
        <v>film &amp; video</v>
      </c>
      <c r="R31" s="24" t="str">
        <f t="shared" si="2"/>
        <v>television</v>
      </c>
      <c r="S31" s="14" t="str">
        <f t="shared" si="3"/>
        <v>Jun</v>
      </c>
      <c r="T31" s="14" t="str">
        <f t="shared" si="4"/>
        <v>2014</v>
      </c>
      <c r="U31" s="14" t="str">
        <f t="shared" si="5"/>
        <v>Jul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23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10">
        <f t="shared" si="1"/>
        <v>76.45264150943396</v>
      </c>
      <c r="Q32" t="str">
        <f t="shared" si="6"/>
        <v>film &amp; video</v>
      </c>
      <c r="R32" s="24" t="str">
        <f t="shared" si="2"/>
        <v>television</v>
      </c>
      <c r="S32" s="14" t="str">
        <f t="shared" si="3"/>
        <v>Jul</v>
      </c>
      <c r="T32" s="14" t="str">
        <f t="shared" si="4"/>
        <v>2014</v>
      </c>
      <c r="U32" s="14" t="str">
        <f t="shared" si="5"/>
        <v>Aug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2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10">
        <f t="shared" si="1"/>
        <v>13</v>
      </c>
      <c r="Q33" t="str">
        <f t="shared" si="6"/>
        <v>film &amp; video</v>
      </c>
      <c r="R33" s="24" t="str">
        <f t="shared" si="2"/>
        <v>television</v>
      </c>
      <c r="S33" s="14" t="str">
        <f t="shared" si="3"/>
        <v>Jan</v>
      </c>
      <c r="T33" s="14" t="str">
        <f t="shared" si="4"/>
        <v>2016</v>
      </c>
      <c r="U33" s="14" t="str">
        <f t="shared" si="5"/>
        <v>Jan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23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10">
        <f t="shared" si="1"/>
        <v>320.44943820224717</v>
      </c>
      <c r="Q34" t="str">
        <f t="shared" si="6"/>
        <v>film &amp; video</v>
      </c>
      <c r="R34" s="24" t="str">
        <f t="shared" si="2"/>
        <v>television</v>
      </c>
      <c r="S34" s="14" t="str">
        <f t="shared" si="3"/>
        <v>Apr</v>
      </c>
      <c r="T34" s="14" t="str">
        <f t="shared" si="4"/>
        <v>2016</v>
      </c>
      <c r="U34" s="14" t="str">
        <f t="shared" si="5"/>
        <v>May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23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10">
        <f t="shared" si="1"/>
        <v>83.75</v>
      </c>
      <c r="Q35" t="str">
        <f t="shared" si="6"/>
        <v>film &amp; video</v>
      </c>
      <c r="R35" s="24" t="str">
        <f t="shared" si="2"/>
        <v>television</v>
      </c>
      <c r="S35" s="14" t="str">
        <f t="shared" si="3"/>
        <v>Oct</v>
      </c>
      <c r="T35" s="14" t="str">
        <f t="shared" si="4"/>
        <v>2015</v>
      </c>
      <c r="U35" s="14" t="str">
        <f t="shared" si="5"/>
        <v>Nov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23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10">
        <f t="shared" si="1"/>
        <v>49.882352941176471</v>
      </c>
      <c r="Q36" t="str">
        <f t="shared" si="6"/>
        <v>film &amp; video</v>
      </c>
      <c r="R36" s="24" t="str">
        <f t="shared" si="2"/>
        <v>television</v>
      </c>
      <c r="S36" s="14" t="str">
        <f t="shared" si="3"/>
        <v>Jul</v>
      </c>
      <c r="T36" s="14" t="str">
        <f t="shared" si="4"/>
        <v>2014</v>
      </c>
      <c r="U36" s="14" t="str">
        <f t="shared" si="5"/>
        <v>Aug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23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10">
        <f t="shared" si="1"/>
        <v>59.464285714285715</v>
      </c>
      <c r="Q37" t="str">
        <f t="shared" si="6"/>
        <v>film &amp; video</v>
      </c>
      <c r="R37" s="24" t="str">
        <f t="shared" si="2"/>
        <v>television</v>
      </c>
      <c r="S37" s="14" t="str">
        <f t="shared" si="3"/>
        <v>Apr</v>
      </c>
      <c r="T37" s="14" t="str">
        <f t="shared" si="4"/>
        <v>2015</v>
      </c>
      <c r="U37" s="14" t="str">
        <f t="shared" si="5"/>
        <v>Apr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23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10">
        <f t="shared" si="1"/>
        <v>193.84090909090909</v>
      </c>
      <c r="Q38" t="str">
        <f t="shared" si="6"/>
        <v>film &amp; video</v>
      </c>
      <c r="R38" s="24" t="str">
        <f t="shared" si="2"/>
        <v>television</v>
      </c>
      <c r="S38" s="14" t="str">
        <f t="shared" si="3"/>
        <v>Mar</v>
      </c>
      <c r="T38" s="14" t="str">
        <f t="shared" si="4"/>
        <v>2015</v>
      </c>
      <c r="U38" s="14" t="str">
        <f t="shared" si="5"/>
        <v>Apr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23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10">
        <f t="shared" si="1"/>
        <v>159.51383399209487</v>
      </c>
      <c r="Q39" t="str">
        <f t="shared" si="6"/>
        <v>film &amp; video</v>
      </c>
      <c r="R39" s="24" t="str">
        <f t="shared" si="2"/>
        <v>television</v>
      </c>
      <c r="S39" s="14" t="str">
        <f t="shared" si="3"/>
        <v>Jan</v>
      </c>
      <c r="T39" s="14" t="str">
        <f t="shared" si="4"/>
        <v>2015</v>
      </c>
      <c r="U39" s="14" t="str">
        <f t="shared" si="5"/>
        <v>Feb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23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10">
        <f t="shared" si="1"/>
        <v>41.68181818181818</v>
      </c>
      <c r="Q40" t="str">
        <f t="shared" si="6"/>
        <v>film &amp; video</v>
      </c>
      <c r="R40" s="24" t="str">
        <f t="shared" si="2"/>
        <v>television</v>
      </c>
      <c r="S40" s="14" t="str">
        <f t="shared" si="3"/>
        <v>Apr</v>
      </c>
      <c r="T40" s="14" t="str">
        <f t="shared" si="4"/>
        <v>2013</v>
      </c>
      <c r="U40" s="14" t="str">
        <f t="shared" si="5"/>
        <v>May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23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10">
        <f t="shared" si="1"/>
        <v>150.89861751152074</v>
      </c>
      <c r="Q41" t="str">
        <f t="shared" si="6"/>
        <v>film &amp; video</v>
      </c>
      <c r="R41" s="24" t="str">
        <f t="shared" si="2"/>
        <v>television</v>
      </c>
      <c r="S41" s="14" t="str">
        <f t="shared" si="3"/>
        <v>Apr</v>
      </c>
      <c r="T41" s="14" t="str">
        <f t="shared" si="4"/>
        <v>2014</v>
      </c>
      <c r="U41" s="14" t="str">
        <f t="shared" si="5"/>
        <v>May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23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10">
        <f t="shared" si="1"/>
        <v>126.6875</v>
      </c>
      <c r="Q42" t="str">
        <f t="shared" si="6"/>
        <v>film &amp; video</v>
      </c>
      <c r="R42" s="24" t="str">
        <f t="shared" si="2"/>
        <v>television</v>
      </c>
      <c r="S42" s="14" t="str">
        <f t="shared" si="3"/>
        <v>May</v>
      </c>
      <c r="T42" s="14" t="str">
        <f t="shared" si="4"/>
        <v>2014</v>
      </c>
      <c r="U42" s="14" t="str">
        <f t="shared" si="5"/>
        <v>Jun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2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10">
        <f t="shared" si="1"/>
        <v>105.26315789473684</v>
      </c>
      <c r="Q43" t="str">
        <f t="shared" si="6"/>
        <v>film &amp; video</v>
      </c>
      <c r="R43" s="24" t="str">
        <f t="shared" si="2"/>
        <v>television</v>
      </c>
      <c r="S43" s="14" t="str">
        <f t="shared" si="3"/>
        <v>Sep</v>
      </c>
      <c r="T43" s="14" t="str">
        <f t="shared" si="4"/>
        <v>2014</v>
      </c>
      <c r="U43" s="14" t="str">
        <f t="shared" si="5"/>
        <v>Oct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23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10">
        <f t="shared" si="1"/>
        <v>117.51479289940828</v>
      </c>
      <c r="Q44" t="str">
        <f t="shared" si="6"/>
        <v>film &amp; video</v>
      </c>
      <c r="R44" s="24" t="str">
        <f t="shared" si="2"/>
        <v>television</v>
      </c>
      <c r="S44" s="14" t="str">
        <f t="shared" si="3"/>
        <v>Nov</v>
      </c>
      <c r="T44" s="14" t="str">
        <f t="shared" si="4"/>
        <v>2014</v>
      </c>
      <c r="U44" s="14" t="str">
        <f t="shared" si="5"/>
        <v>Dec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23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10">
        <f t="shared" si="1"/>
        <v>117.36121673003802</v>
      </c>
      <c r="Q45" t="str">
        <f t="shared" si="6"/>
        <v>film &amp; video</v>
      </c>
      <c r="R45" s="24" t="str">
        <f t="shared" si="2"/>
        <v>television</v>
      </c>
      <c r="S45" s="14" t="str">
        <f t="shared" si="3"/>
        <v>Jun</v>
      </c>
      <c r="T45" s="14" t="str">
        <f t="shared" si="4"/>
        <v>2014</v>
      </c>
      <c r="U45" s="14" t="str">
        <f t="shared" si="5"/>
        <v>Jul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23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10">
        <f t="shared" si="1"/>
        <v>133.33333333333334</v>
      </c>
      <c r="Q46" t="str">
        <f t="shared" si="6"/>
        <v>film &amp; video</v>
      </c>
      <c r="R46" s="24" t="str">
        <f t="shared" si="2"/>
        <v>television</v>
      </c>
      <c r="S46" s="14" t="str">
        <f t="shared" si="3"/>
        <v>Aug</v>
      </c>
      <c r="T46" s="14" t="str">
        <f t="shared" si="4"/>
        <v>2014</v>
      </c>
      <c r="U46" s="14" t="str">
        <f t="shared" si="5"/>
        <v>Oct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23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10">
        <f t="shared" si="1"/>
        <v>98.360655737704917</v>
      </c>
      <c r="Q47" t="str">
        <f t="shared" si="6"/>
        <v>film &amp; video</v>
      </c>
      <c r="R47" s="24" t="str">
        <f t="shared" si="2"/>
        <v>television</v>
      </c>
      <c r="S47" s="14" t="str">
        <f t="shared" si="3"/>
        <v>Mar</v>
      </c>
      <c r="T47" s="14" t="str">
        <f t="shared" si="4"/>
        <v>2016</v>
      </c>
      <c r="U47" s="14" t="str">
        <f t="shared" si="5"/>
        <v>Apr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23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10">
        <f t="shared" si="1"/>
        <v>194.44444444444446</v>
      </c>
      <c r="Q48" t="str">
        <f t="shared" si="6"/>
        <v>film &amp; video</v>
      </c>
      <c r="R48" s="24" t="str">
        <f t="shared" si="2"/>
        <v>television</v>
      </c>
      <c r="S48" s="14" t="str">
        <f t="shared" si="3"/>
        <v>Nov</v>
      </c>
      <c r="T48" s="14" t="str">
        <f t="shared" si="4"/>
        <v>2015</v>
      </c>
      <c r="U48" s="14" t="str">
        <f t="shared" si="5"/>
        <v>Dec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23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10">
        <f t="shared" si="1"/>
        <v>76.865000000000009</v>
      </c>
      <c r="Q49" t="str">
        <f t="shared" si="6"/>
        <v>film &amp; video</v>
      </c>
      <c r="R49" s="24" t="str">
        <f t="shared" si="2"/>
        <v>television</v>
      </c>
      <c r="S49" s="14" t="str">
        <f t="shared" si="3"/>
        <v>Oct</v>
      </c>
      <c r="T49" s="14" t="str">
        <f t="shared" si="4"/>
        <v>2014</v>
      </c>
      <c r="U49" s="14" t="str">
        <f t="shared" si="5"/>
        <v>Dec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23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10">
        <f t="shared" si="1"/>
        <v>56.815789473684212</v>
      </c>
      <c r="Q50" t="str">
        <f t="shared" si="6"/>
        <v>film &amp; video</v>
      </c>
      <c r="R50" s="24" t="str">
        <f t="shared" si="2"/>
        <v>television</v>
      </c>
      <c r="S50" s="14" t="str">
        <f t="shared" si="3"/>
        <v>Jan</v>
      </c>
      <c r="T50" s="14" t="str">
        <f t="shared" si="4"/>
        <v>2015</v>
      </c>
      <c r="U50" s="14" t="str">
        <f t="shared" si="5"/>
        <v>Mar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23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10">
        <f t="shared" si="1"/>
        <v>137.93103448275863</v>
      </c>
      <c r="Q51" t="str">
        <f t="shared" si="6"/>
        <v>film &amp; video</v>
      </c>
      <c r="R51" s="24" t="str">
        <f t="shared" si="2"/>
        <v>television</v>
      </c>
      <c r="S51" s="14" t="str">
        <f t="shared" si="3"/>
        <v>Sep</v>
      </c>
      <c r="T51" s="14" t="str">
        <f t="shared" si="4"/>
        <v>2015</v>
      </c>
      <c r="U51" s="14" t="str">
        <f t="shared" si="5"/>
        <v>Oct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23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10">
        <f t="shared" si="1"/>
        <v>27.272727272727273</v>
      </c>
      <c r="Q52" t="str">
        <f t="shared" si="6"/>
        <v>film &amp; video</v>
      </c>
      <c r="R52" s="24" t="str">
        <f t="shared" si="2"/>
        <v>television</v>
      </c>
      <c r="S52" s="14" t="str">
        <f t="shared" si="3"/>
        <v>Dec</v>
      </c>
      <c r="T52" s="14" t="str">
        <f t="shared" si="4"/>
        <v>2014</v>
      </c>
      <c r="U52" s="14" t="str">
        <f t="shared" si="5"/>
        <v>Jan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2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10">
        <f t="shared" si="1"/>
        <v>118.33613445378151</v>
      </c>
      <c r="Q53" t="str">
        <f t="shared" si="6"/>
        <v>film &amp; video</v>
      </c>
      <c r="R53" s="24" t="str">
        <f t="shared" si="2"/>
        <v>television</v>
      </c>
      <c r="S53" s="14" t="str">
        <f t="shared" si="3"/>
        <v>Jul</v>
      </c>
      <c r="T53" s="14" t="str">
        <f t="shared" si="4"/>
        <v>2015</v>
      </c>
      <c r="U53" s="14" t="str">
        <f t="shared" si="5"/>
        <v>Aug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23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10">
        <f t="shared" si="1"/>
        <v>223.48076923076923</v>
      </c>
      <c r="Q54" t="str">
        <f t="shared" si="6"/>
        <v>film &amp; video</v>
      </c>
      <c r="R54" s="24" t="str">
        <f t="shared" si="2"/>
        <v>television</v>
      </c>
      <c r="S54" s="14" t="str">
        <f t="shared" si="3"/>
        <v>Jun</v>
      </c>
      <c r="T54" s="14" t="str">
        <f t="shared" si="4"/>
        <v>2014</v>
      </c>
      <c r="U54" s="14" t="str">
        <f t="shared" si="5"/>
        <v>Jul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23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10">
        <f t="shared" si="1"/>
        <v>28.111111111111111</v>
      </c>
      <c r="Q55" t="str">
        <f t="shared" si="6"/>
        <v>film &amp; video</v>
      </c>
      <c r="R55" s="24" t="str">
        <f t="shared" si="2"/>
        <v>television</v>
      </c>
      <c r="S55" s="14" t="str">
        <f t="shared" si="3"/>
        <v>Mar</v>
      </c>
      <c r="T55" s="14" t="str">
        <f t="shared" si="4"/>
        <v>2014</v>
      </c>
      <c r="U55" s="14" t="str">
        <f t="shared" si="5"/>
        <v>Apr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23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10">
        <f t="shared" si="1"/>
        <v>194.23076923076923</v>
      </c>
      <c r="Q56" t="str">
        <f t="shared" si="6"/>
        <v>film &amp; video</v>
      </c>
      <c r="R56" s="24" t="str">
        <f t="shared" si="2"/>
        <v>television</v>
      </c>
      <c r="S56" s="14" t="str">
        <f t="shared" si="3"/>
        <v>Nov</v>
      </c>
      <c r="T56" s="14" t="str">
        <f t="shared" si="4"/>
        <v>2015</v>
      </c>
      <c r="U56" s="14" t="str">
        <f t="shared" si="5"/>
        <v>Dec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23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10">
        <f t="shared" si="1"/>
        <v>128.95348837209303</v>
      </c>
      <c r="Q57" t="str">
        <f t="shared" si="6"/>
        <v>film &amp; video</v>
      </c>
      <c r="R57" s="24" t="str">
        <f t="shared" si="2"/>
        <v>television</v>
      </c>
      <c r="S57" s="14" t="str">
        <f t="shared" si="3"/>
        <v>May</v>
      </c>
      <c r="T57" s="14" t="str">
        <f t="shared" si="4"/>
        <v>2016</v>
      </c>
      <c r="U57" s="14" t="str">
        <f t="shared" si="5"/>
        <v>May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23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10">
        <f t="shared" si="1"/>
        <v>49.316091954022987</v>
      </c>
      <c r="Q58" t="str">
        <f t="shared" si="6"/>
        <v>film &amp; video</v>
      </c>
      <c r="R58" s="24" t="str">
        <f t="shared" si="2"/>
        <v>television</v>
      </c>
      <c r="S58" s="14" t="str">
        <f t="shared" si="3"/>
        <v>May</v>
      </c>
      <c r="T58" s="14" t="str">
        <f t="shared" si="4"/>
        <v>2015</v>
      </c>
      <c r="U58" s="14" t="str">
        <f t="shared" si="5"/>
        <v>Jun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23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10">
        <f t="shared" si="1"/>
        <v>221.52173913043478</v>
      </c>
      <c r="Q59" t="str">
        <f t="shared" si="6"/>
        <v>film &amp; video</v>
      </c>
      <c r="R59" s="24" t="str">
        <f t="shared" si="2"/>
        <v>television</v>
      </c>
      <c r="S59" s="14" t="str">
        <f t="shared" si="3"/>
        <v>Mar</v>
      </c>
      <c r="T59" s="14" t="str">
        <f t="shared" si="4"/>
        <v>2015</v>
      </c>
      <c r="U59" s="14" t="str">
        <f t="shared" si="5"/>
        <v>Apr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23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10">
        <f t="shared" si="1"/>
        <v>137.21333333333334</v>
      </c>
      <c r="Q60" t="str">
        <f t="shared" si="6"/>
        <v>film &amp; video</v>
      </c>
      <c r="R60" s="24" t="str">
        <f t="shared" si="2"/>
        <v>television</v>
      </c>
      <c r="S60" s="14" t="str">
        <f t="shared" si="3"/>
        <v>Oct</v>
      </c>
      <c r="T60" s="14" t="str">
        <f t="shared" si="4"/>
        <v>2014</v>
      </c>
      <c r="U60" s="14" t="str">
        <f t="shared" si="5"/>
        <v>Nov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23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10">
        <f t="shared" si="1"/>
        <v>606.82242424242418</v>
      </c>
      <c r="Q61" t="str">
        <f t="shared" si="6"/>
        <v>film &amp; video</v>
      </c>
      <c r="R61" s="24" t="str">
        <f t="shared" si="2"/>
        <v>television</v>
      </c>
      <c r="S61" s="14" t="str">
        <f t="shared" si="3"/>
        <v>Aug</v>
      </c>
      <c r="T61" s="14" t="str">
        <f t="shared" si="4"/>
        <v>2015</v>
      </c>
      <c r="U61" s="14" t="str">
        <f t="shared" si="5"/>
        <v>Sep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23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10">
        <f t="shared" si="1"/>
        <v>43.040092592592593</v>
      </c>
      <c r="Q62" t="str">
        <f t="shared" si="6"/>
        <v>film &amp; video</v>
      </c>
      <c r="R62" s="24" t="str">
        <f t="shared" si="2"/>
        <v>shorts</v>
      </c>
      <c r="S62" s="14" t="str">
        <f t="shared" si="3"/>
        <v>Mar</v>
      </c>
      <c r="T62" s="14" t="str">
        <f t="shared" si="4"/>
        <v>2014</v>
      </c>
      <c r="U62" s="14" t="str">
        <f t="shared" si="5"/>
        <v>Mar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2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10">
        <f t="shared" si="1"/>
        <v>322.39130434782606</v>
      </c>
      <c r="Q63" t="str">
        <f t="shared" si="6"/>
        <v>film &amp; video</v>
      </c>
      <c r="R63" s="24" t="str">
        <f t="shared" si="2"/>
        <v>shorts</v>
      </c>
      <c r="S63" s="14" t="str">
        <f t="shared" si="3"/>
        <v>May</v>
      </c>
      <c r="T63" s="14" t="str">
        <f t="shared" si="4"/>
        <v>2013</v>
      </c>
      <c r="U63" s="14" t="str">
        <f t="shared" si="5"/>
        <v>Jun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23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10">
        <f t="shared" si="1"/>
        <v>96.708333333333329</v>
      </c>
      <c r="Q64" t="str">
        <f t="shared" si="6"/>
        <v>film &amp; video</v>
      </c>
      <c r="R64" s="24" t="str">
        <f t="shared" si="2"/>
        <v>shorts</v>
      </c>
      <c r="S64" s="14" t="str">
        <f t="shared" si="3"/>
        <v>Feb</v>
      </c>
      <c r="T64" s="14" t="str">
        <f t="shared" si="4"/>
        <v>2013</v>
      </c>
      <c r="U64" s="14" t="str">
        <f t="shared" si="5"/>
        <v>Mar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23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10">
        <f t="shared" si="1"/>
        <v>35.474531249999998</v>
      </c>
      <c r="Q65" t="str">
        <f t="shared" si="6"/>
        <v>film &amp; video</v>
      </c>
      <c r="R65" s="24" t="str">
        <f t="shared" si="2"/>
        <v>shorts</v>
      </c>
      <c r="S65" s="14" t="str">
        <f t="shared" si="3"/>
        <v>Dec</v>
      </c>
      <c r="T65" s="14" t="str">
        <f t="shared" si="4"/>
        <v>2013</v>
      </c>
      <c r="U65" s="14" t="str">
        <f t="shared" si="5"/>
        <v>Dec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23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10">
        <f t="shared" si="1"/>
        <v>86.666666666666671</v>
      </c>
      <c r="Q66" t="str">
        <f t="shared" si="6"/>
        <v>film &amp; video</v>
      </c>
      <c r="R66" s="24" t="str">
        <f t="shared" si="2"/>
        <v>shorts</v>
      </c>
      <c r="S66" s="14" t="str">
        <f t="shared" si="3"/>
        <v>Jun</v>
      </c>
      <c r="T66" s="14" t="str">
        <f t="shared" si="4"/>
        <v>2013</v>
      </c>
      <c r="U66" s="14" t="str">
        <f t="shared" si="5"/>
        <v>Jul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23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7">E67/D67*100</f>
        <v>107.52857142857141</v>
      </c>
      <c r="P67" s="10">
        <f t="shared" ref="P67:P130" si="8">E67/L67</f>
        <v>132.05263157894737</v>
      </c>
      <c r="Q67" t="str">
        <f t="shared" ref="Q67:Q130" si="9">LEFT(N67,FIND("/",N67)-1)</f>
        <v>film &amp; video</v>
      </c>
      <c r="R67" s="24" t="str">
        <f t="shared" ref="R67:R130" si="10">RIGHT(N67,LEN(N67)-SEARCH("/",N67,1))</f>
        <v>shorts</v>
      </c>
      <c r="S67" s="14" t="str">
        <f t="shared" ref="S67:S130" si="11">TEXT((((J67/60)/60)/24)+DATE(1970,1,1),"mmm")</f>
        <v>Jul</v>
      </c>
      <c r="T67" s="14" t="str">
        <f t="shared" ref="T67:T130" si="12">TEXT(((((J67/60)/60)/24)+DATE(1970,1,1)),"yyyy")</f>
        <v>2014</v>
      </c>
      <c r="U67" s="14" t="str">
        <f t="shared" ref="U67:U130" si="13">TEXT((((I67/60)/60)/24)+DATE(1970,1,1),"mmm")</f>
        <v>Aug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23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7"/>
        <v>118.6</v>
      </c>
      <c r="P68" s="10">
        <f t="shared" si="8"/>
        <v>91.230769230769226</v>
      </c>
      <c r="Q68" t="str">
        <f t="shared" si="9"/>
        <v>film &amp; video</v>
      </c>
      <c r="R68" s="24" t="str">
        <f t="shared" si="10"/>
        <v>shorts</v>
      </c>
      <c r="S68" s="14" t="str">
        <f t="shared" si="11"/>
        <v>Jun</v>
      </c>
      <c r="T68" s="14" t="str">
        <f t="shared" si="12"/>
        <v>2016</v>
      </c>
      <c r="U68" s="14" t="str">
        <f t="shared" si="13"/>
        <v>Jul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23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7"/>
        <v>116.25000000000001</v>
      </c>
      <c r="P69" s="10">
        <f t="shared" si="8"/>
        <v>116.25</v>
      </c>
      <c r="Q69" t="str">
        <f t="shared" si="9"/>
        <v>film &amp; video</v>
      </c>
      <c r="R69" s="24" t="str">
        <f t="shared" si="10"/>
        <v>shorts</v>
      </c>
      <c r="S69" s="14" t="str">
        <f t="shared" si="11"/>
        <v>Jun</v>
      </c>
      <c r="T69" s="14" t="str">
        <f t="shared" si="12"/>
        <v>2012</v>
      </c>
      <c r="U69" s="14" t="str">
        <f t="shared" si="13"/>
        <v>Jul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23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7"/>
        <v>127.16666666666667</v>
      </c>
      <c r="P70" s="10">
        <f t="shared" si="8"/>
        <v>21.194444444444443</v>
      </c>
      <c r="Q70" t="str">
        <f t="shared" si="9"/>
        <v>film &amp; video</v>
      </c>
      <c r="R70" s="24" t="str">
        <f t="shared" si="10"/>
        <v>shorts</v>
      </c>
      <c r="S70" s="14" t="str">
        <f t="shared" si="11"/>
        <v>Jan</v>
      </c>
      <c r="T70" s="14" t="str">
        <f t="shared" si="12"/>
        <v>2014</v>
      </c>
      <c r="U70" s="14" t="str">
        <f t="shared" si="13"/>
        <v>Feb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23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7"/>
        <v>110.9423</v>
      </c>
      <c r="P71" s="10">
        <f t="shared" si="8"/>
        <v>62.327134831460668</v>
      </c>
      <c r="Q71" t="str">
        <f t="shared" si="9"/>
        <v>film &amp; video</v>
      </c>
      <c r="R71" s="24" t="str">
        <f t="shared" si="10"/>
        <v>shorts</v>
      </c>
      <c r="S71" s="14" t="str">
        <f t="shared" si="11"/>
        <v>Aug</v>
      </c>
      <c r="T71" s="14" t="str">
        <f t="shared" si="12"/>
        <v>2011</v>
      </c>
      <c r="U71" s="14" t="str">
        <f t="shared" si="13"/>
        <v>Oct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23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7"/>
        <v>127.2</v>
      </c>
      <c r="P72" s="10">
        <f t="shared" si="8"/>
        <v>37.411764705882355</v>
      </c>
      <c r="Q72" t="str">
        <f t="shared" si="9"/>
        <v>film &amp; video</v>
      </c>
      <c r="R72" s="24" t="str">
        <f t="shared" si="10"/>
        <v>shorts</v>
      </c>
      <c r="S72" s="14" t="str">
        <f t="shared" si="11"/>
        <v>Jul</v>
      </c>
      <c r="T72" s="14" t="str">
        <f t="shared" si="12"/>
        <v>2011</v>
      </c>
      <c r="U72" s="14" t="str">
        <f t="shared" si="13"/>
        <v>Sep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2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7"/>
        <v>123.94444444444443</v>
      </c>
      <c r="P73" s="10">
        <f t="shared" si="8"/>
        <v>69.71875</v>
      </c>
      <c r="Q73" t="str">
        <f t="shared" si="9"/>
        <v>film &amp; video</v>
      </c>
      <c r="R73" s="24" t="str">
        <f t="shared" si="10"/>
        <v>shorts</v>
      </c>
      <c r="S73" s="14" t="str">
        <f t="shared" si="11"/>
        <v>Mar</v>
      </c>
      <c r="T73" s="14" t="str">
        <f t="shared" si="12"/>
        <v>2012</v>
      </c>
      <c r="U73" s="14" t="str">
        <f t="shared" si="13"/>
        <v>May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23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7"/>
        <v>108.40909090909091</v>
      </c>
      <c r="P74" s="10">
        <f t="shared" si="8"/>
        <v>58.170731707317074</v>
      </c>
      <c r="Q74" t="str">
        <f t="shared" si="9"/>
        <v>film &amp; video</v>
      </c>
      <c r="R74" s="24" t="str">
        <f t="shared" si="10"/>
        <v>shorts</v>
      </c>
      <c r="S74" s="14" t="str">
        <f t="shared" si="11"/>
        <v>Oct</v>
      </c>
      <c r="T74" s="14" t="str">
        <f t="shared" si="12"/>
        <v>2012</v>
      </c>
      <c r="U74" s="14" t="str">
        <f t="shared" si="13"/>
        <v>Nov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23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7"/>
        <v>100</v>
      </c>
      <c r="P75" s="10">
        <f t="shared" si="8"/>
        <v>50</v>
      </c>
      <c r="Q75" t="str">
        <f t="shared" si="9"/>
        <v>film &amp; video</v>
      </c>
      <c r="R75" s="24" t="str">
        <f t="shared" si="10"/>
        <v>shorts</v>
      </c>
      <c r="S75" s="14" t="str">
        <f t="shared" si="11"/>
        <v>Feb</v>
      </c>
      <c r="T75" s="14" t="str">
        <f t="shared" si="12"/>
        <v>2011</v>
      </c>
      <c r="U75" s="14" t="str">
        <f t="shared" si="13"/>
        <v>May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23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7"/>
        <v>112.93199999999999</v>
      </c>
      <c r="P76" s="10">
        <f t="shared" si="8"/>
        <v>19.471034482758618</v>
      </c>
      <c r="Q76" t="str">
        <f t="shared" si="9"/>
        <v>film &amp; video</v>
      </c>
      <c r="R76" s="24" t="str">
        <f t="shared" si="10"/>
        <v>shorts</v>
      </c>
      <c r="S76" s="14" t="str">
        <f t="shared" si="11"/>
        <v>Dec</v>
      </c>
      <c r="T76" s="14" t="str">
        <f t="shared" si="12"/>
        <v>2015</v>
      </c>
      <c r="U76" s="14" t="str">
        <f t="shared" si="13"/>
        <v>Jan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23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7"/>
        <v>115.42857142857143</v>
      </c>
      <c r="P77" s="10">
        <f t="shared" si="8"/>
        <v>85.957446808510639</v>
      </c>
      <c r="Q77" t="str">
        <f t="shared" si="9"/>
        <v>film &amp; video</v>
      </c>
      <c r="R77" s="24" t="str">
        <f t="shared" si="10"/>
        <v>shorts</v>
      </c>
      <c r="S77" s="14" t="str">
        <f t="shared" si="11"/>
        <v>Mar</v>
      </c>
      <c r="T77" s="14" t="str">
        <f t="shared" si="12"/>
        <v>2013</v>
      </c>
      <c r="U77" s="14" t="str">
        <f t="shared" si="13"/>
        <v>Apr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23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7"/>
        <v>153.33333333333334</v>
      </c>
      <c r="P78" s="10">
        <f t="shared" si="8"/>
        <v>30.666666666666668</v>
      </c>
      <c r="Q78" t="str">
        <f t="shared" si="9"/>
        <v>film &amp; video</v>
      </c>
      <c r="R78" s="24" t="str">
        <f t="shared" si="10"/>
        <v>shorts</v>
      </c>
      <c r="S78" s="14" t="str">
        <f t="shared" si="11"/>
        <v>Oct</v>
      </c>
      <c r="T78" s="14" t="str">
        <f t="shared" si="12"/>
        <v>2011</v>
      </c>
      <c r="U78" s="14" t="str">
        <f t="shared" si="13"/>
        <v>Dec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23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7"/>
        <v>392.5</v>
      </c>
      <c r="P79" s="10">
        <f t="shared" si="8"/>
        <v>60.384615384615387</v>
      </c>
      <c r="Q79" t="str">
        <f t="shared" si="9"/>
        <v>film &amp; video</v>
      </c>
      <c r="R79" s="24" t="str">
        <f t="shared" si="10"/>
        <v>shorts</v>
      </c>
      <c r="S79" s="14" t="str">
        <f t="shared" si="11"/>
        <v>Mar</v>
      </c>
      <c r="T79" s="14" t="str">
        <f t="shared" si="12"/>
        <v>2012</v>
      </c>
      <c r="U79" s="14" t="str">
        <f t="shared" si="13"/>
        <v>May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23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7"/>
        <v>2702</v>
      </c>
      <c r="P80" s="10">
        <f t="shared" si="8"/>
        <v>38.6</v>
      </c>
      <c r="Q80" t="str">
        <f t="shared" si="9"/>
        <v>film &amp; video</v>
      </c>
      <c r="R80" s="24" t="str">
        <f t="shared" si="10"/>
        <v>shorts</v>
      </c>
      <c r="S80" s="14" t="str">
        <f t="shared" si="11"/>
        <v>Aug</v>
      </c>
      <c r="T80" s="14" t="str">
        <f t="shared" si="12"/>
        <v>2016</v>
      </c>
      <c r="U80" s="14" t="str">
        <f t="shared" si="13"/>
        <v>Sep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23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7"/>
        <v>127</v>
      </c>
      <c r="P81" s="10">
        <f t="shared" si="8"/>
        <v>40.268292682926827</v>
      </c>
      <c r="Q81" t="str">
        <f t="shared" si="9"/>
        <v>film &amp; video</v>
      </c>
      <c r="R81" s="24" t="str">
        <f t="shared" si="10"/>
        <v>shorts</v>
      </c>
      <c r="S81" s="14" t="str">
        <f t="shared" si="11"/>
        <v>Mar</v>
      </c>
      <c r="T81" s="14" t="str">
        <f t="shared" si="12"/>
        <v>2014</v>
      </c>
      <c r="U81" s="14" t="str">
        <f t="shared" si="13"/>
        <v>Apr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23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7"/>
        <v>107.25</v>
      </c>
      <c r="P82" s="10">
        <f t="shared" si="8"/>
        <v>273.82978723404256</v>
      </c>
      <c r="Q82" t="str">
        <f t="shared" si="9"/>
        <v>film &amp; video</v>
      </c>
      <c r="R82" s="24" t="str">
        <f t="shared" si="10"/>
        <v>shorts</v>
      </c>
      <c r="S82" s="14" t="str">
        <f t="shared" si="11"/>
        <v>Nov</v>
      </c>
      <c r="T82" s="14" t="str">
        <f t="shared" si="12"/>
        <v>2013</v>
      </c>
      <c r="U82" s="14" t="str">
        <f t="shared" si="13"/>
        <v>Dec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2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7"/>
        <v>198</v>
      </c>
      <c r="P83" s="10">
        <f t="shared" si="8"/>
        <v>53.035714285714285</v>
      </c>
      <c r="Q83" t="str">
        <f t="shared" si="9"/>
        <v>film &amp; video</v>
      </c>
      <c r="R83" s="24" t="str">
        <f t="shared" si="10"/>
        <v>shorts</v>
      </c>
      <c r="S83" s="14" t="str">
        <f t="shared" si="11"/>
        <v>Jul</v>
      </c>
      <c r="T83" s="14" t="str">
        <f t="shared" si="12"/>
        <v>2012</v>
      </c>
      <c r="U83" s="14" t="str">
        <f t="shared" si="13"/>
        <v>Jul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23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7"/>
        <v>100.01249999999999</v>
      </c>
      <c r="P84" s="10">
        <f t="shared" si="8"/>
        <v>40.005000000000003</v>
      </c>
      <c r="Q84" t="str">
        <f t="shared" si="9"/>
        <v>film &amp; video</v>
      </c>
      <c r="R84" s="24" t="str">
        <f t="shared" si="10"/>
        <v>shorts</v>
      </c>
      <c r="S84" s="14" t="str">
        <f t="shared" si="11"/>
        <v>Sep</v>
      </c>
      <c r="T84" s="14" t="str">
        <f t="shared" si="12"/>
        <v>2011</v>
      </c>
      <c r="U84" s="14" t="str">
        <f t="shared" si="13"/>
        <v>Oct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23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7"/>
        <v>102.49999999999999</v>
      </c>
      <c r="P85" s="10">
        <f t="shared" si="8"/>
        <v>15.76923076923077</v>
      </c>
      <c r="Q85" t="str">
        <f t="shared" si="9"/>
        <v>film &amp; video</v>
      </c>
      <c r="R85" s="24" t="str">
        <f t="shared" si="10"/>
        <v>shorts</v>
      </c>
      <c r="S85" s="14" t="str">
        <f t="shared" si="11"/>
        <v>Feb</v>
      </c>
      <c r="T85" s="14" t="str">
        <f t="shared" si="12"/>
        <v>2015</v>
      </c>
      <c r="U85" s="14" t="str">
        <f t="shared" si="13"/>
        <v>Feb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23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7"/>
        <v>100</v>
      </c>
      <c r="P86" s="10">
        <f t="shared" si="8"/>
        <v>71.428571428571431</v>
      </c>
      <c r="Q86" t="str">
        <f t="shared" si="9"/>
        <v>film &amp; video</v>
      </c>
      <c r="R86" s="24" t="str">
        <f t="shared" si="10"/>
        <v>shorts</v>
      </c>
      <c r="S86" s="14" t="str">
        <f t="shared" si="11"/>
        <v>Apr</v>
      </c>
      <c r="T86" s="14" t="str">
        <f t="shared" si="12"/>
        <v>2011</v>
      </c>
      <c r="U86" s="14" t="str">
        <f t="shared" si="13"/>
        <v>May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23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7"/>
        <v>125.49999999999999</v>
      </c>
      <c r="P87" s="10">
        <f t="shared" si="8"/>
        <v>71.714285714285708</v>
      </c>
      <c r="Q87" t="str">
        <f t="shared" si="9"/>
        <v>film &amp; video</v>
      </c>
      <c r="R87" s="24" t="str">
        <f t="shared" si="10"/>
        <v>shorts</v>
      </c>
      <c r="S87" s="14" t="str">
        <f t="shared" si="11"/>
        <v>Aug</v>
      </c>
      <c r="T87" s="14" t="str">
        <f t="shared" si="12"/>
        <v>2011</v>
      </c>
      <c r="U87" s="14" t="str">
        <f t="shared" si="13"/>
        <v>Sep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23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7"/>
        <v>106.46666666666667</v>
      </c>
      <c r="P88" s="10">
        <f t="shared" si="8"/>
        <v>375.76470588235293</v>
      </c>
      <c r="Q88" t="str">
        <f t="shared" si="9"/>
        <v>film &amp; video</v>
      </c>
      <c r="R88" s="24" t="str">
        <f t="shared" si="10"/>
        <v>shorts</v>
      </c>
      <c r="S88" s="14" t="str">
        <f t="shared" si="11"/>
        <v>Oct</v>
      </c>
      <c r="T88" s="14" t="str">
        <f t="shared" si="12"/>
        <v>2015</v>
      </c>
      <c r="U88" s="14" t="str">
        <f t="shared" si="13"/>
        <v>Dec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23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7"/>
        <v>104.60000000000001</v>
      </c>
      <c r="P89" s="10">
        <f t="shared" si="8"/>
        <v>104.6</v>
      </c>
      <c r="Q89" t="str">
        <f t="shared" si="9"/>
        <v>film &amp; video</v>
      </c>
      <c r="R89" s="24" t="str">
        <f t="shared" si="10"/>
        <v>shorts</v>
      </c>
      <c r="S89" s="14" t="str">
        <f t="shared" si="11"/>
        <v>May</v>
      </c>
      <c r="T89" s="14" t="str">
        <f t="shared" si="12"/>
        <v>2010</v>
      </c>
      <c r="U89" s="14" t="str">
        <f t="shared" si="13"/>
        <v>Jun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23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7"/>
        <v>102.85714285714285</v>
      </c>
      <c r="P90" s="10">
        <f t="shared" si="8"/>
        <v>60</v>
      </c>
      <c r="Q90" t="str">
        <f t="shared" si="9"/>
        <v>film &amp; video</v>
      </c>
      <c r="R90" s="24" t="str">
        <f t="shared" si="10"/>
        <v>shorts</v>
      </c>
      <c r="S90" s="14" t="str">
        <f t="shared" si="11"/>
        <v>May</v>
      </c>
      <c r="T90" s="14" t="str">
        <f t="shared" si="12"/>
        <v>2014</v>
      </c>
      <c r="U90" s="14" t="str">
        <f t="shared" si="13"/>
        <v>Jun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23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7"/>
        <v>115.06666666666668</v>
      </c>
      <c r="P91" s="10">
        <f t="shared" si="8"/>
        <v>123.28571428571429</v>
      </c>
      <c r="Q91" t="str">
        <f t="shared" si="9"/>
        <v>film &amp; video</v>
      </c>
      <c r="R91" s="24" t="str">
        <f t="shared" si="10"/>
        <v>shorts</v>
      </c>
      <c r="S91" s="14" t="str">
        <f t="shared" si="11"/>
        <v>May</v>
      </c>
      <c r="T91" s="14" t="str">
        <f t="shared" si="12"/>
        <v>2013</v>
      </c>
      <c r="U91" s="14" t="str">
        <f t="shared" si="13"/>
        <v>Jun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23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7"/>
        <v>100.4</v>
      </c>
      <c r="P92" s="10">
        <f t="shared" si="8"/>
        <v>31.375</v>
      </c>
      <c r="Q92" t="str">
        <f t="shared" si="9"/>
        <v>film &amp; video</v>
      </c>
      <c r="R92" s="24" t="str">
        <f t="shared" si="10"/>
        <v>shorts</v>
      </c>
      <c r="S92" s="14" t="str">
        <f t="shared" si="11"/>
        <v>Jun</v>
      </c>
      <c r="T92" s="14" t="str">
        <f t="shared" si="12"/>
        <v>2011</v>
      </c>
      <c r="U92" s="14" t="str">
        <f t="shared" si="13"/>
        <v>Jul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2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7"/>
        <v>120</v>
      </c>
      <c r="P93" s="10">
        <f t="shared" si="8"/>
        <v>78.260869565217391</v>
      </c>
      <c r="Q93" t="str">
        <f t="shared" si="9"/>
        <v>film &amp; video</v>
      </c>
      <c r="R93" s="24" t="str">
        <f t="shared" si="10"/>
        <v>shorts</v>
      </c>
      <c r="S93" s="14" t="str">
        <f t="shared" si="11"/>
        <v>Mar</v>
      </c>
      <c r="T93" s="14" t="str">
        <f t="shared" si="12"/>
        <v>2011</v>
      </c>
      <c r="U93" s="14" t="str">
        <f t="shared" si="13"/>
        <v>May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23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7"/>
        <v>105.2</v>
      </c>
      <c r="P94" s="10">
        <f t="shared" si="8"/>
        <v>122.32558139534883</v>
      </c>
      <c r="Q94" t="str">
        <f t="shared" si="9"/>
        <v>film &amp; video</v>
      </c>
      <c r="R94" s="24" t="str">
        <f t="shared" si="10"/>
        <v>shorts</v>
      </c>
      <c r="S94" s="14" t="str">
        <f t="shared" si="11"/>
        <v>Dec</v>
      </c>
      <c r="T94" s="14" t="str">
        <f t="shared" si="12"/>
        <v>2016</v>
      </c>
      <c r="U94" s="14" t="str">
        <f t="shared" si="13"/>
        <v>Feb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23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7"/>
        <v>110.60000000000001</v>
      </c>
      <c r="P95" s="10">
        <f t="shared" si="8"/>
        <v>73.733333333333334</v>
      </c>
      <c r="Q95" t="str">
        <f t="shared" si="9"/>
        <v>film &amp; video</v>
      </c>
      <c r="R95" s="24" t="str">
        <f t="shared" si="10"/>
        <v>shorts</v>
      </c>
      <c r="S95" s="14" t="str">
        <f t="shared" si="11"/>
        <v>Jun</v>
      </c>
      <c r="T95" s="14" t="str">
        <f t="shared" si="12"/>
        <v>2012</v>
      </c>
      <c r="U95" s="14" t="str">
        <f t="shared" si="13"/>
        <v>Jul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23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7"/>
        <v>104</v>
      </c>
      <c r="P96" s="10">
        <f t="shared" si="8"/>
        <v>21.666666666666668</v>
      </c>
      <c r="Q96" t="str">
        <f t="shared" si="9"/>
        <v>film &amp; video</v>
      </c>
      <c r="R96" s="24" t="str">
        <f t="shared" si="10"/>
        <v>shorts</v>
      </c>
      <c r="S96" s="14" t="str">
        <f t="shared" si="11"/>
        <v>Mar</v>
      </c>
      <c r="T96" s="14" t="str">
        <f t="shared" si="12"/>
        <v>2014</v>
      </c>
      <c r="U96" s="14" t="str">
        <f t="shared" si="13"/>
        <v>Apr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23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7"/>
        <v>131.42857142857142</v>
      </c>
      <c r="P97" s="10">
        <f t="shared" si="8"/>
        <v>21.904761904761905</v>
      </c>
      <c r="Q97" t="str">
        <f t="shared" si="9"/>
        <v>film &amp; video</v>
      </c>
      <c r="R97" s="24" t="str">
        <f t="shared" si="10"/>
        <v>shorts</v>
      </c>
      <c r="S97" s="14" t="str">
        <f t="shared" si="11"/>
        <v>Jan</v>
      </c>
      <c r="T97" s="14" t="str">
        <f t="shared" si="12"/>
        <v>2012</v>
      </c>
      <c r="U97" s="14" t="str">
        <f t="shared" si="13"/>
        <v>Feb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23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7"/>
        <v>114.66666666666667</v>
      </c>
      <c r="P98" s="10">
        <f t="shared" si="8"/>
        <v>50.588235294117645</v>
      </c>
      <c r="Q98" t="str">
        <f t="shared" si="9"/>
        <v>film &amp; video</v>
      </c>
      <c r="R98" s="24" t="str">
        <f t="shared" si="10"/>
        <v>shorts</v>
      </c>
      <c r="S98" s="14" t="str">
        <f t="shared" si="11"/>
        <v>May</v>
      </c>
      <c r="T98" s="14" t="str">
        <f t="shared" si="12"/>
        <v>2010</v>
      </c>
      <c r="U98" s="14" t="str">
        <f t="shared" si="13"/>
        <v>Aug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23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7"/>
        <v>106.25</v>
      </c>
      <c r="P99" s="10">
        <f t="shared" si="8"/>
        <v>53.125</v>
      </c>
      <c r="Q99" t="str">
        <f t="shared" si="9"/>
        <v>film &amp; video</v>
      </c>
      <c r="R99" s="24" t="str">
        <f t="shared" si="10"/>
        <v>shorts</v>
      </c>
      <c r="S99" s="14" t="str">
        <f t="shared" si="11"/>
        <v>Jun</v>
      </c>
      <c r="T99" s="14" t="str">
        <f t="shared" si="12"/>
        <v>2011</v>
      </c>
      <c r="U99" s="14" t="str">
        <f t="shared" si="13"/>
        <v>Jul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23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7"/>
        <v>106.25</v>
      </c>
      <c r="P100" s="10">
        <f t="shared" si="8"/>
        <v>56.666666666666664</v>
      </c>
      <c r="Q100" t="str">
        <f t="shared" si="9"/>
        <v>film &amp; video</v>
      </c>
      <c r="R100" s="24" t="str">
        <f t="shared" si="10"/>
        <v>shorts</v>
      </c>
      <c r="S100" s="14" t="str">
        <f t="shared" si="11"/>
        <v>Nov</v>
      </c>
      <c r="T100" s="14" t="str">
        <f t="shared" si="12"/>
        <v>2012</v>
      </c>
      <c r="U100" s="14" t="str">
        <f t="shared" si="13"/>
        <v>Dec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23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7"/>
        <v>106.01933333333334</v>
      </c>
      <c r="P101" s="10">
        <f t="shared" si="8"/>
        <v>40.776666666666664</v>
      </c>
      <c r="Q101" t="str">
        <f t="shared" si="9"/>
        <v>film &amp; video</v>
      </c>
      <c r="R101" s="24" t="str">
        <f t="shared" si="10"/>
        <v>shorts</v>
      </c>
      <c r="S101" s="14" t="str">
        <f t="shared" si="11"/>
        <v>Dec</v>
      </c>
      <c r="T101" s="14" t="str">
        <f t="shared" si="12"/>
        <v>2013</v>
      </c>
      <c r="U101" s="14" t="str">
        <f t="shared" si="13"/>
        <v>Jan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23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7"/>
        <v>100</v>
      </c>
      <c r="P102" s="10">
        <f t="shared" si="8"/>
        <v>192.30769230769232</v>
      </c>
      <c r="Q102" t="str">
        <f t="shared" si="9"/>
        <v>film &amp; video</v>
      </c>
      <c r="R102" s="24" t="str">
        <f t="shared" si="10"/>
        <v>shorts</v>
      </c>
      <c r="S102" s="14" t="str">
        <f t="shared" si="11"/>
        <v>Oct</v>
      </c>
      <c r="T102" s="14" t="str">
        <f t="shared" si="12"/>
        <v>2012</v>
      </c>
      <c r="U102" s="14" t="str">
        <f t="shared" si="13"/>
        <v>Nov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2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7"/>
        <v>100</v>
      </c>
      <c r="P103" s="10">
        <f t="shared" si="8"/>
        <v>100</v>
      </c>
      <c r="Q103" t="str">
        <f t="shared" si="9"/>
        <v>film &amp; video</v>
      </c>
      <c r="R103" s="24" t="str">
        <f t="shared" si="10"/>
        <v>shorts</v>
      </c>
      <c r="S103" s="14" t="str">
        <f t="shared" si="11"/>
        <v>Dec</v>
      </c>
      <c r="T103" s="14" t="str">
        <f t="shared" si="12"/>
        <v>2012</v>
      </c>
      <c r="U103" s="14" t="str">
        <f t="shared" si="13"/>
        <v>Jan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23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7"/>
        <v>127.75000000000001</v>
      </c>
      <c r="P104" s="10">
        <f t="shared" si="8"/>
        <v>117.92307692307692</v>
      </c>
      <c r="Q104" t="str">
        <f t="shared" si="9"/>
        <v>film &amp; video</v>
      </c>
      <c r="R104" s="24" t="str">
        <f t="shared" si="10"/>
        <v>shorts</v>
      </c>
      <c r="S104" s="14" t="str">
        <f t="shared" si="11"/>
        <v>Nov</v>
      </c>
      <c r="T104" s="14" t="str">
        <f t="shared" si="12"/>
        <v>2010</v>
      </c>
      <c r="U104" s="14" t="str">
        <f t="shared" si="13"/>
        <v>Dec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23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7"/>
        <v>105.15384615384616</v>
      </c>
      <c r="P105" s="10">
        <f t="shared" si="8"/>
        <v>27.897959183673468</v>
      </c>
      <c r="Q105" t="str">
        <f t="shared" si="9"/>
        <v>film &amp; video</v>
      </c>
      <c r="R105" s="24" t="str">
        <f t="shared" si="10"/>
        <v>shorts</v>
      </c>
      <c r="S105" s="14" t="str">
        <f t="shared" si="11"/>
        <v>Feb</v>
      </c>
      <c r="T105" s="14" t="str">
        <f t="shared" si="12"/>
        <v>2014</v>
      </c>
      <c r="U105" s="14" t="str">
        <f t="shared" si="13"/>
        <v>Mar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23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7"/>
        <v>120</v>
      </c>
      <c r="P106" s="10">
        <f t="shared" si="8"/>
        <v>60</v>
      </c>
      <c r="Q106" t="str">
        <f t="shared" si="9"/>
        <v>film &amp; video</v>
      </c>
      <c r="R106" s="24" t="str">
        <f t="shared" si="10"/>
        <v>shorts</v>
      </c>
      <c r="S106" s="14" t="str">
        <f t="shared" si="11"/>
        <v>Mar</v>
      </c>
      <c r="T106" s="14" t="str">
        <f t="shared" si="12"/>
        <v>2011</v>
      </c>
      <c r="U106" s="14" t="str">
        <f t="shared" si="13"/>
        <v>Apr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23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7"/>
        <v>107.40909090909089</v>
      </c>
      <c r="P107" s="10">
        <f t="shared" si="8"/>
        <v>39.383333333333333</v>
      </c>
      <c r="Q107" t="str">
        <f t="shared" si="9"/>
        <v>film &amp; video</v>
      </c>
      <c r="R107" s="24" t="str">
        <f t="shared" si="10"/>
        <v>shorts</v>
      </c>
      <c r="S107" s="14" t="str">
        <f t="shared" si="11"/>
        <v>Apr</v>
      </c>
      <c r="T107" s="14" t="str">
        <f t="shared" si="12"/>
        <v>2016</v>
      </c>
      <c r="U107" s="14" t="str">
        <f t="shared" si="13"/>
        <v>May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23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7"/>
        <v>100.49999999999999</v>
      </c>
      <c r="P108" s="10">
        <f t="shared" si="8"/>
        <v>186.11111111111111</v>
      </c>
      <c r="Q108" t="str">
        <f t="shared" si="9"/>
        <v>film &amp; video</v>
      </c>
      <c r="R108" s="24" t="str">
        <f t="shared" si="10"/>
        <v>shorts</v>
      </c>
      <c r="S108" s="14" t="str">
        <f t="shared" si="11"/>
        <v>Mar</v>
      </c>
      <c r="T108" s="14" t="str">
        <f t="shared" si="12"/>
        <v>2012</v>
      </c>
      <c r="U108" s="14" t="str">
        <f t="shared" si="13"/>
        <v>Apr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23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7"/>
        <v>102.46666666666667</v>
      </c>
      <c r="P109" s="10">
        <f t="shared" si="8"/>
        <v>111.37681159420291</v>
      </c>
      <c r="Q109" t="str">
        <f t="shared" si="9"/>
        <v>film &amp; video</v>
      </c>
      <c r="R109" s="24" t="str">
        <f t="shared" si="10"/>
        <v>shorts</v>
      </c>
      <c r="S109" s="14" t="str">
        <f t="shared" si="11"/>
        <v>Apr</v>
      </c>
      <c r="T109" s="14" t="str">
        <f t="shared" si="12"/>
        <v>2011</v>
      </c>
      <c r="U109" s="14" t="str">
        <f t="shared" si="13"/>
        <v>Apr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23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7"/>
        <v>246.66666666666669</v>
      </c>
      <c r="P110" s="10">
        <f t="shared" si="8"/>
        <v>78.723404255319153</v>
      </c>
      <c r="Q110" t="str">
        <f t="shared" si="9"/>
        <v>film &amp; video</v>
      </c>
      <c r="R110" s="24" t="str">
        <f t="shared" si="10"/>
        <v>shorts</v>
      </c>
      <c r="S110" s="14" t="str">
        <f t="shared" si="11"/>
        <v>Apr</v>
      </c>
      <c r="T110" s="14" t="str">
        <f t="shared" si="12"/>
        <v>2013</v>
      </c>
      <c r="U110" s="14" t="str">
        <f t="shared" si="13"/>
        <v>May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23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7"/>
        <v>219.49999999999997</v>
      </c>
      <c r="P111" s="10">
        <f t="shared" si="8"/>
        <v>46.702127659574465</v>
      </c>
      <c r="Q111" t="str">
        <f t="shared" si="9"/>
        <v>film &amp; video</v>
      </c>
      <c r="R111" s="24" t="str">
        <f t="shared" si="10"/>
        <v>shorts</v>
      </c>
      <c r="S111" s="14" t="str">
        <f t="shared" si="11"/>
        <v>Jan</v>
      </c>
      <c r="T111" s="14" t="str">
        <f t="shared" si="12"/>
        <v>2011</v>
      </c>
      <c r="U111" s="14" t="str">
        <f t="shared" si="13"/>
        <v>Feb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23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7"/>
        <v>130.76923076923077</v>
      </c>
      <c r="P112" s="10">
        <f t="shared" si="8"/>
        <v>65.384615384615387</v>
      </c>
      <c r="Q112" t="str">
        <f t="shared" si="9"/>
        <v>film &amp; video</v>
      </c>
      <c r="R112" s="24" t="str">
        <f t="shared" si="10"/>
        <v>shorts</v>
      </c>
      <c r="S112" s="14" t="str">
        <f t="shared" si="11"/>
        <v>Oct</v>
      </c>
      <c r="T112" s="14" t="str">
        <f t="shared" si="12"/>
        <v>2013</v>
      </c>
      <c r="U112" s="14" t="str">
        <f t="shared" si="13"/>
        <v>Nov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2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7"/>
        <v>154.57142857142858</v>
      </c>
      <c r="P113" s="10">
        <f t="shared" si="8"/>
        <v>102.0754716981132</v>
      </c>
      <c r="Q113" t="str">
        <f t="shared" si="9"/>
        <v>film &amp; video</v>
      </c>
      <c r="R113" s="24" t="str">
        <f t="shared" si="10"/>
        <v>shorts</v>
      </c>
      <c r="S113" s="14" t="str">
        <f t="shared" si="11"/>
        <v>May</v>
      </c>
      <c r="T113" s="14" t="str">
        <f t="shared" si="12"/>
        <v>2015</v>
      </c>
      <c r="U113" s="14" t="str">
        <f t="shared" si="13"/>
        <v>May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23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7"/>
        <v>104</v>
      </c>
      <c r="P114" s="10">
        <f t="shared" si="8"/>
        <v>64.197530864197532</v>
      </c>
      <c r="Q114" t="str">
        <f t="shared" si="9"/>
        <v>film &amp; video</v>
      </c>
      <c r="R114" s="24" t="str">
        <f t="shared" si="10"/>
        <v>shorts</v>
      </c>
      <c r="S114" s="14" t="str">
        <f t="shared" si="11"/>
        <v>Mar</v>
      </c>
      <c r="T114" s="14" t="str">
        <f t="shared" si="12"/>
        <v>2014</v>
      </c>
      <c r="U114" s="14" t="str">
        <f t="shared" si="13"/>
        <v>Apr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23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7"/>
        <v>141</v>
      </c>
      <c r="P115" s="10">
        <f t="shared" si="8"/>
        <v>90.384615384615387</v>
      </c>
      <c r="Q115" t="str">
        <f t="shared" si="9"/>
        <v>film &amp; video</v>
      </c>
      <c r="R115" s="24" t="str">
        <f t="shared" si="10"/>
        <v>shorts</v>
      </c>
      <c r="S115" s="14" t="str">
        <f t="shared" si="11"/>
        <v>Jul</v>
      </c>
      <c r="T115" s="14" t="str">
        <f t="shared" si="12"/>
        <v>2011</v>
      </c>
      <c r="U115" s="14" t="str">
        <f t="shared" si="13"/>
        <v>Aug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23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7"/>
        <v>103.33333333333334</v>
      </c>
      <c r="P116" s="10">
        <f t="shared" si="8"/>
        <v>88.571428571428569</v>
      </c>
      <c r="Q116" t="str">
        <f t="shared" si="9"/>
        <v>film &amp; video</v>
      </c>
      <c r="R116" s="24" t="str">
        <f t="shared" si="10"/>
        <v>shorts</v>
      </c>
      <c r="S116" s="14" t="str">
        <f t="shared" si="11"/>
        <v>Nov</v>
      </c>
      <c r="T116" s="14" t="str">
        <f t="shared" si="12"/>
        <v>2011</v>
      </c>
      <c r="U116" s="14" t="str">
        <f t="shared" si="13"/>
        <v>Jan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23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7"/>
        <v>140.44444444444443</v>
      </c>
      <c r="P117" s="10">
        <f t="shared" si="8"/>
        <v>28.727272727272727</v>
      </c>
      <c r="Q117" t="str">
        <f t="shared" si="9"/>
        <v>film &amp; video</v>
      </c>
      <c r="R117" s="24" t="str">
        <f t="shared" si="10"/>
        <v>shorts</v>
      </c>
      <c r="S117" s="14" t="str">
        <f t="shared" si="11"/>
        <v>Jan</v>
      </c>
      <c r="T117" s="14" t="str">
        <f t="shared" si="12"/>
        <v>2012</v>
      </c>
      <c r="U117" s="14" t="str">
        <f t="shared" si="13"/>
        <v>Feb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23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7"/>
        <v>113.65714285714286</v>
      </c>
      <c r="P118" s="10">
        <f t="shared" si="8"/>
        <v>69.78947368421052</v>
      </c>
      <c r="Q118" t="str">
        <f t="shared" si="9"/>
        <v>film &amp; video</v>
      </c>
      <c r="R118" s="24" t="str">
        <f t="shared" si="10"/>
        <v>shorts</v>
      </c>
      <c r="S118" s="14" t="str">
        <f t="shared" si="11"/>
        <v>Feb</v>
      </c>
      <c r="T118" s="14" t="str">
        <f t="shared" si="12"/>
        <v>2011</v>
      </c>
      <c r="U118" s="14" t="str">
        <f t="shared" si="13"/>
        <v>Apr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23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7"/>
        <v>100.49377777777779</v>
      </c>
      <c r="P119" s="10">
        <f t="shared" si="8"/>
        <v>167.48962962962963</v>
      </c>
      <c r="Q119" t="str">
        <f t="shared" si="9"/>
        <v>film &amp; video</v>
      </c>
      <c r="R119" s="24" t="str">
        <f t="shared" si="10"/>
        <v>shorts</v>
      </c>
      <c r="S119" s="14" t="str">
        <f t="shared" si="11"/>
        <v>Mar</v>
      </c>
      <c r="T119" s="14" t="str">
        <f t="shared" si="12"/>
        <v>2010</v>
      </c>
      <c r="U119" s="14" t="str">
        <f t="shared" si="13"/>
        <v>Jun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23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7"/>
        <v>113.03159999999998</v>
      </c>
      <c r="P120" s="10">
        <f t="shared" si="8"/>
        <v>144.91230769230768</v>
      </c>
      <c r="Q120" t="str">
        <f t="shared" si="9"/>
        <v>film &amp; video</v>
      </c>
      <c r="R120" s="24" t="str">
        <f t="shared" si="10"/>
        <v>shorts</v>
      </c>
      <c r="S120" s="14" t="str">
        <f t="shared" si="11"/>
        <v>Jun</v>
      </c>
      <c r="T120" s="14" t="str">
        <f t="shared" si="12"/>
        <v>2011</v>
      </c>
      <c r="U120" s="14" t="str">
        <f t="shared" si="13"/>
        <v>Jul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23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7"/>
        <v>104.55692307692308</v>
      </c>
      <c r="P121" s="10">
        <f t="shared" si="8"/>
        <v>91.840540540540545</v>
      </c>
      <c r="Q121" t="str">
        <f t="shared" si="9"/>
        <v>film &amp; video</v>
      </c>
      <c r="R121" s="24" t="str">
        <f t="shared" si="10"/>
        <v>shorts</v>
      </c>
      <c r="S121" s="14" t="str">
        <f t="shared" si="11"/>
        <v>Jul</v>
      </c>
      <c r="T121" s="14" t="str">
        <f t="shared" si="12"/>
        <v>2011</v>
      </c>
      <c r="U121" s="14" t="str">
        <f t="shared" si="13"/>
        <v>Aug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23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7"/>
        <v>1.4285714285714287E-2</v>
      </c>
      <c r="P122" s="10">
        <f t="shared" si="8"/>
        <v>10</v>
      </c>
      <c r="Q122" t="str">
        <f t="shared" si="9"/>
        <v>film &amp; video</v>
      </c>
      <c r="R122" s="24" t="str">
        <f t="shared" si="10"/>
        <v>science fiction</v>
      </c>
      <c r="S122" s="14" t="str">
        <f t="shared" si="11"/>
        <v>Sep</v>
      </c>
      <c r="T122" s="14" t="str">
        <f t="shared" si="12"/>
        <v>2016</v>
      </c>
      <c r="U122" s="14" t="str">
        <f t="shared" si="13"/>
        <v>Oct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7"/>
        <v>3.3333333333333333E-2</v>
      </c>
      <c r="P123" s="10">
        <f t="shared" si="8"/>
        <v>1</v>
      </c>
      <c r="Q123" t="str">
        <f t="shared" si="9"/>
        <v>film &amp; video</v>
      </c>
      <c r="R123" s="24" t="str">
        <f t="shared" si="10"/>
        <v>science fiction</v>
      </c>
      <c r="S123" s="14" t="str">
        <f t="shared" si="11"/>
        <v>Apr</v>
      </c>
      <c r="T123" s="14" t="str">
        <f t="shared" si="12"/>
        <v>2015</v>
      </c>
      <c r="U123" s="14" t="str">
        <f t="shared" si="13"/>
        <v>Apr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23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7"/>
        <v>0</v>
      </c>
      <c r="P124" s="10" t="e">
        <f t="shared" si="8"/>
        <v>#DIV/0!</v>
      </c>
      <c r="Q124" t="str">
        <f t="shared" si="9"/>
        <v>film &amp; video</v>
      </c>
      <c r="R124" s="24" t="str">
        <f t="shared" si="10"/>
        <v>science fiction</v>
      </c>
      <c r="S124" s="14" t="str">
        <f t="shared" si="11"/>
        <v>Aug</v>
      </c>
      <c r="T124" s="14" t="str">
        <f t="shared" si="12"/>
        <v>2016</v>
      </c>
      <c r="U124" s="14" t="str">
        <f t="shared" si="13"/>
        <v>Oct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23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7"/>
        <v>0.27454545454545454</v>
      </c>
      <c r="P125" s="10">
        <f t="shared" si="8"/>
        <v>25.166666666666668</v>
      </c>
      <c r="Q125" t="str">
        <f t="shared" si="9"/>
        <v>film &amp; video</v>
      </c>
      <c r="R125" s="24" t="str">
        <f t="shared" si="10"/>
        <v>science fiction</v>
      </c>
      <c r="S125" s="14" t="str">
        <f t="shared" si="11"/>
        <v>Sep</v>
      </c>
      <c r="T125" s="14" t="str">
        <f t="shared" si="12"/>
        <v>2014</v>
      </c>
      <c r="U125" s="14" t="str">
        <f t="shared" si="13"/>
        <v>Oct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23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7"/>
        <v>0</v>
      </c>
      <c r="P126" s="10" t="e">
        <f t="shared" si="8"/>
        <v>#DIV/0!</v>
      </c>
      <c r="Q126" t="str">
        <f t="shared" si="9"/>
        <v>film &amp; video</v>
      </c>
      <c r="R126" s="24" t="str">
        <f t="shared" si="10"/>
        <v>science fiction</v>
      </c>
      <c r="S126" s="14" t="str">
        <f t="shared" si="11"/>
        <v>Apr</v>
      </c>
      <c r="T126" s="14" t="str">
        <f t="shared" si="12"/>
        <v>2015</v>
      </c>
      <c r="U126" s="14" t="str">
        <f t="shared" si="13"/>
        <v>May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23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7"/>
        <v>14.000000000000002</v>
      </c>
      <c r="P127" s="10">
        <f t="shared" si="8"/>
        <v>11.666666666666666</v>
      </c>
      <c r="Q127" t="str">
        <f t="shared" si="9"/>
        <v>film &amp; video</v>
      </c>
      <c r="R127" s="24" t="str">
        <f t="shared" si="10"/>
        <v>science fiction</v>
      </c>
      <c r="S127" s="14" t="str">
        <f t="shared" si="11"/>
        <v>Dec</v>
      </c>
      <c r="T127" s="14" t="str">
        <f t="shared" si="12"/>
        <v>2016</v>
      </c>
      <c r="U127" s="14" t="str">
        <f t="shared" si="13"/>
        <v>Feb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23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7"/>
        <v>5.548</v>
      </c>
      <c r="P128" s="10">
        <f t="shared" si="8"/>
        <v>106.69230769230769</v>
      </c>
      <c r="Q128" t="str">
        <f t="shared" si="9"/>
        <v>film &amp; video</v>
      </c>
      <c r="R128" s="24" t="str">
        <f t="shared" si="10"/>
        <v>science fiction</v>
      </c>
      <c r="S128" s="14" t="str">
        <f t="shared" si="11"/>
        <v>May</v>
      </c>
      <c r="T128" s="14" t="str">
        <f t="shared" si="12"/>
        <v>2015</v>
      </c>
      <c r="U128" s="14" t="str">
        <f t="shared" si="13"/>
        <v>Jun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23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7"/>
        <v>2.375</v>
      </c>
      <c r="P129" s="10">
        <f t="shared" si="8"/>
        <v>47.5</v>
      </c>
      <c r="Q129" t="str">
        <f t="shared" si="9"/>
        <v>film &amp; video</v>
      </c>
      <c r="R129" s="24" t="str">
        <f t="shared" si="10"/>
        <v>science fiction</v>
      </c>
      <c r="S129" s="14" t="str">
        <f t="shared" si="11"/>
        <v>Mar</v>
      </c>
      <c r="T129" s="14" t="str">
        <f t="shared" si="12"/>
        <v>2015</v>
      </c>
      <c r="U129" s="14" t="str">
        <f t="shared" si="13"/>
        <v>Apr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23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7"/>
        <v>1.867</v>
      </c>
      <c r="P130" s="10">
        <f t="shared" si="8"/>
        <v>311.16666666666669</v>
      </c>
      <c r="Q130" t="str">
        <f t="shared" si="9"/>
        <v>film &amp; video</v>
      </c>
      <c r="R130" s="24" t="str">
        <f t="shared" si="10"/>
        <v>science fiction</v>
      </c>
      <c r="S130" s="14" t="str">
        <f t="shared" si="11"/>
        <v>Sep</v>
      </c>
      <c r="T130" s="14" t="str">
        <f t="shared" si="12"/>
        <v>2016</v>
      </c>
      <c r="U130" s="14" t="str">
        <f t="shared" si="13"/>
        <v>Oct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23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4">E131/D131*100</f>
        <v>0</v>
      </c>
      <c r="P131" s="10" t="e">
        <f t="shared" ref="P131:P194" si="15">E131/L131</f>
        <v>#DIV/0!</v>
      </c>
      <c r="Q131" t="str">
        <f t="shared" ref="Q131:Q194" si="16">LEFT(N131,FIND("/",N131)-1)</f>
        <v>film &amp; video</v>
      </c>
      <c r="R131" s="24" t="str">
        <f t="shared" ref="R131:R194" si="17">RIGHT(N131,LEN(N131)-SEARCH("/",N131,1))</f>
        <v>science fiction</v>
      </c>
      <c r="S131" s="14" t="str">
        <f t="shared" ref="S131:S194" si="18">TEXT((((J131/60)/60)/24)+DATE(1970,1,1),"mmm")</f>
        <v>Aug</v>
      </c>
      <c r="T131" s="14" t="str">
        <f t="shared" ref="T131:T194" si="19">TEXT(((((J131/60)/60)/24)+DATE(1970,1,1)),"yyyy")</f>
        <v>2014</v>
      </c>
      <c r="U131" s="14" t="str">
        <f t="shared" ref="U131:U194" si="20">TEXT((((I131/60)/60)/24)+DATE(1970,1,1),"mmm")</f>
        <v>Oct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23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4"/>
        <v>0</v>
      </c>
      <c r="P132" s="10" t="e">
        <f t="shared" si="15"/>
        <v>#DIV/0!</v>
      </c>
      <c r="Q132" t="str">
        <f t="shared" si="16"/>
        <v>film &amp; video</v>
      </c>
      <c r="R132" s="24" t="str">
        <f t="shared" si="17"/>
        <v>science fiction</v>
      </c>
      <c r="S132" s="14" t="str">
        <f t="shared" si="18"/>
        <v>May</v>
      </c>
      <c r="T132" s="14" t="str">
        <f t="shared" si="19"/>
        <v>2014</v>
      </c>
      <c r="U132" s="14" t="str">
        <f t="shared" si="20"/>
        <v>Jun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2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4"/>
        <v>0</v>
      </c>
      <c r="P133" s="10" t="e">
        <f t="shared" si="15"/>
        <v>#DIV/0!</v>
      </c>
      <c r="Q133" t="str">
        <f t="shared" si="16"/>
        <v>film &amp; video</v>
      </c>
      <c r="R133" s="24" t="str">
        <f t="shared" si="17"/>
        <v>science fiction</v>
      </c>
      <c r="S133" s="14" t="str">
        <f t="shared" si="18"/>
        <v>Jun</v>
      </c>
      <c r="T133" s="14" t="str">
        <f t="shared" si="19"/>
        <v>2016</v>
      </c>
      <c r="U133" s="14" t="str">
        <f t="shared" si="20"/>
        <v>Jul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23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4"/>
        <v>9.5687499999999996</v>
      </c>
      <c r="P134" s="10">
        <f t="shared" si="15"/>
        <v>94.506172839506178</v>
      </c>
      <c r="Q134" t="str">
        <f t="shared" si="16"/>
        <v>film &amp; video</v>
      </c>
      <c r="R134" s="24" t="str">
        <f t="shared" si="17"/>
        <v>science fiction</v>
      </c>
      <c r="S134" s="14" t="str">
        <f t="shared" si="18"/>
        <v>Sep</v>
      </c>
      <c r="T134" s="14" t="str">
        <f t="shared" si="19"/>
        <v>2014</v>
      </c>
      <c r="U134" s="14" t="str">
        <f t="shared" si="20"/>
        <v>Nov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23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4"/>
        <v>0</v>
      </c>
      <c r="P135" s="10" t="e">
        <f t="shared" si="15"/>
        <v>#DIV/0!</v>
      </c>
      <c r="Q135" t="str">
        <f t="shared" si="16"/>
        <v>film &amp; video</v>
      </c>
      <c r="R135" s="24" t="str">
        <f t="shared" si="17"/>
        <v>science fiction</v>
      </c>
      <c r="S135" s="14" t="str">
        <f t="shared" si="18"/>
        <v>May</v>
      </c>
      <c r="T135" s="14" t="str">
        <f t="shared" si="19"/>
        <v>2016</v>
      </c>
      <c r="U135" s="14" t="str">
        <f t="shared" si="20"/>
        <v>May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23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4"/>
        <v>0</v>
      </c>
      <c r="P136" s="10" t="e">
        <f t="shared" si="15"/>
        <v>#DIV/0!</v>
      </c>
      <c r="Q136" t="str">
        <f t="shared" si="16"/>
        <v>film &amp; video</v>
      </c>
      <c r="R136" s="24" t="str">
        <f t="shared" si="17"/>
        <v>science fiction</v>
      </c>
      <c r="S136" s="14" t="str">
        <f t="shared" si="18"/>
        <v>Aug</v>
      </c>
      <c r="T136" s="14" t="str">
        <f t="shared" si="19"/>
        <v>2015</v>
      </c>
      <c r="U136" s="14" t="str">
        <f t="shared" si="20"/>
        <v>Sep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23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4"/>
        <v>13.433333333333334</v>
      </c>
      <c r="P137" s="10">
        <f t="shared" si="15"/>
        <v>80.599999999999994</v>
      </c>
      <c r="Q137" t="str">
        <f t="shared" si="16"/>
        <v>film &amp; video</v>
      </c>
      <c r="R137" s="24" t="str">
        <f t="shared" si="17"/>
        <v>science fiction</v>
      </c>
      <c r="S137" s="14" t="str">
        <f t="shared" si="18"/>
        <v>May</v>
      </c>
      <c r="T137" s="14" t="str">
        <f t="shared" si="19"/>
        <v>2014</v>
      </c>
      <c r="U137" s="14" t="str">
        <f t="shared" si="20"/>
        <v>Jul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23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4"/>
        <v>0</v>
      </c>
      <c r="P138" s="10" t="e">
        <f t="shared" si="15"/>
        <v>#DIV/0!</v>
      </c>
      <c r="Q138" t="str">
        <f t="shared" si="16"/>
        <v>film &amp; video</v>
      </c>
      <c r="R138" s="24" t="str">
        <f t="shared" si="17"/>
        <v>science fiction</v>
      </c>
      <c r="S138" s="14" t="str">
        <f t="shared" si="18"/>
        <v>Apr</v>
      </c>
      <c r="T138" s="14" t="str">
        <f t="shared" si="19"/>
        <v>2015</v>
      </c>
      <c r="U138" s="14" t="str">
        <f t="shared" si="20"/>
        <v>May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23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4"/>
        <v>0</v>
      </c>
      <c r="P139" s="10" t="e">
        <f t="shared" si="15"/>
        <v>#DIV/0!</v>
      </c>
      <c r="Q139" t="str">
        <f t="shared" si="16"/>
        <v>film &amp; video</v>
      </c>
      <c r="R139" s="24" t="str">
        <f t="shared" si="17"/>
        <v>science fiction</v>
      </c>
      <c r="S139" s="14" t="str">
        <f t="shared" si="18"/>
        <v>Aug</v>
      </c>
      <c r="T139" s="14" t="str">
        <f t="shared" si="19"/>
        <v>2015</v>
      </c>
      <c r="U139" s="14" t="str">
        <f t="shared" si="20"/>
        <v>Oct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23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4"/>
        <v>3.1413333333333333</v>
      </c>
      <c r="P140" s="10">
        <f t="shared" si="15"/>
        <v>81.241379310344826</v>
      </c>
      <c r="Q140" t="str">
        <f t="shared" si="16"/>
        <v>film &amp; video</v>
      </c>
      <c r="R140" s="24" t="str">
        <f t="shared" si="17"/>
        <v>science fiction</v>
      </c>
      <c r="S140" s="14" t="str">
        <f t="shared" si="18"/>
        <v>Jul</v>
      </c>
      <c r="T140" s="14" t="str">
        <f t="shared" si="19"/>
        <v>2015</v>
      </c>
      <c r="U140" s="14" t="str">
        <f t="shared" si="20"/>
        <v>Aug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23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4"/>
        <v>100</v>
      </c>
      <c r="P141" s="10">
        <f t="shared" si="15"/>
        <v>500</v>
      </c>
      <c r="Q141" t="str">
        <f t="shared" si="16"/>
        <v>film &amp; video</v>
      </c>
      <c r="R141" s="24" t="str">
        <f t="shared" si="17"/>
        <v>science fiction</v>
      </c>
      <c r="S141" s="14" t="str">
        <f t="shared" si="18"/>
        <v>Jul</v>
      </c>
      <c r="T141" s="14" t="str">
        <f t="shared" si="19"/>
        <v>2015</v>
      </c>
      <c r="U141" s="14" t="str">
        <f t="shared" si="20"/>
        <v>Jul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23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4"/>
        <v>0</v>
      </c>
      <c r="P142" s="10" t="e">
        <f t="shared" si="15"/>
        <v>#DIV/0!</v>
      </c>
      <c r="Q142" t="str">
        <f t="shared" si="16"/>
        <v>film &amp; video</v>
      </c>
      <c r="R142" s="24" t="str">
        <f t="shared" si="17"/>
        <v>science fiction</v>
      </c>
      <c r="S142" s="14" t="str">
        <f t="shared" si="18"/>
        <v>Feb</v>
      </c>
      <c r="T142" s="14" t="str">
        <f t="shared" si="19"/>
        <v>2015</v>
      </c>
      <c r="U142" s="14" t="str">
        <f t="shared" si="20"/>
        <v>Mar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2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4"/>
        <v>10.775</v>
      </c>
      <c r="P143" s="10">
        <f t="shared" si="15"/>
        <v>46.178571428571431</v>
      </c>
      <c r="Q143" t="str">
        <f t="shared" si="16"/>
        <v>film &amp; video</v>
      </c>
      <c r="R143" s="24" t="str">
        <f t="shared" si="17"/>
        <v>science fiction</v>
      </c>
      <c r="S143" s="14" t="str">
        <f t="shared" si="18"/>
        <v>Apr</v>
      </c>
      <c r="T143" s="14" t="str">
        <f t="shared" si="19"/>
        <v>2015</v>
      </c>
      <c r="U143" s="14" t="str">
        <f t="shared" si="20"/>
        <v>May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23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4"/>
        <v>0.33333333333333337</v>
      </c>
      <c r="P144" s="10">
        <f t="shared" si="15"/>
        <v>10</v>
      </c>
      <c r="Q144" t="str">
        <f t="shared" si="16"/>
        <v>film &amp; video</v>
      </c>
      <c r="R144" s="24" t="str">
        <f t="shared" si="17"/>
        <v>science fiction</v>
      </c>
      <c r="S144" s="14" t="str">
        <f t="shared" si="18"/>
        <v>Oct</v>
      </c>
      <c r="T144" s="14" t="str">
        <f t="shared" si="19"/>
        <v>2014</v>
      </c>
      <c r="U144" s="14" t="str">
        <f t="shared" si="20"/>
        <v>Nov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23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4"/>
        <v>0</v>
      </c>
      <c r="P145" s="10" t="e">
        <f t="shared" si="15"/>
        <v>#DIV/0!</v>
      </c>
      <c r="Q145" t="str">
        <f t="shared" si="16"/>
        <v>film &amp; video</v>
      </c>
      <c r="R145" s="24" t="str">
        <f t="shared" si="17"/>
        <v>science fiction</v>
      </c>
      <c r="S145" s="14" t="str">
        <f t="shared" si="18"/>
        <v>Jul</v>
      </c>
      <c r="T145" s="14" t="str">
        <f t="shared" si="19"/>
        <v>2016</v>
      </c>
      <c r="U145" s="14" t="str">
        <f t="shared" si="20"/>
        <v>Sep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23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4"/>
        <v>27.6</v>
      </c>
      <c r="P146" s="10">
        <f t="shared" si="15"/>
        <v>55.945945945945944</v>
      </c>
      <c r="Q146" t="str">
        <f t="shared" si="16"/>
        <v>film &amp; video</v>
      </c>
      <c r="R146" s="24" t="str">
        <f t="shared" si="17"/>
        <v>science fiction</v>
      </c>
      <c r="S146" s="14" t="str">
        <f t="shared" si="18"/>
        <v>Feb</v>
      </c>
      <c r="T146" s="14" t="str">
        <f t="shared" si="19"/>
        <v>2015</v>
      </c>
      <c r="U146" s="14" t="str">
        <f t="shared" si="20"/>
        <v>Apr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23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4"/>
        <v>7.5111111111111111</v>
      </c>
      <c r="P147" s="10">
        <f t="shared" si="15"/>
        <v>37.555555555555557</v>
      </c>
      <c r="Q147" t="str">
        <f t="shared" si="16"/>
        <v>film &amp; video</v>
      </c>
      <c r="R147" s="24" t="str">
        <f t="shared" si="17"/>
        <v>science fiction</v>
      </c>
      <c r="S147" s="14" t="str">
        <f t="shared" si="18"/>
        <v>Jul</v>
      </c>
      <c r="T147" s="14" t="str">
        <f t="shared" si="19"/>
        <v>2015</v>
      </c>
      <c r="U147" s="14" t="str">
        <f t="shared" si="20"/>
        <v>Aug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23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4"/>
        <v>0.57499999999999996</v>
      </c>
      <c r="P148" s="10">
        <f t="shared" si="15"/>
        <v>38.333333333333336</v>
      </c>
      <c r="Q148" t="str">
        <f t="shared" si="16"/>
        <v>film &amp; video</v>
      </c>
      <c r="R148" s="24" t="str">
        <f t="shared" si="17"/>
        <v>science fiction</v>
      </c>
      <c r="S148" s="14" t="str">
        <f t="shared" si="18"/>
        <v>Nov</v>
      </c>
      <c r="T148" s="14" t="str">
        <f t="shared" si="19"/>
        <v>2016</v>
      </c>
      <c r="U148" s="14" t="str">
        <f t="shared" si="20"/>
        <v>Jan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23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4"/>
        <v>0</v>
      </c>
      <c r="P149" s="10" t="e">
        <f t="shared" si="15"/>
        <v>#DIV/0!</v>
      </c>
      <c r="Q149" t="str">
        <f t="shared" si="16"/>
        <v>film &amp; video</v>
      </c>
      <c r="R149" s="24" t="str">
        <f t="shared" si="17"/>
        <v>science fiction</v>
      </c>
      <c r="S149" s="14" t="str">
        <f t="shared" si="18"/>
        <v>Nov</v>
      </c>
      <c r="T149" s="14" t="str">
        <f t="shared" si="19"/>
        <v>2014</v>
      </c>
      <c r="U149" s="14" t="str">
        <f t="shared" si="20"/>
        <v>Jan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23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4"/>
        <v>0.08</v>
      </c>
      <c r="P150" s="10">
        <f t="shared" si="15"/>
        <v>20</v>
      </c>
      <c r="Q150" t="str">
        <f t="shared" si="16"/>
        <v>film &amp; video</v>
      </c>
      <c r="R150" s="24" t="str">
        <f t="shared" si="17"/>
        <v>science fiction</v>
      </c>
      <c r="S150" s="14" t="str">
        <f t="shared" si="18"/>
        <v>Jan</v>
      </c>
      <c r="T150" s="14" t="str">
        <f t="shared" si="19"/>
        <v>2016</v>
      </c>
      <c r="U150" s="14" t="str">
        <f t="shared" si="20"/>
        <v>Feb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23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4"/>
        <v>0.91999999999999993</v>
      </c>
      <c r="P151" s="10">
        <f t="shared" si="15"/>
        <v>15.333333333333334</v>
      </c>
      <c r="Q151" t="str">
        <f t="shared" si="16"/>
        <v>film &amp; video</v>
      </c>
      <c r="R151" s="24" t="str">
        <f t="shared" si="17"/>
        <v>science fiction</v>
      </c>
      <c r="S151" s="14" t="str">
        <f t="shared" si="18"/>
        <v>Nov</v>
      </c>
      <c r="T151" s="14" t="str">
        <f t="shared" si="19"/>
        <v>2014</v>
      </c>
      <c r="U151" s="14" t="str">
        <f t="shared" si="20"/>
        <v>Dec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23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4"/>
        <v>23.163076923076922</v>
      </c>
      <c r="P152" s="10">
        <f t="shared" si="15"/>
        <v>449.43283582089555</v>
      </c>
      <c r="Q152" t="str">
        <f t="shared" si="16"/>
        <v>film &amp; video</v>
      </c>
      <c r="R152" s="24" t="str">
        <f t="shared" si="17"/>
        <v>science fiction</v>
      </c>
      <c r="S152" s="14" t="str">
        <f t="shared" si="18"/>
        <v>Mar</v>
      </c>
      <c r="T152" s="14" t="str">
        <f t="shared" si="19"/>
        <v>2015</v>
      </c>
      <c r="U152" s="14" t="str">
        <f t="shared" si="20"/>
        <v>May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2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4"/>
        <v>5.5999999999999994E-2</v>
      </c>
      <c r="P153" s="10">
        <f t="shared" si="15"/>
        <v>28</v>
      </c>
      <c r="Q153" t="str">
        <f t="shared" si="16"/>
        <v>film &amp; video</v>
      </c>
      <c r="R153" s="24" t="str">
        <f t="shared" si="17"/>
        <v>science fiction</v>
      </c>
      <c r="S153" s="14" t="str">
        <f t="shared" si="18"/>
        <v>Apr</v>
      </c>
      <c r="T153" s="14" t="str">
        <f t="shared" si="19"/>
        <v>2015</v>
      </c>
      <c r="U153" s="14" t="str">
        <f t="shared" si="20"/>
        <v>Jun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23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4"/>
        <v>7.8947368421052634E-3</v>
      </c>
      <c r="P154" s="10">
        <f t="shared" si="15"/>
        <v>15</v>
      </c>
      <c r="Q154" t="str">
        <f t="shared" si="16"/>
        <v>film &amp; video</v>
      </c>
      <c r="R154" s="24" t="str">
        <f t="shared" si="17"/>
        <v>science fiction</v>
      </c>
      <c r="S154" s="14" t="str">
        <f t="shared" si="18"/>
        <v>Aug</v>
      </c>
      <c r="T154" s="14" t="str">
        <f t="shared" si="19"/>
        <v>2014</v>
      </c>
      <c r="U154" s="14" t="str">
        <f t="shared" si="20"/>
        <v>Sep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23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4"/>
        <v>0.71799999999999997</v>
      </c>
      <c r="P155" s="10">
        <f t="shared" si="15"/>
        <v>35.9</v>
      </c>
      <c r="Q155" t="str">
        <f t="shared" si="16"/>
        <v>film &amp; video</v>
      </c>
      <c r="R155" s="24" t="str">
        <f t="shared" si="17"/>
        <v>science fiction</v>
      </c>
      <c r="S155" s="14" t="str">
        <f t="shared" si="18"/>
        <v>Oct</v>
      </c>
      <c r="T155" s="14" t="str">
        <f t="shared" si="19"/>
        <v>2014</v>
      </c>
      <c r="U155" s="14" t="str">
        <f t="shared" si="20"/>
        <v>Dec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23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4"/>
        <v>2.666666666666667</v>
      </c>
      <c r="P156" s="10">
        <f t="shared" si="15"/>
        <v>13.333333333333334</v>
      </c>
      <c r="Q156" t="str">
        <f t="shared" si="16"/>
        <v>film &amp; video</v>
      </c>
      <c r="R156" s="24" t="str">
        <f t="shared" si="17"/>
        <v>science fiction</v>
      </c>
      <c r="S156" s="14" t="str">
        <f t="shared" si="18"/>
        <v>Apr</v>
      </c>
      <c r="T156" s="14" t="str">
        <f t="shared" si="19"/>
        <v>2015</v>
      </c>
      <c r="U156" s="14" t="str">
        <f t="shared" si="20"/>
        <v>Jun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23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4"/>
        <v>6.0000000000000001E-3</v>
      </c>
      <c r="P157" s="10">
        <f t="shared" si="15"/>
        <v>20.25</v>
      </c>
      <c r="Q157" t="str">
        <f t="shared" si="16"/>
        <v>film &amp; video</v>
      </c>
      <c r="R157" s="24" t="str">
        <f t="shared" si="17"/>
        <v>science fiction</v>
      </c>
      <c r="S157" s="14" t="str">
        <f t="shared" si="18"/>
        <v>Jun</v>
      </c>
      <c r="T157" s="14" t="str">
        <f t="shared" si="19"/>
        <v>2015</v>
      </c>
      <c r="U157" s="14" t="str">
        <f t="shared" si="20"/>
        <v>Jul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23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4"/>
        <v>5.0999999999999996</v>
      </c>
      <c r="P158" s="10">
        <f t="shared" si="15"/>
        <v>119</v>
      </c>
      <c r="Q158" t="str">
        <f t="shared" si="16"/>
        <v>film &amp; video</v>
      </c>
      <c r="R158" s="24" t="str">
        <f t="shared" si="17"/>
        <v>science fiction</v>
      </c>
      <c r="S158" s="14" t="str">
        <f t="shared" si="18"/>
        <v>Jun</v>
      </c>
      <c r="T158" s="14" t="str">
        <f t="shared" si="19"/>
        <v>2014</v>
      </c>
      <c r="U158" s="14" t="str">
        <f t="shared" si="20"/>
        <v>Aug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23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4"/>
        <v>0.26711185308848079</v>
      </c>
      <c r="P159" s="10">
        <f t="shared" si="15"/>
        <v>4</v>
      </c>
      <c r="Q159" t="str">
        <f t="shared" si="16"/>
        <v>film &amp; video</v>
      </c>
      <c r="R159" s="24" t="str">
        <f t="shared" si="17"/>
        <v>science fiction</v>
      </c>
      <c r="S159" s="14" t="str">
        <f t="shared" si="18"/>
        <v>Jan</v>
      </c>
      <c r="T159" s="14" t="str">
        <f t="shared" si="19"/>
        <v>2016</v>
      </c>
      <c r="U159" s="14" t="str">
        <f t="shared" si="20"/>
        <v>Feb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23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4"/>
        <v>0</v>
      </c>
      <c r="P160" s="10" t="e">
        <f t="shared" si="15"/>
        <v>#DIV/0!</v>
      </c>
      <c r="Q160" t="str">
        <f t="shared" si="16"/>
        <v>film &amp; video</v>
      </c>
      <c r="R160" s="24" t="str">
        <f t="shared" si="17"/>
        <v>science fiction</v>
      </c>
      <c r="S160" s="14" t="str">
        <f t="shared" si="18"/>
        <v>Sep</v>
      </c>
      <c r="T160" s="14" t="str">
        <f t="shared" si="19"/>
        <v>2014</v>
      </c>
      <c r="U160" s="14" t="str">
        <f t="shared" si="20"/>
        <v>Oct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23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4"/>
        <v>2E-3</v>
      </c>
      <c r="P161" s="10">
        <f t="shared" si="15"/>
        <v>10</v>
      </c>
      <c r="Q161" t="str">
        <f t="shared" si="16"/>
        <v>film &amp; video</v>
      </c>
      <c r="R161" s="24" t="str">
        <f t="shared" si="17"/>
        <v>science fiction</v>
      </c>
      <c r="S161" s="14" t="str">
        <f t="shared" si="18"/>
        <v>May</v>
      </c>
      <c r="T161" s="14" t="str">
        <f t="shared" si="19"/>
        <v>2016</v>
      </c>
      <c r="U161" s="14" t="str">
        <f t="shared" si="20"/>
        <v>Jul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23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4"/>
        <v>0</v>
      </c>
      <c r="P162" s="10" t="e">
        <f t="shared" si="15"/>
        <v>#DIV/0!</v>
      </c>
      <c r="Q162" t="str">
        <f t="shared" si="16"/>
        <v>film &amp; video</v>
      </c>
      <c r="R162" s="24" t="str">
        <f t="shared" si="17"/>
        <v>drama</v>
      </c>
      <c r="S162" s="14" t="str">
        <f t="shared" si="18"/>
        <v>Jun</v>
      </c>
      <c r="T162" s="14" t="str">
        <f t="shared" si="19"/>
        <v>2015</v>
      </c>
      <c r="U162" s="14" t="str">
        <f t="shared" si="20"/>
        <v>Aug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2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4"/>
        <v>0.01</v>
      </c>
      <c r="P163" s="10">
        <f t="shared" si="15"/>
        <v>5</v>
      </c>
      <c r="Q163" t="str">
        <f t="shared" si="16"/>
        <v>film &amp; video</v>
      </c>
      <c r="R163" s="24" t="str">
        <f t="shared" si="17"/>
        <v>drama</v>
      </c>
      <c r="S163" s="14" t="str">
        <f t="shared" si="18"/>
        <v>Jun</v>
      </c>
      <c r="T163" s="14" t="str">
        <f t="shared" si="19"/>
        <v>2014</v>
      </c>
      <c r="U163" s="14" t="str">
        <f t="shared" si="20"/>
        <v>Jul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23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4"/>
        <v>15.535714285714286</v>
      </c>
      <c r="P164" s="10">
        <f t="shared" si="15"/>
        <v>43.5</v>
      </c>
      <c r="Q164" t="str">
        <f t="shared" si="16"/>
        <v>film &amp; video</v>
      </c>
      <c r="R164" s="24" t="str">
        <f t="shared" si="17"/>
        <v>drama</v>
      </c>
      <c r="S164" s="14" t="str">
        <f t="shared" si="18"/>
        <v>Jul</v>
      </c>
      <c r="T164" s="14" t="str">
        <f t="shared" si="19"/>
        <v>2014</v>
      </c>
      <c r="U164" s="14" t="str">
        <f t="shared" si="20"/>
        <v>Aug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23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4"/>
        <v>0</v>
      </c>
      <c r="P165" s="10" t="e">
        <f t="shared" si="15"/>
        <v>#DIV/0!</v>
      </c>
      <c r="Q165" t="str">
        <f t="shared" si="16"/>
        <v>film &amp; video</v>
      </c>
      <c r="R165" s="24" t="str">
        <f t="shared" si="17"/>
        <v>drama</v>
      </c>
      <c r="S165" s="14" t="str">
        <f t="shared" si="18"/>
        <v>Aug</v>
      </c>
      <c r="T165" s="14" t="str">
        <f t="shared" si="19"/>
        <v>2015</v>
      </c>
      <c r="U165" s="14" t="str">
        <f t="shared" si="20"/>
        <v>Oct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23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4"/>
        <v>0.53333333333333333</v>
      </c>
      <c r="P166" s="10">
        <f t="shared" si="15"/>
        <v>91.428571428571431</v>
      </c>
      <c r="Q166" t="str">
        <f t="shared" si="16"/>
        <v>film &amp; video</v>
      </c>
      <c r="R166" s="24" t="str">
        <f t="shared" si="17"/>
        <v>drama</v>
      </c>
      <c r="S166" s="14" t="str">
        <f t="shared" si="18"/>
        <v>Jul</v>
      </c>
      <c r="T166" s="14" t="str">
        <f t="shared" si="19"/>
        <v>2014</v>
      </c>
      <c r="U166" s="14" t="str">
        <f t="shared" si="20"/>
        <v>Sep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23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4"/>
        <v>0</v>
      </c>
      <c r="P167" s="10" t="e">
        <f t="shared" si="15"/>
        <v>#DIV/0!</v>
      </c>
      <c r="Q167" t="str">
        <f t="shared" si="16"/>
        <v>film &amp; video</v>
      </c>
      <c r="R167" s="24" t="str">
        <f t="shared" si="17"/>
        <v>drama</v>
      </c>
      <c r="S167" s="14" t="str">
        <f t="shared" si="18"/>
        <v>Dec</v>
      </c>
      <c r="T167" s="14" t="str">
        <f t="shared" si="19"/>
        <v>2015</v>
      </c>
      <c r="U167" s="14" t="str">
        <f t="shared" si="20"/>
        <v>Jan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23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4"/>
        <v>60</v>
      </c>
      <c r="P168" s="10">
        <f t="shared" si="15"/>
        <v>3000</v>
      </c>
      <c r="Q168" t="str">
        <f t="shared" si="16"/>
        <v>film &amp; video</v>
      </c>
      <c r="R168" s="24" t="str">
        <f t="shared" si="17"/>
        <v>drama</v>
      </c>
      <c r="S168" s="14" t="str">
        <f t="shared" si="18"/>
        <v>Dec</v>
      </c>
      <c r="T168" s="14" t="str">
        <f t="shared" si="19"/>
        <v>2016</v>
      </c>
      <c r="U168" s="14" t="str">
        <f t="shared" si="20"/>
        <v>Jan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23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4"/>
        <v>0.01</v>
      </c>
      <c r="P169" s="10">
        <f t="shared" si="15"/>
        <v>5.5</v>
      </c>
      <c r="Q169" t="str">
        <f t="shared" si="16"/>
        <v>film &amp; video</v>
      </c>
      <c r="R169" s="24" t="str">
        <f t="shared" si="17"/>
        <v>drama</v>
      </c>
      <c r="S169" s="14" t="str">
        <f t="shared" si="18"/>
        <v>Jun</v>
      </c>
      <c r="T169" s="14" t="str">
        <f t="shared" si="19"/>
        <v>2015</v>
      </c>
      <c r="U169" s="14" t="str">
        <f t="shared" si="20"/>
        <v>Aug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23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4"/>
        <v>4.0625</v>
      </c>
      <c r="P170" s="10">
        <f t="shared" si="15"/>
        <v>108.33333333333333</v>
      </c>
      <c r="Q170" t="str">
        <f t="shared" si="16"/>
        <v>film &amp; video</v>
      </c>
      <c r="R170" s="24" t="str">
        <f t="shared" si="17"/>
        <v>drama</v>
      </c>
      <c r="S170" s="14" t="str">
        <f t="shared" si="18"/>
        <v>Feb</v>
      </c>
      <c r="T170" s="14" t="str">
        <f t="shared" si="19"/>
        <v>2015</v>
      </c>
      <c r="U170" s="14" t="str">
        <f t="shared" si="20"/>
        <v>Mar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23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4"/>
        <v>22.400000000000002</v>
      </c>
      <c r="P171" s="10">
        <f t="shared" si="15"/>
        <v>56</v>
      </c>
      <c r="Q171" t="str">
        <f t="shared" si="16"/>
        <v>film &amp; video</v>
      </c>
      <c r="R171" s="24" t="str">
        <f t="shared" si="17"/>
        <v>drama</v>
      </c>
      <c r="S171" s="14" t="str">
        <f t="shared" si="18"/>
        <v>Sep</v>
      </c>
      <c r="T171" s="14" t="str">
        <f t="shared" si="19"/>
        <v>2014</v>
      </c>
      <c r="U171" s="14" t="str">
        <f t="shared" si="20"/>
        <v>Oct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23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4"/>
        <v>3.25</v>
      </c>
      <c r="P172" s="10">
        <f t="shared" si="15"/>
        <v>32.5</v>
      </c>
      <c r="Q172" t="str">
        <f t="shared" si="16"/>
        <v>film &amp; video</v>
      </c>
      <c r="R172" s="24" t="str">
        <f t="shared" si="17"/>
        <v>drama</v>
      </c>
      <c r="S172" s="14" t="str">
        <f t="shared" si="18"/>
        <v>Jul</v>
      </c>
      <c r="T172" s="14" t="str">
        <f t="shared" si="19"/>
        <v>2015</v>
      </c>
      <c r="U172" s="14" t="str">
        <f t="shared" si="20"/>
        <v>Aug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2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4"/>
        <v>2E-3</v>
      </c>
      <c r="P173" s="10">
        <f t="shared" si="15"/>
        <v>1</v>
      </c>
      <c r="Q173" t="str">
        <f t="shared" si="16"/>
        <v>film &amp; video</v>
      </c>
      <c r="R173" s="24" t="str">
        <f t="shared" si="17"/>
        <v>drama</v>
      </c>
      <c r="S173" s="14" t="str">
        <f t="shared" si="18"/>
        <v>Jun</v>
      </c>
      <c r="T173" s="14" t="str">
        <f t="shared" si="19"/>
        <v>2016</v>
      </c>
      <c r="U173" s="14" t="str">
        <f t="shared" si="20"/>
        <v>Aug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23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4"/>
        <v>0</v>
      </c>
      <c r="P174" s="10" t="e">
        <f t="shared" si="15"/>
        <v>#DIV/0!</v>
      </c>
      <c r="Q174" t="str">
        <f t="shared" si="16"/>
        <v>film &amp; video</v>
      </c>
      <c r="R174" s="24" t="str">
        <f t="shared" si="17"/>
        <v>drama</v>
      </c>
      <c r="S174" s="14" t="str">
        <f t="shared" si="18"/>
        <v>Feb</v>
      </c>
      <c r="T174" s="14" t="str">
        <f t="shared" si="19"/>
        <v>2015</v>
      </c>
      <c r="U174" s="14" t="str">
        <f t="shared" si="20"/>
        <v>Mar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23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4"/>
        <v>0</v>
      </c>
      <c r="P175" s="10" t="e">
        <f t="shared" si="15"/>
        <v>#DIV/0!</v>
      </c>
      <c r="Q175" t="str">
        <f t="shared" si="16"/>
        <v>film &amp; video</v>
      </c>
      <c r="R175" s="24" t="str">
        <f t="shared" si="17"/>
        <v>drama</v>
      </c>
      <c r="S175" s="14" t="str">
        <f t="shared" si="18"/>
        <v>Jan</v>
      </c>
      <c r="T175" s="14" t="str">
        <f t="shared" si="19"/>
        <v>2015</v>
      </c>
      <c r="U175" s="14" t="str">
        <f t="shared" si="20"/>
        <v>Feb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23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4"/>
        <v>0</v>
      </c>
      <c r="P176" s="10" t="e">
        <f t="shared" si="15"/>
        <v>#DIV/0!</v>
      </c>
      <c r="Q176" t="str">
        <f t="shared" si="16"/>
        <v>film &amp; video</v>
      </c>
      <c r="R176" s="24" t="str">
        <f t="shared" si="17"/>
        <v>drama</v>
      </c>
      <c r="S176" s="14" t="str">
        <f t="shared" si="18"/>
        <v>Mar</v>
      </c>
      <c r="T176" s="14" t="str">
        <f t="shared" si="19"/>
        <v>2015</v>
      </c>
      <c r="U176" s="14" t="str">
        <f t="shared" si="20"/>
        <v>May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23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4"/>
        <v>6.4850000000000003</v>
      </c>
      <c r="P177" s="10">
        <f t="shared" si="15"/>
        <v>49.884615384615387</v>
      </c>
      <c r="Q177" t="str">
        <f t="shared" si="16"/>
        <v>film &amp; video</v>
      </c>
      <c r="R177" s="24" t="str">
        <f t="shared" si="17"/>
        <v>drama</v>
      </c>
      <c r="S177" s="14" t="str">
        <f t="shared" si="18"/>
        <v>Aug</v>
      </c>
      <c r="T177" s="14" t="str">
        <f t="shared" si="19"/>
        <v>2014</v>
      </c>
      <c r="U177" s="14" t="str">
        <f t="shared" si="20"/>
        <v>Aug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23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4"/>
        <v>0</v>
      </c>
      <c r="P178" s="10" t="e">
        <f t="shared" si="15"/>
        <v>#DIV/0!</v>
      </c>
      <c r="Q178" t="str">
        <f t="shared" si="16"/>
        <v>film &amp; video</v>
      </c>
      <c r="R178" s="24" t="str">
        <f t="shared" si="17"/>
        <v>drama</v>
      </c>
      <c r="S178" s="14" t="str">
        <f t="shared" si="18"/>
        <v>Jul</v>
      </c>
      <c r="T178" s="14" t="str">
        <f t="shared" si="19"/>
        <v>2015</v>
      </c>
      <c r="U178" s="14" t="str">
        <f t="shared" si="20"/>
        <v>Aug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23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4"/>
        <v>40</v>
      </c>
      <c r="P179" s="10">
        <f t="shared" si="15"/>
        <v>25.714285714285715</v>
      </c>
      <c r="Q179" t="str">
        <f t="shared" si="16"/>
        <v>film &amp; video</v>
      </c>
      <c r="R179" s="24" t="str">
        <f t="shared" si="17"/>
        <v>drama</v>
      </c>
      <c r="S179" s="14" t="str">
        <f t="shared" si="18"/>
        <v>Mar</v>
      </c>
      <c r="T179" s="14" t="str">
        <f t="shared" si="19"/>
        <v>2015</v>
      </c>
      <c r="U179" s="14" t="str">
        <f t="shared" si="20"/>
        <v>Mar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23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4"/>
        <v>0</v>
      </c>
      <c r="P180" s="10" t="e">
        <f t="shared" si="15"/>
        <v>#DIV/0!</v>
      </c>
      <c r="Q180" t="str">
        <f t="shared" si="16"/>
        <v>film &amp; video</v>
      </c>
      <c r="R180" s="24" t="str">
        <f t="shared" si="17"/>
        <v>drama</v>
      </c>
      <c r="S180" s="14" t="str">
        <f t="shared" si="18"/>
        <v>Oct</v>
      </c>
      <c r="T180" s="14" t="str">
        <f t="shared" si="19"/>
        <v>2015</v>
      </c>
      <c r="U180" s="14" t="str">
        <f t="shared" si="20"/>
        <v>Nov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23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4"/>
        <v>20</v>
      </c>
      <c r="P181" s="10">
        <f t="shared" si="15"/>
        <v>100</v>
      </c>
      <c r="Q181" t="str">
        <f t="shared" si="16"/>
        <v>film &amp; video</v>
      </c>
      <c r="R181" s="24" t="str">
        <f t="shared" si="17"/>
        <v>drama</v>
      </c>
      <c r="S181" s="14" t="str">
        <f t="shared" si="18"/>
        <v>Feb</v>
      </c>
      <c r="T181" s="14" t="str">
        <f t="shared" si="19"/>
        <v>2016</v>
      </c>
      <c r="U181" s="14" t="str">
        <f t="shared" si="20"/>
        <v>Mar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23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4"/>
        <v>33.416666666666664</v>
      </c>
      <c r="P182" s="10">
        <f t="shared" si="15"/>
        <v>30.846153846153847</v>
      </c>
      <c r="Q182" t="str">
        <f t="shared" si="16"/>
        <v>film &amp; video</v>
      </c>
      <c r="R182" s="24" t="str">
        <f t="shared" si="17"/>
        <v>drama</v>
      </c>
      <c r="S182" s="14" t="str">
        <f t="shared" si="18"/>
        <v>Mar</v>
      </c>
      <c r="T182" s="14" t="str">
        <f t="shared" si="19"/>
        <v>2015</v>
      </c>
      <c r="U182" s="14" t="str">
        <f t="shared" si="20"/>
        <v>Apr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2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4"/>
        <v>21.092608822670172</v>
      </c>
      <c r="P183" s="10">
        <f t="shared" si="15"/>
        <v>180.5</v>
      </c>
      <c r="Q183" t="str">
        <f t="shared" si="16"/>
        <v>film &amp; video</v>
      </c>
      <c r="R183" s="24" t="str">
        <f t="shared" si="17"/>
        <v>drama</v>
      </c>
      <c r="S183" s="14" t="str">
        <f t="shared" si="18"/>
        <v>May</v>
      </c>
      <c r="T183" s="14" t="str">
        <f t="shared" si="19"/>
        <v>2015</v>
      </c>
      <c r="U183" s="14" t="str">
        <f t="shared" si="20"/>
        <v>Jun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23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4"/>
        <v>0</v>
      </c>
      <c r="P184" s="10" t="e">
        <f t="shared" si="15"/>
        <v>#DIV/0!</v>
      </c>
      <c r="Q184" t="str">
        <f t="shared" si="16"/>
        <v>film &amp; video</v>
      </c>
      <c r="R184" s="24" t="str">
        <f t="shared" si="17"/>
        <v>drama</v>
      </c>
      <c r="S184" s="14" t="str">
        <f t="shared" si="18"/>
        <v>Dec</v>
      </c>
      <c r="T184" s="14" t="str">
        <f t="shared" si="19"/>
        <v>2016</v>
      </c>
      <c r="U184" s="14" t="str">
        <f t="shared" si="20"/>
        <v>Jan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23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4"/>
        <v>35.856000000000002</v>
      </c>
      <c r="P185" s="10">
        <f t="shared" si="15"/>
        <v>373.5</v>
      </c>
      <c r="Q185" t="str">
        <f t="shared" si="16"/>
        <v>film &amp; video</v>
      </c>
      <c r="R185" s="24" t="str">
        <f t="shared" si="17"/>
        <v>drama</v>
      </c>
      <c r="S185" s="14" t="str">
        <f t="shared" si="18"/>
        <v>Oct</v>
      </c>
      <c r="T185" s="14" t="str">
        <f t="shared" si="19"/>
        <v>2014</v>
      </c>
      <c r="U185" s="14" t="str">
        <f t="shared" si="20"/>
        <v>Nov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23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4"/>
        <v>3.4000000000000004</v>
      </c>
      <c r="P186" s="10">
        <f t="shared" si="15"/>
        <v>25.5</v>
      </c>
      <c r="Q186" t="str">
        <f t="shared" si="16"/>
        <v>film &amp; video</v>
      </c>
      <c r="R186" s="24" t="str">
        <f t="shared" si="17"/>
        <v>drama</v>
      </c>
      <c r="S186" s="14" t="str">
        <f t="shared" si="18"/>
        <v>Jul</v>
      </c>
      <c r="T186" s="14" t="str">
        <f t="shared" si="19"/>
        <v>2014</v>
      </c>
      <c r="U186" s="14" t="str">
        <f t="shared" si="20"/>
        <v>Sep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23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4"/>
        <v>5.5</v>
      </c>
      <c r="P187" s="10">
        <f t="shared" si="15"/>
        <v>220</v>
      </c>
      <c r="Q187" t="str">
        <f t="shared" si="16"/>
        <v>film &amp; video</v>
      </c>
      <c r="R187" s="24" t="str">
        <f t="shared" si="17"/>
        <v>drama</v>
      </c>
      <c r="S187" s="14" t="str">
        <f t="shared" si="18"/>
        <v>Jul</v>
      </c>
      <c r="T187" s="14" t="str">
        <f t="shared" si="19"/>
        <v>2016</v>
      </c>
      <c r="U187" s="14" t="str">
        <f t="shared" si="20"/>
        <v>Aug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23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4"/>
        <v>0</v>
      </c>
      <c r="P188" s="10" t="e">
        <f t="shared" si="15"/>
        <v>#DIV/0!</v>
      </c>
      <c r="Q188" t="str">
        <f t="shared" si="16"/>
        <v>film &amp; video</v>
      </c>
      <c r="R188" s="24" t="str">
        <f t="shared" si="17"/>
        <v>drama</v>
      </c>
      <c r="S188" s="14" t="str">
        <f t="shared" si="18"/>
        <v>Feb</v>
      </c>
      <c r="T188" s="14" t="str">
        <f t="shared" si="19"/>
        <v>2017</v>
      </c>
      <c r="U188" s="14" t="str">
        <f t="shared" si="20"/>
        <v>Mar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23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4"/>
        <v>16</v>
      </c>
      <c r="P189" s="10">
        <f t="shared" si="15"/>
        <v>160</v>
      </c>
      <c r="Q189" t="str">
        <f t="shared" si="16"/>
        <v>film &amp; video</v>
      </c>
      <c r="R189" s="24" t="str">
        <f t="shared" si="17"/>
        <v>drama</v>
      </c>
      <c r="S189" s="14" t="str">
        <f t="shared" si="18"/>
        <v>Jun</v>
      </c>
      <c r="T189" s="14" t="str">
        <f t="shared" si="19"/>
        <v>2015</v>
      </c>
      <c r="U189" s="14" t="str">
        <f t="shared" si="20"/>
        <v>Jul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23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4"/>
        <v>0</v>
      </c>
      <c r="P190" s="10" t="e">
        <f t="shared" si="15"/>
        <v>#DIV/0!</v>
      </c>
      <c r="Q190" t="str">
        <f t="shared" si="16"/>
        <v>film &amp; video</v>
      </c>
      <c r="R190" s="24" t="str">
        <f t="shared" si="17"/>
        <v>drama</v>
      </c>
      <c r="S190" s="14" t="str">
        <f t="shared" si="18"/>
        <v>Aug</v>
      </c>
      <c r="T190" s="14" t="str">
        <f t="shared" si="19"/>
        <v>2014</v>
      </c>
      <c r="U190" s="14" t="str">
        <f t="shared" si="20"/>
        <v>Sep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23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4"/>
        <v>6.8999999999999992E-2</v>
      </c>
      <c r="P191" s="10">
        <f t="shared" si="15"/>
        <v>69</v>
      </c>
      <c r="Q191" t="str">
        <f t="shared" si="16"/>
        <v>film &amp; video</v>
      </c>
      <c r="R191" s="24" t="str">
        <f t="shared" si="17"/>
        <v>drama</v>
      </c>
      <c r="S191" s="14" t="str">
        <f t="shared" si="18"/>
        <v>Jul</v>
      </c>
      <c r="T191" s="14" t="str">
        <f t="shared" si="19"/>
        <v>2016</v>
      </c>
      <c r="U191" s="14" t="str">
        <f t="shared" si="20"/>
        <v>Sep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23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4"/>
        <v>0.41666666666666669</v>
      </c>
      <c r="P192" s="10">
        <f t="shared" si="15"/>
        <v>50</v>
      </c>
      <c r="Q192" t="str">
        <f t="shared" si="16"/>
        <v>film &amp; video</v>
      </c>
      <c r="R192" s="24" t="str">
        <f t="shared" si="17"/>
        <v>drama</v>
      </c>
      <c r="S192" s="14" t="str">
        <f t="shared" si="18"/>
        <v>Jun</v>
      </c>
      <c r="T192" s="14" t="str">
        <f t="shared" si="19"/>
        <v>2016</v>
      </c>
      <c r="U192" s="14" t="str">
        <f t="shared" si="20"/>
        <v>Jun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2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4"/>
        <v>5</v>
      </c>
      <c r="P193" s="10">
        <f t="shared" si="15"/>
        <v>83.333333333333329</v>
      </c>
      <c r="Q193" t="str">
        <f t="shared" si="16"/>
        <v>film &amp; video</v>
      </c>
      <c r="R193" s="24" t="str">
        <f t="shared" si="17"/>
        <v>drama</v>
      </c>
      <c r="S193" s="14" t="str">
        <f t="shared" si="18"/>
        <v>Aug</v>
      </c>
      <c r="T193" s="14" t="str">
        <f t="shared" si="19"/>
        <v>2015</v>
      </c>
      <c r="U193" s="14" t="str">
        <f t="shared" si="20"/>
        <v>Oct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23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4"/>
        <v>1.6999999999999999E-3</v>
      </c>
      <c r="P194" s="10">
        <f t="shared" si="15"/>
        <v>5.666666666666667</v>
      </c>
      <c r="Q194" t="str">
        <f t="shared" si="16"/>
        <v>film &amp; video</v>
      </c>
      <c r="R194" s="24" t="str">
        <f t="shared" si="17"/>
        <v>drama</v>
      </c>
      <c r="S194" s="14" t="str">
        <f t="shared" si="18"/>
        <v>Sep</v>
      </c>
      <c r="T194" s="14" t="str">
        <f t="shared" si="19"/>
        <v>2014</v>
      </c>
      <c r="U194" s="14" t="str">
        <f t="shared" si="20"/>
        <v>Oct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23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1">E195/D195*100</f>
        <v>0</v>
      </c>
      <c r="P195" s="10" t="e">
        <f t="shared" ref="P195:P258" si="22">E195/L195</f>
        <v>#DIV/0!</v>
      </c>
      <c r="Q195" t="str">
        <f t="shared" ref="Q195:Q258" si="23">LEFT(N195,FIND("/",N195)-1)</f>
        <v>film &amp; video</v>
      </c>
      <c r="R195" s="24" t="str">
        <f t="shared" ref="R195:R258" si="24">RIGHT(N195,LEN(N195)-SEARCH("/",N195,1))</f>
        <v>drama</v>
      </c>
      <c r="S195" s="14" t="str">
        <f t="shared" ref="S195:S258" si="25">TEXT((((J195/60)/60)/24)+DATE(1970,1,1),"mmm")</f>
        <v>Sep</v>
      </c>
      <c r="T195" s="14" t="str">
        <f t="shared" ref="T195:T258" si="26">TEXT(((((J195/60)/60)/24)+DATE(1970,1,1)),"yyyy")</f>
        <v>2014</v>
      </c>
      <c r="U195" s="14" t="str">
        <f t="shared" ref="U195:U258" si="27">TEXT((((I195/60)/60)/24)+DATE(1970,1,1),"mmm")</f>
        <v>Nov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23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1"/>
        <v>0.12</v>
      </c>
      <c r="P196" s="10">
        <f t="shared" si="22"/>
        <v>1</v>
      </c>
      <c r="Q196" t="str">
        <f t="shared" si="23"/>
        <v>film &amp; video</v>
      </c>
      <c r="R196" s="24" t="str">
        <f t="shared" si="24"/>
        <v>drama</v>
      </c>
      <c r="S196" s="14" t="str">
        <f t="shared" si="25"/>
        <v>Jan</v>
      </c>
      <c r="T196" s="14" t="str">
        <f t="shared" si="26"/>
        <v>2016</v>
      </c>
      <c r="U196" s="14" t="str">
        <f t="shared" si="27"/>
        <v>Mar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23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1"/>
        <v>0</v>
      </c>
      <c r="P197" s="10" t="e">
        <f t="shared" si="22"/>
        <v>#DIV/0!</v>
      </c>
      <c r="Q197" t="str">
        <f t="shared" si="23"/>
        <v>film &amp; video</v>
      </c>
      <c r="R197" s="24" t="str">
        <f t="shared" si="24"/>
        <v>drama</v>
      </c>
      <c r="S197" s="14" t="str">
        <f t="shared" si="25"/>
        <v>May</v>
      </c>
      <c r="T197" s="14" t="str">
        <f t="shared" si="26"/>
        <v>2015</v>
      </c>
      <c r="U197" s="14" t="str">
        <f t="shared" si="27"/>
        <v>Jul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23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1"/>
        <v>41.857142857142861</v>
      </c>
      <c r="P198" s="10">
        <f t="shared" si="22"/>
        <v>77.10526315789474</v>
      </c>
      <c r="Q198" t="str">
        <f t="shared" si="23"/>
        <v>film &amp; video</v>
      </c>
      <c r="R198" s="24" t="str">
        <f t="shared" si="24"/>
        <v>drama</v>
      </c>
      <c r="S198" s="14" t="str">
        <f t="shared" si="25"/>
        <v>Sep</v>
      </c>
      <c r="T198" s="14" t="str">
        <f t="shared" si="26"/>
        <v>2015</v>
      </c>
      <c r="U198" s="14" t="str">
        <f t="shared" si="27"/>
        <v>Oct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23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1"/>
        <v>10.48</v>
      </c>
      <c r="P199" s="10">
        <f t="shared" si="22"/>
        <v>32.75</v>
      </c>
      <c r="Q199" t="str">
        <f t="shared" si="23"/>
        <v>film &amp; video</v>
      </c>
      <c r="R199" s="24" t="str">
        <f t="shared" si="24"/>
        <v>drama</v>
      </c>
      <c r="S199" s="14" t="str">
        <f t="shared" si="25"/>
        <v>Jan</v>
      </c>
      <c r="T199" s="14" t="str">
        <f t="shared" si="26"/>
        <v>2017</v>
      </c>
      <c r="U199" s="14" t="str">
        <f t="shared" si="27"/>
        <v>Feb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23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1"/>
        <v>1.1159999999999999</v>
      </c>
      <c r="P200" s="10">
        <f t="shared" si="22"/>
        <v>46.5</v>
      </c>
      <c r="Q200" t="str">
        <f t="shared" si="23"/>
        <v>film &amp; video</v>
      </c>
      <c r="R200" s="24" t="str">
        <f t="shared" si="24"/>
        <v>drama</v>
      </c>
      <c r="S200" s="14" t="str">
        <f t="shared" si="25"/>
        <v>Sep</v>
      </c>
      <c r="T200" s="14" t="str">
        <f t="shared" si="26"/>
        <v>2014</v>
      </c>
      <c r="U200" s="14" t="str">
        <f t="shared" si="27"/>
        <v>Oct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23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1"/>
        <v>0</v>
      </c>
      <c r="P201" s="10" t="e">
        <f t="shared" si="22"/>
        <v>#DIV/0!</v>
      </c>
      <c r="Q201" t="str">
        <f t="shared" si="23"/>
        <v>film &amp; video</v>
      </c>
      <c r="R201" s="24" t="str">
        <f t="shared" si="24"/>
        <v>drama</v>
      </c>
      <c r="S201" s="14" t="str">
        <f t="shared" si="25"/>
        <v>Aug</v>
      </c>
      <c r="T201" s="14" t="str">
        <f t="shared" si="26"/>
        <v>2016</v>
      </c>
      <c r="U201" s="14" t="str">
        <f t="shared" si="27"/>
        <v>Sep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23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1"/>
        <v>26.192500000000003</v>
      </c>
      <c r="P202" s="10">
        <f t="shared" si="22"/>
        <v>87.308333333333337</v>
      </c>
      <c r="Q202" t="str">
        <f t="shared" si="23"/>
        <v>film &amp; video</v>
      </c>
      <c r="R202" s="24" t="str">
        <f t="shared" si="24"/>
        <v>drama</v>
      </c>
      <c r="S202" s="14" t="str">
        <f t="shared" si="25"/>
        <v>Aug</v>
      </c>
      <c r="T202" s="14" t="str">
        <f t="shared" si="26"/>
        <v>2014</v>
      </c>
      <c r="U202" s="14" t="str">
        <f t="shared" si="27"/>
        <v>Sep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2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1"/>
        <v>58.461538461538467</v>
      </c>
      <c r="P203" s="10">
        <f t="shared" si="22"/>
        <v>54.285714285714285</v>
      </c>
      <c r="Q203" t="str">
        <f t="shared" si="23"/>
        <v>film &amp; video</v>
      </c>
      <c r="R203" s="24" t="str">
        <f t="shared" si="24"/>
        <v>drama</v>
      </c>
      <c r="S203" s="14" t="str">
        <f t="shared" si="25"/>
        <v>Jan</v>
      </c>
      <c r="T203" s="14" t="str">
        <f t="shared" si="26"/>
        <v>2015</v>
      </c>
      <c r="U203" s="14" t="str">
        <f t="shared" si="27"/>
        <v>Feb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23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1"/>
        <v>0</v>
      </c>
      <c r="P204" s="10" t="e">
        <f t="shared" si="22"/>
        <v>#DIV/0!</v>
      </c>
      <c r="Q204" t="str">
        <f t="shared" si="23"/>
        <v>film &amp; video</v>
      </c>
      <c r="R204" s="24" t="str">
        <f t="shared" si="24"/>
        <v>drama</v>
      </c>
      <c r="S204" s="14" t="str">
        <f t="shared" si="25"/>
        <v>Sep</v>
      </c>
      <c r="T204" s="14" t="str">
        <f t="shared" si="26"/>
        <v>2015</v>
      </c>
      <c r="U204" s="14" t="str">
        <f t="shared" si="27"/>
        <v>Oct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23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1"/>
        <v>29.84</v>
      </c>
      <c r="P205" s="10">
        <f t="shared" si="22"/>
        <v>93.25</v>
      </c>
      <c r="Q205" t="str">
        <f t="shared" si="23"/>
        <v>film &amp; video</v>
      </c>
      <c r="R205" s="24" t="str">
        <f t="shared" si="24"/>
        <v>drama</v>
      </c>
      <c r="S205" s="14" t="str">
        <f t="shared" si="25"/>
        <v>Nov</v>
      </c>
      <c r="T205" s="14" t="str">
        <f t="shared" si="26"/>
        <v>2014</v>
      </c>
      <c r="U205" s="14" t="str">
        <f t="shared" si="27"/>
        <v>Jan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23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1"/>
        <v>50.721666666666664</v>
      </c>
      <c r="P206" s="10">
        <f t="shared" si="22"/>
        <v>117.68368136117556</v>
      </c>
      <c r="Q206" t="str">
        <f t="shared" si="23"/>
        <v>film &amp; video</v>
      </c>
      <c r="R206" s="24" t="str">
        <f t="shared" si="24"/>
        <v>drama</v>
      </c>
      <c r="S206" s="14" t="str">
        <f t="shared" si="25"/>
        <v>Jul</v>
      </c>
      <c r="T206" s="14" t="str">
        <f t="shared" si="26"/>
        <v>2016</v>
      </c>
      <c r="U206" s="14" t="str">
        <f t="shared" si="27"/>
        <v>Aug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23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1"/>
        <v>16.25</v>
      </c>
      <c r="P207" s="10">
        <f t="shared" si="22"/>
        <v>76.470588235294116</v>
      </c>
      <c r="Q207" t="str">
        <f t="shared" si="23"/>
        <v>film &amp; video</v>
      </c>
      <c r="R207" s="24" t="str">
        <f t="shared" si="24"/>
        <v>drama</v>
      </c>
      <c r="S207" s="14" t="str">
        <f t="shared" si="25"/>
        <v>Sep</v>
      </c>
      <c r="T207" s="14" t="str">
        <f t="shared" si="26"/>
        <v>2015</v>
      </c>
      <c r="U207" s="14" t="str">
        <f t="shared" si="27"/>
        <v>Oct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23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1"/>
        <v>0</v>
      </c>
      <c r="P208" s="10" t="e">
        <f t="shared" si="22"/>
        <v>#DIV/0!</v>
      </c>
      <c r="Q208" t="str">
        <f t="shared" si="23"/>
        <v>film &amp; video</v>
      </c>
      <c r="R208" s="24" t="str">
        <f t="shared" si="24"/>
        <v>drama</v>
      </c>
      <c r="S208" s="14" t="str">
        <f t="shared" si="25"/>
        <v>Jul</v>
      </c>
      <c r="T208" s="14" t="str">
        <f t="shared" si="26"/>
        <v>2016</v>
      </c>
      <c r="U208" s="14" t="str">
        <f t="shared" si="27"/>
        <v>Aug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23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1"/>
        <v>15.214285714285714</v>
      </c>
      <c r="P209" s="10">
        <f t="shared" si="22"/>
        <v>163.84615384615384</v>
      </c>
      <c r="Q209" t="str">
        <f t="shared" si="23"/>
        <v>film &amp; video</v>
      </c>
      <c r="R209" s="24" t="str">
        <f t="shared" si="24"/>
        <v>drama</v>
      </c>
      <c r="S209" s="14" t="str">
        <f t="shared" si="25"/>
        <v>Dec</v>
      </c>
      <c r="T209" s="14" t="str">
        <f t="shared" si="26"/>
        <v>2014</v>
      </c>
      <c r="U209" s="14" t="str">
        <f t="shared" si="27"/>
        <v>Jan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23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1"/>
        <v>0</v>
      </c>
      <c r="P210" s="10" t="e">
        <f t="shared" si="22"/>
        <v>#DIV/0!</v>
      </c>
      <c r="Q210" t="str">
        <f t="shared" si="23"/>
        <v>film &amp; video</v>
      </c>
      <c r="R210" s="24" t="str">
        <f t="shared" si="24"/>
        <v>drama</v>
      </c>
      <c r="S210" s="14" t="str">
        <f t="shared" si="25"/>
        <v>Nov</v>
      </c>
      <c r="T210" s="14" t="str">
        <f t="shared" si="26"/>
        <v>2014</v>
      </c>
      <c r="U210" s="14" t="str">
        <f t="shared" si="27"/>
        <v>Dec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23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1"/>
        <v>0</v>
      </c>
      <c r="P211" s="10" t="e">
        <f t="shared" si="22"/>
        <v>#DIV/0!</v>
      </c>
      <c r="Q211" t="str">
        <f t="shared" si="23"/>
        <v>film &amp; video</v>
      </c>
      <c r="R211" s="24" t="str">
        <f t="shared" si="24"/>
        <v>drama</v>
      </c>
      <c r="S211" s="14" t="str">
        <f t="shared" si="25"/>
        <v>Jun</v>
      </c>
      <c r="T211" s="14" t="str">
        <f t="shared" si="26"/>
        <v>2015</v>
      </c>
      <c r="U211" s="14" t="str">
        <f t="shared" si="27"/>
        <v>Jul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23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1"/>
        <v>25.25</v>
      </c>
      <c r="P212" s="10">
        <f t="shared" si="22"/>
        <v>91.818181818181813</v>
      </c>
      <c r="Q212" t="str">
        <f t="shared" si="23"/>
        <v>film &amp; video</v>
      </c>
      <c r="R212" s="24" t="str">
        <f t="shared" si="24"/>
        <v>drama</v>
      </c>
      <c r="S212" s="14" t="str">
        <f t="shared" si="25"/>
        <v>Sep</v>
      </c>
      <c r="T212" s="14" t="str">
        <f t="shared" si="26"/>
        <v>2015</v>
      </c>
      <c r="U212" s="14" t="str">
        <f t="shared" si="27"/>
        <v>Oct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2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1"/>
        <v>44.6</v>
      </c>
      <c r="P213" s="10">
        <f t="shared" si="22"/>
        <v>185.83333333333334</v>
      </c>
      <c r="Q213" t="str">
        <f t="shared" si="23"/>
        <v>film &amp; video</v>
      </c>
      <c r="R213" s="24" t="str">
        <f t="shared" si="24"/>
        <v>drama</v>
      </c>
      <c r="S213" s="14" t="str">
        <f t="shared" si="25"/>
        <v>Aug</v>
      </c>
      <c r="T213" s="14" t="str">
        <f t="shared" si="26"/>
        <v>2015</v>
      </c>
      <c r="U213" s="14" t="str">
        <f t="shared" si="27"/>
        <v>Sep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23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1"/>
        <v>1.5873015873015872E-2</v>
      </c>
      <c r="P214" s="10">
        <f t="shared" si="22"/>
        <v>1</v>
      </c>
      <c r="Q214" t="str">
        <f t="shared" si="23"/>
        <v>film &amp; video</v>
      </c>
      <c r="R214" s="24" t="str">
        <f t="shared" si="24"/>
        <v>drama</v>
      </c>
      <c r="S214" s="14" t="str">
        <f t="shared" si="25"/>
        <v>Feb</v>
      </c>
      <c r="T214" s="14" t="str">
        <f t="shared" si="26"/>
        <v>2016</v>
      </c>
      <c r="U214" s="14" t="str">
        <f t="shared" si="27"/>
        <v>Apr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23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1"/>
        <v>0.04</v>
      </c>
      <c r="P215" s="10">
        <f t="shared" si="22"/>
        <v>20</v>
      </c>
      <c r="Q215" t="str">
        <f t="shared" si="23"/>
        <v>film &amp; video</v>
      </c>
      <c r="R215" s="24" t="str">
        <f t="shared" si="24"/>
        <v>drama</v>
      </c>
      <c r="S215" s="14" t="str">
        <f t="shared" si="25"/>
        <v>Jul</v>
      </c>
      <c r="T215" s="14" t="str">
        <f t="shared" si="26"/>
        <v>2015</v>
      </c>
      <c r="U215" s="14" t="str">
        <f t="shared" si="27"/>
        <v>Aug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23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1"/>
        <v>8.0000000000000002E-3</v>
      </c>
      <c r="P216" s="10">
        <f t="shared" si="22"/>
        <v>1</v>
      </c>
      <c r="Q216" t="str">
        <f t="shared" si="23"/>
        <v>film &amp; video</v>
      </c>
      <c r="R216" s="24" t="str">
        <f t="shared" si="24"/>
        <v>drama</v>
      </c>
      <c r="S216" s="14" t="str">
        <f t="shared" si="25"/>
        <v>Jan</v>
      </c>
      <c r="T216" s="14" t="str">
        <f t="shared" si="26"/>
        <v>2015</v>
      </c>
      <c r="U216" s="14" t="str">
        <f t="shared" si="27"/>
        <v>Mar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23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1"/>
        <v>0.22727272727272727</v>
      </c>
      <c r="P217" s="10">
        <f t="shared" si="22"/>
        <v>10</v>
      </c>
      <c r="Q217" t="str">
        <f t="shared" si="23"/>
        <v>film &amp; video</v>
      </c>
      <c r="R217" s="24" t="str">
        <f t="shared" si="24"/>
        <v>drama</v>
      </c>
      <c r="S217" s="14" t="str">
        <f t="shared" si="25"/>
        <v>Jan</v>
      </c>
      <c r="T217" s="14" t="str">
        <f t="shared" si="26"/>
        <v>2016</v>
      </c>
      <c r="U217" s="14" t="str">
        <f t="shared" si="27"/>
        <v>Feb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23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1"/>
        <v>55.698440000000005</v>
      </c>
      <c r="P218" s="10">
        <f t="shared" si="22"/>
        <v>331.53833333333336</v>
      </c>
      <c r="Q218" t="str">
        <f t="shared" si="23"/>
        <v>film &amp; video</v>
      </c>
      <c r="R218" s="24" t="str">
        <f t="shared" si="24"/>
        <v>drama</v>
      </c>
      <c r="S218" s="14" t="str">
        <f t="shared" si="25"/>
        <v>Mar</v>
      </c>
      <c r="T218" s="14" t="str">
        <f t="shared" si="26"/>
        <v>2015</v>
      </c>
      <c r="U218" s="14" t="str">
        <f t="shared" si="27"/>
        <v>Apr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23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1"/>
        <v>11.943</v>
      </c>
      <c r="P219" s="10">
        <f t="shared" si="22"/>
        <v>314.28947368421052</v>
      </c>
      <c r="Q219" t="str">
        <f t="shared" si="23"/>
        <v>film &amp; video</v>
      </c>
      <c r="R219" s="24" t="str">
        <f t="shared" si="24"/>
        <v>drama</v>
      </c>
      <c r="S219" s="14" t="str">
        <f t="shared" si="25"/>
        <v>Nov</v>
      </c>
      <c r="T219" s="14" t="str">
        <f t="shared" si="26"/>
        <v>2014</v>
      </c>
      <c r="U219" s="14" t="str">
        <f t="shared" si="27"/>
        <v>Dec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23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1"/>
        <v>2</v>
      </c>
      <c r="P220" s="10">
        <f t="shared" si="22"/>
        <v>100</v>
      </c>
      <c r="Q220" t="str">
        <f t="shared" si="23"/>
        <v>film &amp; video</v>
      </c>
      <c r="R220" s="24" t="str">
        <f t="shared" si="24"/>
        <v>drama</v>
      </c>
      <c r="S220" s="14" t="str">
        <f t="shared" si="25"/>
        <v>Mar</v>
      </c>
      <c r="T220" s="14" t="str">
        <f t="shared" si="26"/>
        <v>2015</v>
      </c>
      <c r="U220" s="14" t="str">
        <f t="shared" si="27"/>
        <v>May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23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1"/>
        <v>17.630000000000003</v>
      </c>
      <c r="P221" s="10">
        <f t="shared" si="22"/>
        <v>115.98684210526316</v>
      </c>
      <c r="Q221" t="str">
        <f t="shared" si="23"/>
        <v>film &amp; video</v>
      </c>
      <c r="R221" s="24" t="str">
        <f t="shared" si="24"/>
        <v>drama</v>
      </c>
      <c r="S221" s="14" t="str">
        <f t="shared" si="25"/>
        <v>Feb</v>
      </c>
      <c r="T221" s="14" t="str">
        <f t="shared" si="26"/>
        <v>2016</v>
      </c>
      <c r="U221" s="14" t="str">
        <f t="shared" si="27"/>
        <v>Apr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23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1"/>
        <v>0.72</v>
      </c>
      <c r="P222" s="10">
        <f t="shared" si="22"/>
        <v>120</v>
      </c>
      <c r="Q222" t="str">
        <f t="shared" si="23"/>
        <v>film &amp; video</v>
      </c>
      <c r="R222" s="24" t="str">
        <f t="shared" si="24"/>
        <v>drama</v>
      </c>
      <c r="S222" s="14" t="str">
        <f t="shared" si="25"/>
        <v>Jul</v>
      </c>
      <c r="T222" s="14" t="str">
        <f t="shared" si="26"/>
        <v>2015</v>
      </c>
      <c r="U222" s="14" t="str">
        <f t="shared" si="27"/>
        <v>Aug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1"/>
        <v>0</v>
      </c>
      <c r="P223" s="10" t="e">
        <f t="shared" si="22"/>
        <v>#DIV/0!</v>
      </c>
      <c r="Q223" t="str">
        <f t="shared" si="23"/>
        <v>film &amp; video</v>
      </c>
      <c r="R223" s="24" t="str">
        <f t="shared" si="24"/>
        <v>drama</v>
      </c>
      <c r="S223" s="14" t="str">
        <f t="shared" si="25"/>
        <v>Jan</v>
      </c>
      <c r="T223" s="14" t="str">
        <f t="shared" si="26"/>
        <v>2015</v>
      </c>
      <c r="U223" s="14" t="str">
        <f t="shared" si="27"/>
        <v>Mar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23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1"/>
        <v>13</v>
      </c>
      <c r="P224" s="10">
        <f t="shared" si="22"/>
        <v>65</v>
      </c>
      <c r="Q224" t="str">
        <f t="shared" si="23"/>
        <v>film &amp; video</v>
      </c>
      <c r="R224" s="24" t="str">
        <f t="shared" si="24"/>
        <v>drama</v>
      </c>
      <c r="S224" s="14" t="str">
        <f t="shared" si="25"/>
        <v>Jan</v>
      </c>
      <c r="T224" s="14" t="str">
        <f t="shared" si="26"/>
        <v>2015</v>
      </c>
      <c r="U224" s="14" t="str">
        <f t="shared" si="27"/>
        <v>Mar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23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1"/>
        <v>0</v>
      </c>
      <c r="P225" s="10" t="e">
        <f t="shared" si="22"/>
        <v>#DIV/0!</v>
      </c>
      <c r="Q225" t="str">
        <f t="shared" si="23"/>
        <v>film &amp; video</v>
      </c>
      <c r="R225" s="24" t="str">
        <f t="shared" si="24"/>
        <v>drama</v>
      </c>
      <c r="S225" s="14" t="str">
        <f t="shared" si="25"/>
        <v>Apr</v>
      </c>
      <c r="T225" s="14" t="str">
        <f t="shared" si="26"/>
        <v>2016</v>
      </c>
      <c r="U225" s="14" t="str">
        <f t="shared" si="27"/>
        <v>May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23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1"/>
        <v>0</v>
      </c>
      <c r="P226" s="10" t="e">
        <f t="shared" si="22"/>
        <v>#DIV/0!</v>
      </c>
      <c r="Q226" t="str">
        <f t="shared" si="23"/>
        <v>film &amp; video</v>
      </c>
      <c r="R226" s="24" t="str">
        <f t="shared" si="24"/>
        <v>drama</v>
      </c>
      <c r="S226" s="14" t="str">
        <f t="shared" si="25"/>
        <v>May</v>
      </c>
      <c r="T226" s="14" t="str">
        <f t="shared" si="26"/>
        <v>2015</v>
      </c>
      <c r="U226" s="14" t="str">
        <f t="shared" si="27"/>
        <v>Jul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23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1"/>
        <v>0</v>
      </c>
      <c r="P227" s="10" t="e">
        <f t="shared" si="22"/>
        <v>#DIV/0!</v>
      </c>
      <c r="Q227" t="str">
        <f t="shared" si="23"/>
        <v>film &amp; video</v>
      </c>
      <c r="R227" s="24" t="str">
        <f t="shared" si="24"/>
        <v>drama</v>
      </c>
      <c r="S227" s="14" t="str">
        <f t="shared" si="25"/>
        <v>Mar</v>
      </c>
      <c r="T227" s="14" t="str">
        <f t="shared" si="26"/>
        <v>2016</v>
      </c>
      <c r="U227" s="14" t="str">
        <f t="shared" si="27"/>
        <v>Apr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23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1"/>
        <v>0.86206896551724133</v>
      </c>
      <c r="P228" s="10">
        <f t="shared" si="22"/>
        <v>125</v>
      </c>
      <c r="Q228" t="str">
        <f t="shared" si="23"/>
        <v>film &amp; video</v>
      </c>
      <c r="R228" s="24" t="str">
        <f t="shared" si="24"/>
        <v>drama</v>
      </c>
      <c r="S228" s="14" t="str">
        <f t="shared" si="25"/>
        <v>Apr</v>
      </c>
      <c r="T228" s="14" t="str">
        <f t="shared" si="26"/>
        <v>2015</v>
      </c>
      <c r="U228" s="14" t="str">
        <f t="shared" si="27"/>
        <v>May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23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1"/>
        <v>0</v>
      </c>
      <c r="P229" s="10" t="e">
        <f t="shared" si="22"/>
        <v>#DIV/0!</v>
      </c>
      <c r="Q229" t="str">
        <f t="shared" si="23"/>
        <v>film &amp; video</v>
      </c>
      <c r="R229" s="24" t="str">
        <f t="shared" si="24"/>
        <v>drama</v>
      </c>
      <c r="S229" s="14" t="str">
        <f t="shared" si="25"/>
        <v>Jun</v>
      </c>
      <c r="T229" s="14" t="str">
        <f t="shared" si="26"/>
        <v>2015</v>
      </c>
      <c r="U229" s="14" t="str">
        <f t="shared" si="27"/>
        <v>Jul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23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1"/>
        <v>0</v>
      </c>
      <c r="P230" s="10" t="e">
        <f t="shared" si="22"/>
        <v>#DIV/0!</v>
      </c>
      <c r="Q230" t="str">
        <f t="shared" si="23"/>
        <v>film &amp; video</v>
      </c>
      <c r="R230" s="24" t="str">
        <f t="shared" si="24"/>
        <v>drama</v>
      </c>
      <c r="S230" s="14" t="str">
        <f t="shared" si="25"/>
        <v>Apr</v>
      </c>
      <c r="T230" s="14" t="str">
        <f t="shared" si="26"/>
        <v>2015</v>
      </c>
      <c r="U230" s="14" t="str">
        <f t="shared" si="27"/>
        <v>Jun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23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1"/>
        <v>0</v>
      </c>
      <c r="P231" s="10" t="e">
        <f t="shared" si="22"/>
        <v>#DIV/0!</v>
      </c>
      <c r="Q231" t="str">
        <f t="shared" si="23"/>
        <v>film &amp; video</v>
      </c>
      <c r="R231" s="24" t="str">
        <f t="shared" si="24"/>
        <v>drama</v>
      </c>
      <c r="S231" s="14" t="str">
        <f t="shared" si="25"/>
        <v>Jan</v>
      </c>
      <c r="T231" s="14" t="str">
        <f t="shared" si="26"/>
        <v>2016</v>
      </c>
      <c r="U231" s="14" t="str">
        <f t="shared" si="27"/>
        <v>Feb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23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1"/>
        <v>0.4</v>
      </c>
      <c r="P232" s="10">
        <f t="shared" si="22"/>
        <v>30</v>
      </c>
      <c r="Q232" t="str">
        <f t="shared" si="23"/>
        <v>film &amp; video</v>
      </c>
      <c r="R232" s="24" t="str">
        <f t="shared" si="24"/>
        <v>drama</v>
      </c>
      <c r="S232" s="14" t="str">
        <f t="shared" si="25"/>
        <v>May</v>
      </c>
      <c r="T232" s="14" t="str">
        <f t="shared" si="26"/>
        <v>2015</v>
      </c>
      <c r="U232" s="14" t="str">
        <f t="shared" si="27"/>
        <v>Jun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2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1"/>
        <v>0</v>
      </c>
      <c r="P233" s="10" t="e">
        <f t="shared" si="22"/>
        <v>#DIV/0!</v>
      </c>
      <c r="Q233" t="str">
        <f t="shared" si="23"/>
        <v>film &amp; video</v>
      </c>
      <c r="R233" s="24" t="str">
        <f t="shared" si="24"/>
        <v>drama</v>
      </c>
      <c r="S233" s="14" t="str">
        <f t="shared" si="25"/>
        <v>Dec</v>
      </c>
      <c r="T233" s="14" t="str">
        <f t="shared" si="26"/>
        <v>2015</v>
      </c>
      <c r="U233" s="14" t="str">
        <f t="shared" si="27"/>
        <v>Jan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23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1"/>
        <v>2.75</v>
      </c>
      <c r="P234" s="10">
        <f t="shared" si="22"/>
        <v>15.714285714285714</v>
      </c>
      <c r="Q234" t="str">
        <f t="shared" si="23"/>
        <v>film &amp; video</v>
      </c>
      <c r="R234" s="24" t="str">
        <f t="shared" si="24"/>
        <v>drama</v>
      </c>
      <c r="S234" s="14" t="str">
        <f t="shared" si="25"/>
        <v>Jan</v>
      </c>
      <c r="T234" s="14" t="str">
        <f t="shared" si="26"/>
        <v>2015</v>
      </c>
      <c r="U234" s="14" t="str">
        <f t="shared" si="27"/>
        <v>Feb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23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1"/>
        <v>0</v>
      </c>
      <c r="P235" s="10" t="e">
        <f t="shared" si="22"/>
        <v>#DIV/0!</v>
      </c>
      <c r="Q235" t="str">
        <f t="shared" si="23"/>
        <v>film &amp; video</v>
      </c>
      <c r="R235" s="24" t="str">
        <f t="shared" si="24"/>
        <v>drama</v>
      </c>
      <c r="S235" s="14" t="str">
        <f t="shared" si="25"/>
        <v>Aug</v>
      </c>
      <c r="T235" s="14" t="str">
        <f t="shared" si="26"/>
        <v>2016</v>
      </c>
      <c r="U235" s="14" t="str">
        <f t="shared" si="27"/>
        <v>Sep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23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1"/>
        <v>40.1</v>
      </c>
      <c r="P236" s="10">
        <f t="shared" si="22"/>
        <v>80.2</v>
      </c>
      <c r="Q236" t="str">
        <f t="shared" si="23"/>
        <v>film &amp; video</v>
      </c>
      <c r="R236" s="24" t="str">
        <f t="shared" si="24"/>
        <v>drama</v>
      </c>
      <c r="S236" s="14" t="str">
        <f t="shared" si="25"/>
        <v>May</v>
      </c>
      <c r="T236" s="14" t="str">
        <f t="shared" si="26"/>
        <v>2015</v>
      </c>
      <c r="U236" s="14" t="str">
        <f t="shared" si="27"/>
        <v>Jun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23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1"/>
        <v>0</v>
      </c>
      <c r="P237" s="10" t="e">
        <f t="shared" si="22"/>
        <v>#DIV/0!</v>
      </c>
      <c r="Q237" t="str">
        <f t="shared" si="23"/>
        <v>film &amp; video</v>
      </c>
      <c r="R237" s="24" t="str">
        <f t="shared" si="24"/>
        <v>drama</v>
      </c>
      <c r="S237" s="14" t="str">
        <f t="shared" si="25"/>
        <v>Jun</v>
      </c>
      <c r="T237" s="14" t="str">
        <f t="shared" si="26"/>
        <v>2015</v>
      </c>
      <c r="U237" s="14" t="str">
        <f t="shared" si="27"/>
        <v>Jul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23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1"/>
        <v>0</v>
      </c>
      <c r="P238" s="10" t="e">
        <f t="shared" si="22"/>
        <v>#DIV/0!</v>
      </c>
      <c r="Q238" t="str">
        <f t="shared" si="23"/>
        <v>film &amp; video</v>
      </c>
      <c r="R238" s="24" t="str">
        <f t="shared" si="24"/>
        <v>drama</v>
      </c>
      <c r="S238" s="14" t="str">
        <f t="shared" si="25"/>
        <v>Nov</v>
      </c>
      <c r="T238" s="14" t="str">
        <f t="shared" si="26"/>
        <v>2015</v>
      </c>
      <c r="U238" s="14" t="str">
        <f t="shared" si="27"/>
        <v>Jan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23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1"/>
        <v>0.33333333333333337</v>
      </c>
      <c r="P239" s="10">
        <f t="shared" si="22"/>
        <v>50</v>
      </c>
      <c r="Q239" t="str">
        <f t="shared" si="23"/>
        <v>film &amp; video</v>
      </c>
      <c r="R239" s="24" t="str">
        <f t="shared" si="24"/>
        <v>drama</v>
      </c>
      <c r="S239" s="14" t="str">
        <f t="shared" si="25"/>
        <v>Jan</v>
      </c>
      <c r="T239" s="14" t="str">
        <f t="shared" si="26"/>
        <v>2016</v>
      </c>
      <c r="U239" s="14" t="str">
        <f t="shared" si="27"/>
        <v>Mar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23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1"/>
        <v>0</v>
      </c>
      <c r="P240" s="10" t="e">
        <f t="shared" si="22"/>
        <v>#DIV/0!</v>
      </c>
      <c r="Q240" t="str">
        <f t="shared" si="23"/>
        <v>film &amp; video</v>
      </c>
      <c r="R240" s="24" t="str">
        <f t="shared" si="24"/>
        <v>drama</v>
      </c>
      <c r="S240" s="14" t="str">
        <f t="shared" si="25"/>
        <v>Dec</v>
      </c>
      <c r="T240" s="14" t="str">
        <f t="shared" si="26"/>
        <v>2016</v>
      </c>
      <c r="U240" s="14" t="str">
        <f t="shared" si="27"/>
        <v>Dec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23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1"/>
        <v>25</v>
      </c>
      <c r="P241" s="10">
        <f t="shared" si="22"/>
        <v>50</v>
      </c>
      <c r="Q241" t="str">
        <f t="shared" si="23"/>
        <v>film &amp; video</v>
      </c>
      <c r="R241" s="24" t="str">
        <f t="shared" si="24"/>
        <v>drama</v>
      </c>
      <c r="S241" s="14" t="str">
        <f t="shared" si="25"/>
        <v>Oct</v>
      </c>
      <c r="T241" s="14" t="str">
        <f t="shared" si="26"/>
        <v>2015</v>
      </c>
      <c r="U241" s="14" t="str">
        <f t="shared" si="27"/>
        <v>Nov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23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1"/>
        <v>107.63413333333334</v>
      </c>
      <c r="P242" s="10">
        <f t="shared" si="22"/>
        <v>117.84759124087591</v>
      </c>
      <c r="Q242" t="str">
        <f t="shared" si="23"/>
        <v>film &amp; video</v>
      </c>
      <c r="R242" s="24" t="str">
        <f t="shared" si="24"/>
        <v>documentary</v>
      </c>
      <c r="S242" s="14" t="str">
        <f t="shared" si="25"/>
        <v>Mar</v>
      </c>
      <c r="T242" s="14" t="str">
        <f t="shared" si="26"/>
        <v>2013</v>
      </c>
      <c r="U242" s="14" t="str">
        <f t="shared" si="27"/>
        <v>May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2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1"/>
        <v>112.63736263736264</v>
      </c>
      <c r="P243" s="10">
        <f t="shared" si="22"/>
        <v>109.04255319148936</v>
      </c>
      <c r="Q243" t="str">
        <f t="shared" si="23"/>
        <v>film &amp; video</v>
      </c>
      <c r="R243" s="24" t="str">
        <f t="shared" si="24"/>
        <v>documentary</v>
      </c>
      <c r="S243" s="14" t="str">
        <f t="shared" si="25"/>
        <v>Nov</v>
      </c>
      <c r="T243" s="14" t="str">
        <f t="shared" si="26"/>
        <v>2014</v>
      </c>
      <c r="U243" s="14" t="str">
        <f t="shared" si="27"/>
        <v>Dec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23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1"/>
        <v>113.46153846153845</v>
      </c>
      <c r="P244" s="10">
        <f t="shared" si="22"/>
        <v>73.019801980198025</v>
      </c>
      <c r="Q244" t="str">
        <f t="shared" si="23"/>
        <v>film &amp; video</v>
      </c>
      <c r="R244" s="24" t="str">
        <f t="shared" si="24"/>
        <v>documentary</v>
      </c>
      <c r="S244" s="14" t="str">
        <f t="shared" si="25"/>
        <v>Nov</v>
      </c>
      <c r="T244" s="14" t="str">
        <f t="shared" si="26"/>
        <v>2011</v>
      </c>
      <c r="U244" s="14" t="str">
        <f t="shared" si="27"/>
        <v>Dec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23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1"/>
        <v>102.592</v>
      </c>
      <c r="P245" s="10">
        <f t="shared" si="22"/>
        <v>78.195121951219505</v>
      </c>
      <c r="Q245" t="str">
        <f t="shared" si="23"/>
        <v>film &amp; video</v>
      </c>
      <c r="R245" s="24" t="str">
        <f t="shared" si="24"/>
        <v>documentary</v>
      </c>
      <c r="S245" s="14" t="str">
        <f t="shared" si="25"/>
        <v>Jan</v>
      </c>
      <c r="T245" s="14" t="str">
        <f t="shared" si="26"/>
        <v>2014</v>
      </c>
      <c r="U245" s="14" t="str">
        <f t="shared" si="27"/>
        <v>Feb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23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1"/>
        <v>113.75714285714287</v>
      </c>
      <c r="P246" s="10">
        <f t="shared" si="22"/>
        <v>47.398809523809526</v>
      </c>
      <c r="Q246" t="str">
        <f t="shared" si="23"/>
        <v>film &amp; video</v>
      </c>
      <c r="R246" s="24" t="str">
        <f t="shared" si="24"/>
        <v>documentary</v>
      </c>
      <c r="S246" s="14" t="str">
        <f t="shared" si="25"/>
        <v>Feb</v>
      </c>
      <c r="T246" s="14" t="str">
        <f t="shared" si="26"/>
        <v>2010</v>
      </c>
      <c r="U246" s="14" t="str">
        <f t="shared" si="27"/>
        <v>Mar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23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1"/>
        <v>103.71999999999998</v>
      </c>
      <c r="P247" s="10">
        <f t="shared" si="22"/>
        <v>54.020833333333336</v>
      </c>
      <c r="Q247" t="str">
        <f t="shared" si="23"/>
        <v>film &amp; video</v>
      </c>
      <c r="R247" s="24" t="str">
        <f t="shared" si="24"/>
        <v>documentary</v>
      </c>
      <c r="S247" s="14" t="str">
        <f t="shared" si="25"/>
        <v>Jul</v>
      </c>
      <c r="T247" s="14" t="str">
        <f t="shared" si="26"/>
        <v>2012</v>
      </c>
      <c r="U247" s="14" t="str">
        <f t="shared" si="27"/>
        <v>Aug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23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1"/>
        <v>305.46000000000004</v>
      </c>
      <c r="P248" s="10">
        <f t="shared" si="22"/>
        <v>68.488789237668158</v>
      </c>
      <c r="Q248" t="str">
        <f t="shared" si="23"/>
        <v>film &amp; video</v>
      </c>
      <c r="R248" s="24" t="str">
        <f t="shared" si="24"/>
        <v>documentary</v>
      </c>
      <c r="S248" s="14" t="str">
        <f t="shared" si="25"/>
        <v>Oct</v>
      </c>
      <c r="T248" s="14" t="str">
        <f t="shared" si="26"/>
        <v>2010</v>
      </c>
      <c r="U248" s="14" t="str">
        <f t="shared" si="27"/>
        <v>Dec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23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1"/>
        <v>134.1</v>
      </c>
      <c r="P249" s="10">
        <f t="shared" si="22"/>
        <v>108.14516129032258</v>
      </c>
      <c r="Q249" t="str">
        <f t="shared" si="23"/>
        <v>film &amp; video</v>
      </c>
      <c r="R249" s="24" t="str">
        <f t="shared" si="24"/>
        <v>documentary</v>
      </c>
      <c r="S249" s="14" t="str">
        <f t="shared" si="25"/>
        <v>Sep</v>
      </c>
      <c r="T249" s="14" t="str">
        <f t="shared" si="26"/>
        <v>2010</v>
      </c>
      <c r="U249" s="14" t="str">
        <f t="shared" si="27"/>
        <v>Oct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23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1"/>
        <v>101.33294117647058</v>
      </c>
      <c r="P250" s="10">
        <f t="shared" si="22"/>
        <v>589.95205479452056</v>
      </c>
      <c r="Q250" t="str">
        <f t="shared" si="23"/>
        <v>film &amp; video</v>
      </c>
      <c r="R250" s="24" t="str">
        <f t="shared" si="24"/>
        <v>documentary</v>
      </c>
      <c r="S250" s="14" t="str">
        <f t="shared" si="25"/>
        <v>Nov</v>
      </c>
      <c r="T250" s="14" t="str">
        <f t="shared" si="26"/>
        <v>2011</v>
      </c>
      <c r="U250" s="14" t="str">
        <f t="shared" si="27"/>
        <v>Jan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23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1"/>
        <v>112.92</v>
      </c>
      <c r="P251" s="10">
        <f t="shared" si="22"/>
        <v>48.051063829787232</v>
      </c>
      <c r="Q251" t="str">
        <f t="shared" si="23"/>
        <v>film &amp; video</v>
      </c>
      <c r="R251" s="24" t="str">
        <f t="shared" si="24"/>
        <v>documentary</v>
      </c>
      <c r="S251" s="14" t="str">
        <f t="shared" si="25"/>
        <v>Jun</v>
      </c>
      <c r="T251" s="14" t="str">
        <f t="shared" si="26"/>
        <v>2010</v>
      </c>
      <c r="U251" s="14" t="str">
        <f t="shared" si="27"/>
        <v>Aug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23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1"/>
        <v>105.58333333333334</v>
      </c>
      <c r="P252" s="10">
        <f t="shared" si="22"/>
        <v>72.482837528604122</v>
      </c>
      <c r="Q252" t="str">
        <f t="shared" si="23"/>
        <v>film &amp; video</v>
      </c>
      <c r="R252" s="24" t="str">
        <f t="shared" si="24"/>
        <v>documentary</v>
      </c>
      <c r="S252" s="14" t="str">
        <f t="shared" si="25"/>
        <v>May</v>
      </c>
      <c r="T252" s="14" t="str">
        <f t="shared" si="26"/>
        <v>2013</v>
      </c>
      <c r="U252" s="14" t="str">
        <f t="shared" si="27"/>
        <v>Jun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2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1"/>
        <v>125.57142857142858</v>
      </c>
      <c r="P253" s="10">
        <f t="shared" si="22"/>
        <v>57.077922077922075</v>
      </c>
      <c r="Q253" t="str">
        <f t="shared" si="23"/>
        <v>film &amp; video</v>
      </c>
      <c r="R253" s="24" t="str">
        <f t="shared" si="24"/>
        <v>documentary</v>
      </c>
      <c r="S253" s="14" t="str">
        <f t="shared" si="25"/>
        <v>Apr</v>
      </c>
      <c r="T253" s="14" t="str">
        <f t="shared" si="26"/>
        <v>2012</v>
      </c>
      <c r="U253" s="14" t="str">
        <f t="shared" si="27"/>
        <v>May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23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1"/>
        <v>184.56</v>
      </c>
      <c r="P254" s="10">
        <f t="shared" si="22"/>
        <v>85.444444444444443</v>
      </c>
      <c r="Q254" t="str">
        <f t="shared" si="23"/>
        <v>film &amp; video</v>
      </c>
      <c r="R254" s="24" t="str">
        <f t="shared" si="24"/>
        <v>documentary</v>
      </c>
      <c r="S254" s="14" t="str">
        <f t="shared" si="25"/>
        <v>Mar</v>
      </c>
      <c r="T254" s="14" t="str">
        <f t="shared" si="26"/>
        <v>2010</v>
      </c>
      <c r="U254" s="14" t="str">
        <f t="shared" si="27"/>
        <v>Jun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23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1"/>
        <v>100.73333333333335</v>
      </c>
      <c r="P255" s="10">
        <f t="shared" si="22"/>
        <v>215.85714285714286</v>
      </c>
      <c r="Q255" t="str">
        <f t="shared" si="23"/>
        <v>film &amp; video</v>
      </c>
      <c r="R255" s="24" t="str">
        <f t="shared" si="24"/>
        <v>documentary</v>
      </c>
      <c r="S255" s="14" t="str">
        <f t="shared" si="25"/>
        <v>Jan</v>
      </c>
      <c r="T255" s="14" t="str">
        <f t="shared" si="26"/>
        <v>2012</v>
      </c>
      <c r="U255" s="14" t="str">
        <f t="shared" si="27"/>
        <v>Feb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23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1"/>
        <v>116.94725</v>
      </c>
      <c r="P256" s="10">
        <f t="shared" si="22"/>
        <v>89.38643312101911</v>
      </c>
      <c r="Q256" t="str">
        <f t="shared" si="23"/>
        <v>film &amp; video</v>
      </c>
      <c r="R256" s="24" t="str">
        <f t="shared" si="24"/>
        <v>documentary</v>
      </c>
      <c r="S256" s="14" t="str">
        <f t="shared" si="25"/>
        <v>Sep</v>
      </c>
      <c r="T256" s="14" t="str">
        <f t="shared" si="26"/>
        <v>2015</v>
      </c>
      <c r="U256" s="14" t="str">
        <f t="shared" si="27"/>
        <v>Oct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23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1"/>
        <v>106.73325</v>
      </c>
      <c r="P257" s="10">
        <f t="shared" si="22"/>
        <v>45.418404255319146</v>
      </c>
      <c r="Q257" t="str">
        <f t="shared" si="23"/>
        <v>film &amp; video</v>
      </c>
      <c r="R257" s="24" t="str">
        <f t="shared" si="24"/>
        <v>documentary</v>
      </c>
      <c r="S257" s="14" t="str">
        <f t="shared" si="25"/>
        <v>Feb</v>
      </c>
      <c r="T257" s="14" t="str">
        <f t="shared" si="26"/>
        <v>2011</v>
      </c>
      <c r="U257" s="14" t="str">
        <f t="shared" si="27"/>
        <v>Mar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23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1"/>
        <v>139.1</v>
      </c>
      <c r="P258" s="10">
        <f t="shared" si="22"/>
        <v>65.756363636363631</v>
      </c>
      <c r="Q258" t="str">
        <f t="shared" si="23"/>
        <v>film &amp; video</v>
      </c>
      <c r="R258" s="24" t="str">
        <f t="shared" si="24"/>
        <v>documentary</v>
      </c>
      <c r="S258" s="14" t="str">
        <f t="shared" si="25"/>
        <v>Feb</v>
      </c>
      <c r="T258" s="14" t="str">
        <f t="shared" si="26"/>
        <v>2013</v>
      </c>
      <c r="U258" s="14" t="str">
        <f t="shared" si="27"/>
        <v>Mar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23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8">E259/D259*100</f>
        <v>106.72648571428572</v>
      </c>
      <c r="P259" s="10">
        <f t="shared" ref="P259:P322" si="29">E259/L259</f>
        <v>66.70405357142856</v>
      </c>
      <c r="Q259" t="str">
        <f t="shared" ref="Q259:Q322" si="30">LEFT(N259,FIND("/",N259)-1)</f>
        <v>film &amp; video</v>
      </c>
      <c r="R259" s="24" t="str">
        <f t="shared" ref="R259:R322" si="31">RIGHT(N259,LEN(N259)-SEARCH("/",N259,1))</f>
        <v>documentary</v>
      </c>
      <c r="S259" s="14" t="str">
        <f t="shared" ref="S259:S322" si="32">TEXT((((J259/60)/60)/24)+DATE(1970,1,1),"mmm")</f>
        <v>Apr</v>
      </c>
      <c r="T259" s="14" t="str">
        <f t="shared" ref="T259:T322" si="33">TEXT(((((J259/60)/60)/24)+DATE(1970,1,1)),"yyyy")</f>
        <v>2016</v>
      </c>
      <c r="U259" s="14" t="str">
        <f t="shared" ref="U259:U322" si="34">TEXT((((I259/60)/60)/24)+DATE(1970,1,1),"mmm")</f>
        <v>May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23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8"/>
        <v>191.14</v>
      </c>
      <c r="P260" s="10">
        <f t="shared" si="29"/>
        <v>83.345930232558146</v>
      </c>
      <c r="Q260" t="str">
        <f t="shared" si="30"/>
        <v>film &amp; video</v>
      </c>
      <c r="R260" s="24" t="str">
        <f t="shared" si="31"/>
        <v>documentary</v>
      </c>
      <c r="S260" s="14" t="str">
        <f t="shared" si="32"/>
        <v>May</v>
      </c>
      <c r="T260" s="14" t="str">
        <f t="shared" si="33"/>
        <v>2011</v>
      </c>
      <c r="U260" s="14" t="str">
        <f t="shared" si="34"/>
        <v>Jun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23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8"/>
        <v>131.93789333333334</v>
      </c>
      <c r="P261" s="10">
        <f t="shared" si="29"/>
        <v>105.04609341825902</v>
      </c>
      <c r="Q261" t="str">
        <f t="shared" si="30"/>
        <v>film &amp; video</v>
      </c>
      <c r="R261" s="24" t="str">
        <f t="shared" si="31"/>
        <v>documentary</v>
      </c>
      <c r="S261" s="14" t="str">
        <f t="shared" si="32"/>
        <v>Mar</v>
      </c>
      <c r="T261" s="14" t="str">
        <f t="shared" si="33"/>
        <v>2015</v>
      </c>
      <c r="U261" s="14" t="str">
        <f t="shared" si="34"/>
        <v>Apr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23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8"/>
        <v>106.4</v>
      </c>
      <c r="P262" s="10">
        <f t="shared" si="29"/>
        <v>120.90909090909091</v>
      </c>
      <c r="Q262" t="str">
        <f t="shared" si="30"/>
        <v>film &amp; video</v>
      </c>
      <c r="R262" s="24" t="str">
        <f t="shared" si="31"/>
        <v>documentary</v>
      </c>
      <c r="S262" s="14" t="str">
        <f t="shared" si="32"/>
        <v>Jun</v>
      </c>
      <c r="T262" s="14" t="str">
        <f t="shared" si="33"/>
        <v>2010</v>
      </c>
      <c r="U262" s="14" t="str">
        <f t="shared" si="34"/>
        <v>Jul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2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8"/>
        <v>107.4</v>
      </c>
      <c r="P263" s="10">
        <f t="shared" si="29"/>
        <v>97.63636363636364</v>
      </c>
      <c r="Q263" t="str">
        <f t="shared" si="30"/>
        <v>film &amp; video</v>
      </c>
      <c r="R263" s="24" t="str">
        <f t="shared" si="31"/>
        <v>documentary</v>
      </c>
      <c r="S263" s="14" t="str">
        <f t="shared" si="32"/>
        <v>Apr</v>
      </c>
      <c r="T263" s="14" t="str">
        <f t="shared" si="33"/>
        <v>2012</v>
      </c>
      <c r="U263" s="14" t="str">
        <f t="shared" si="34"/>
        <v>Jun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23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8"/>
        <v>240</v>
      </c>
      <c r="P264" s="10">
        <f t="shared" si="29"/>
        <v>41.379310344827587</v>
      </c>
      <c r="Q264" t="str">
        <f t="shared" si="30"/>
        <v>film &amp; video</v>
      </c>
      <c r="R264" s="24" t="str">
        <f t="shared" si="31"/>
        <v>documentary</v>
      </c>
      <c r="S264" s="14" t="str">
        <f t="shared" si="32"/>
        <v>Jan</v>
      </c>
      <c r="T264" s="14" t="str">
        <f t="shared" si="33"/>
        <v>2011</v>
      </c>
      <c r="U264" s="14" t="str">
        <f t="shared" si="34"/>
        <v>Feb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23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8"/>
        <v>118.08108</v>
      </c>
      <c r="P265" s="10">
        <f t="shared" si="29"/>
        <v>30.654485981308412</v>
      </c>
      <c r="Q265" t="str">
        <f t="shared" si="30"/>
        <v>film &amp; video</v>
      </c>
      <c r="R265" s="24" t="str">
        <f t="shared" si="31"/>
        <v>documentary</v>
      </c>
      <c r="S265" s="14" t="str">
        <f t="shared" si="32"/>
        <v>Aug</v>
      </c>
      <c r="T265" s="14" t="str">
        <f t="shared" si="33"/>
        <v>2012</v>
      </c>
      <c r="U265" s="14" t="str">
        <f t="shared" si="34"/>
        <v>Sep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23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8"/>
        <v>118.19999999999999</v>
      </c>
      <c r="P266" s="10">
        <f t="shared" si="29"/>
        <v>64.945054945054949</v>
      </c>
      <c r="Q266" t="str">
        <f t="shared" si="30"/>
        <v>film &amp; video</v>
      </c>
      <c r="R266" s="24" t="str">
        <f t="shared" si="31"/>
        <v>documentary</v>
      </c>
      <c r="S266" s="14" t="str">
        <f t="shared" si="32"/>
        <v>Apr</v>
      </c>
      <c r="T266" s="14" t="str">
        <f t="shared" si="33"/>
        <v>2012</v>
      </c>
      <c r="U266" s="14" t="str">
        <f t="shared" si="34"/>
        <v>May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23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8"/>
        <v>111.1</v>
      </c>
      <c r="P267" s="10">
        <f t="shared" si="29"/>
        <v>95.775862068965523</v>
      </c>
      <c r="Q267" t="str">
        <f t="shared" si="30"/>
        <v>film &amp; video</v>
      </c>
      <c r="R267" s="24" t="str">
        <f t="shared" si="31"/>
        <v>documentary</v>
      </c>
      <c r="S267" s="14" t="str">
        <f t="shared" si="32"/>
        <v>Mar</v>
      </c>
      <c r="T267" s="14" t="str">
        <f t="shared" si="33"/>
        <v>2010</v>
      </c>
      <c r="U267" s="14" t="str">
        <f t="shared" si="34"/>
        <v>May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23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8"/>
        <v>145.5</v>
      </c>
      <c r="P268" s="10">
        <f t="shared" si="29"/>
        <v>40.416666666666664</v>
      </c>
      <c r="Q268" t="str">
        <f t="shared" si="30"/>
        <v>film &amp; video</v>
      </c>
      <c r="R268" s="24" t="str">
        <f t="shared" si="31"/>
        <v>documentary</v>
      </c>
      <c r="S268" s="14" t="str">
        <f t="shared" si="32"/>
        <v>Jan</v>
      </c>
      <c r="T268" s="14" t="str">
        <f t="shared" si="33"/>
        <v>2010</v>
      </c>
      <c r="U268" s="14" t="str">
        <f t="shared" si="34"/>
        <v>Apr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23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8"/>
        <v>131.62883248730967</v>
      </c>
      <c r="P269" s="10">
        <f t="shared" si="29"/>
        <v>78.578424242424248</v>
      </c>
      <c r="Q269" t="str">
        <f t="shared" si="30"/>
        <v>film &amp; video</v>
      </c>
      <c r="R269" s="24" t="str">
        <f t="shared" si="31"/>
        <v>documentary</v>
      </c>
      <c r="S269" s="14" t="str">
        <f t="shared" si="32"/>
        <v>May</v>
      </c>
      <c r="T269" s="14" t="str">
        <f t="shared" si="33"/>
        <v>2014</v>
      </c>
      <c r="U269" s="14" t="str">
        <f t="shared" si="34"/>
        <v>Jun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23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8"/>
        <v>111.4</v>
      </c>
      <c r="P270" s="10">
        <f t="shared" si="29"/>
        <v>50.18018018018018</v>
      </c>
      <c r="Q270" t="str">
        <f t="shared" si="30"/>
        <v>film &amp; video</v>
      </c>
      <c r="R270" s="24" t="str">
        <f t="shared" si="31"/>
        <v>documentary</v>
      </c>
      <c r="S270" s="14" t="str">
        <f t="shared" si="32"/>
        <v>Sep</v>
      </c>
      <c r="T270" s="14" t="str">
        <f t="shared" si="33"/>
        <v>2011</v>
      </c>
      <c r="U270" s="14" t="str">
        <f t="shared" si="34"/>
        <v>Nov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23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8"/>
        <v>147.23376999999999</v>
      </c>
      <c r="P271" s="10">
        <f t="shared" si="29"/>
        <v>92.251735588972423</v>
      </c>
      <c r="Q271" t="str">
        <f t="shared" si="30"/>
        <v>film &amp; video</v>
      </c>
      <c r="R271" s="24" t="str">
        <f t="shared" si="31"/>
        <v>documentary</v>
      </c>
      <c r="S271" s="14" t="str">
        <f t="shared" si="32"/>
        <v>Jan</v>
      </c>
      <c r="T271" s="14" t="str">
        <f t="shared" si="33"/>
        <v>2017</v>
      </c>
      <c r="U271" s="14" t="str">
        <f t="shared" si="34"/>
        <v>Feb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23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8"/>
        <v>152.60869565217391</v>
      </c>
      <c r="P272" s="10">
        <f t="shared" si="29"/>
        <v>57.540983606557376</v>
      </c>
      <c r="Q272" t="str">
        <f t="shared" si="30"/>
        <v>film &amp; video</v>
      </c>
      <c r="R272" s="24" t="str">
        <f t="shared" si="31"/>
        <v>documentary</v>
      </c>
      <c r="S272" s="14" t="str">
        <f t="shared" si="32"/>
        <v>Apr</v>
      </c>
      <c r="T272" s="14" t="str">
        <f t="shared" si="33"/>
        <v>2011</v>
      </c>
      <c r="U272" s="14" t="str">
        <f t="shared" si="34"/>
        <v>May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2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8"/>
        <v>104.67999999999999</v>
      </c>
      <c r="P273" s="10">
        <f t="shared" si="29"/>
        <v>109.42160278745645</v>
      </c>
      <c r="Q273" t="str">
        <f t="shared" si="30"/>
        <v>film &amp; video</v>
      </c>
      <c r="R273" s="24" t="str">
        <f t="shared" si="31"/>
        <v>documentary</v>
      </c>
      <c r="S273" s="14" t="str">
        <f t="shared" si="32"/>
        <v>Dec</v>
      </c>
      <c r="T273" s="14" t="str">
        <f t="shared" si="33"/>
        <v>2013</v>
      </c>
      <c r="U273" s="14" t="str">
        <f t="shared" si="34"/>
        <v>Jan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23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8"/>
        <v>177.43366666666668</v>
      </c>
      <c r="P274" s="10">
        <f t="shared" si="29"/>
        <v>81.892461538461546</v>
      </c>
      <c r="Q274" t="str">
        <f t="shared" si="30"/>
        <v>film &amp; video</v>
      </c>
      <c r="R274" s="24" t="str">
        <f t="shared" si="31"/>
        <v>documentary</v>
      </c>
      <c r="S274" s="14" t="str">
        <f t="shared" si="32"/>
        <v>Feb</v>
      </c>
      <c r="T274" s="14" t="str">
        <f t="shared" si="33"/>
        <v>2010</v>
      </c>
      <c r="U274" s="14" t="str">
        <f t="shared" si="34"/>
        <v>Apr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23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8"/>
        <v>107.7758</v>
      </c>
      <c r="P275" s="10">
        <f t="shared" si="29"/>
        <v>45.667711864406776</v>
      </c>
      <c r="Q275" t="str">
        <f t="shared" si="30"/>
        <v>film &amp; video</v>
      </c>
      <c r="R275" s="24" t="str">
        <f t="shared" si="31"/>
        <v>documentary</v>
      </c>
      <c r="S275" s="14" t="str">
        <f t="shared" si="32"/>
        <v>Jun</v>
      </c>
      <c r="T275" s="14" t="str">
        <f t="shared" si="33"/>
        <v>2011</v>
      </c>
      <c r="U275" s="14" t="str">
        <f t="shared" si="34"/>
        <v>Jul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23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8"/>
        <v>156</v>
      </c>
      <c r="P276" s="10">
        <f t="shared" si="29"/>
        <v>55.221238938053098</v>
      </c>
      <c r="Q276" t="str">
        <f t="shared" si="30"/>
        <v>film &amp; video</v>
      </c>
      <c r="R276" s="24" t="str">
        <f t="shared" si="31"/>
        <v>documentary</v>
      </c>
      <c r="S276" s="14" t="str">
        <f t="shared" si="32"/>
        <v>Mar</v>
      </c>
      <c r="T276" s="14" t="str">
        <f t="shared" si="33"/>
        <v>2012</v>
      </c>
      <c r="U276" s="14" t="str">
        <f t="shared" si="34"/>
        <v>Apr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23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8"/>
        <v>108.395</v>
      </c>
      <c r="P277" s="10">
        <f t="shared" si="29"/>
        <v>65.298192771084331</v>
      </c>
      <c r="Q277" t="str">
        <f t="shared" si="30"/>
        <v>film &amp; video</v>
      </c>
      <c r="R277" s="24" t="str">
        <f t="shared" si="31"/>
        <v>documentary</v>
      </c>
      <c r="S277" s="14" t="str">
        <f t="shared" si="32"/>
        <v>Oct</v>
      </c>
      <c r="T277" s="14" t="str">
        <f t="shared" si="33"/>
        <v>2012</v>
      </c>
      <c r="U277" s="14" t="str">
        <f t="shared" si="34"/>
        <v>Nov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23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8"/>
        <v>147.6</v>
      </c>
      <c r="P278" s="10">
        <f t="shared" si="29"/>
        <v>95.225806451612897</v>
      </c>
      <c r="Q278" t="str">
        <f t="shared" si="30"/>
        <v>film &amp; video</v>
      </c>
      <c r="R278" s="24" t="str">
        <f t="shared" si="31"/>
        <v>documentary</v>
      </c>
      <c r="S278" s="14" t="str">
        <f t="shared" si="32"/>
        <v>Feb</v>
      </c>
      <c r="T278" s="14" t="str">
        <f t="shared" si="33"/>
        <v>2012</v>
      </c>
      <c r="U278" s="14" t="str">
        <f t="shared" si="34"/>
        <v>Apr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23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8"/>
        <v>110.38153846153847</v>
      </c>
      <c r="P279" s="10">
        <f t="shared" si="29"/>
        <v>75.444794952681391</v>
      </c>
      <c r="Q279" t="str">
        <f t="shared" si="30"/>
        <v>film &amp; video</v>
      </c>
      <c r="R279" s="24" t="str">
        <f t="shared" si="31"/>
        <v>documentary</v>
      </c>
      <c r="S279" s="14" t="str">
        <f t="shared" si="32"/>
        <v>Apr</v>
      </c>
      <c r="T279" s="14" t="str">
        <f t="shared" si="33"/>
        <v>2015</v>
      </c>
      <c r="U279" s="14" t="str">
        <f t="shared" si="34"/>
        <v>May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23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8"/>
        <v>150.34814814814814</v>
      </c>
      <c r="P280" s="10">
        <f t="shared" si="29"/>
        <v>97.816867469879512</v>
      </c>
      <c r="Q280" t="str">
        <f t="shared" si="30"/>
        <v>film &amp; video</v>
      </c>
      <c r="R280" s="24" t="str">
        <f t="shared" si="31"/>
        <v>documentary</v>
      </c>
      <c r="S280" s="14" t="str">
        <f t="shared" si="32"/>
        <v>Sep</v>
      </c>
      <c r="T280" s="14" t="str">
        <f t="shared" si="33"/>
        <v>2012</v>
      </c>
      <c r="U280" s="14" t="str">
        <f t="shared" si="34"/>
        <v>Oct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23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8"/>
        <v>157.31829411764707</v>
      </c>
      <c r="P281" s="10">
        <f t="shared" si="29"/>
        <v>87.685606557377056</v>
      </c>
      <c r="Q281" t="str">
        <f t="shared" si="30"/>
        <v>film &amp; video</v>
      </c>
      <c r="R281" s="24" t="str">
        <f t="shared" si="31"/>
        <v>documentary</v>
      </c>
      <c r="S281" s="14" t="str">
        <f t="shared" si="32"/>
        <v>Jan</v>
      </c>
      <c r="T281" s="14" t="str">
        <f t="shared" si="33"/>
        <v>2017</v>
      </c>
      <c r="U281" s="14" t="str">
        <f t="shared" si="34"/>
        <v>Feb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23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8"/>
        <v>156.14400000000001</v>
      </c>
      <c r="P282" s="10">
        <f t="shared" si="29"/>
        <v>54.748948106591868</v>
      </c>
      <c r="Q282" t="str">
        <f t="shared" si="30"/>
        <v>film &amp; video</v>
      </c>
      <c r="R282" s="24" t="str">
        <f t="shared" si="31"/>
        <v>documentary</v>
      </c>
      <c r="S282" s="14" t="str">
        <f t="shared" si="32"/>
        <v>Apr</v>
      </c>
      <c r="T282" s="14" t="str">
        <f t="shared" si="33"/>
        <v>2014</v>
      </c>
      <c r="U282" s="14" t="str">
        <f t="shared" si="34"/>
        <v>May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2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8"/>
        <v>120.58763636363636</v>
      </c>
      <c r="P283" s="10">
        <f t="shared" si="29"/>
        <v>83.953417721518989</v>
      </c>
      <c r="Q283" t="str">
        <f t="shared" si="30"/>
        <v>film &amp; video</v>
      </c>
      <c r="R283" s="24" t="str">
        <f t="shared" si="31"/>
        <v>documentary</v>
      </c>
      <c r="S283" s="14" t="str">
        <f t="shared" si="32"/>
        <v>May</v>
      </c>
      <c r="T283" s="14" t="str">
        <f t="shared" si="33"/>
        <v>2009</v>
      </c>
      <c r="U283" s="14" t="str">
        <f t="shared" si="34"/>
        <v>Aug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23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8"/>
        <v>101.18888888888888</v>
      </c>
      <c r="P284" s="10">
        <f t="shared" si="29"/>
        <v>254.38547486033519</v>
      </c>
      <c r="Q284" t="str">
        <f t="shared" si="30"/>
        <v>film &amp; video</v>
      </c>
      <c r="R284" s="24" t="str">
        <f t="shared" si="31"/>
        <v>documentary</v>
      </c>
      <c r="S284" s="14" t="str">
        <f t="shared" si="32"/>
        <v>Jan</v>
      </c>
      <c r="T284" s="14" t="str">
        <f t="shared" si="33"/>
        <v>2010</v>
      </c>
      <c r="U284" s="14" t="str">
        <f t="shared" si="34"/>
        <v>Feb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23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8"/>
        <v>114.27249999999999</v>
      </c>
      <c r="P285" s="10">
        <f t="shared" si="29"/>
        <v>101.8269801980198</v>
      </c>
      <c r="Q285" t="str">
        <f t="shared" si="30"/>
        <v>film &amp; video</v>
      </c>
      <c r="R285" s="24" t="str">
        <f t="shared" si="31"/>
        <v>documentary</v>
      </c>
      <c r="S285" s="14" t="str">
        <f t="shared" si="32"/>
        <v>May</v>
      </c>
      <c r="T285" s="14" t="str">
        <f t="shared" si="33"/>
        <v>2011</v>
      </c>
      <c r="U285" s="14" t="str">
        <f t="shared" si="34"/>
        <v>Jun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23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8"/>
        <v>104.62615</v>
      </c>
      <c r="P286" s="10">
        <f t="shared" si="29"/>
        <v>55.066394736842106</v>
      </c>
      <c r="Q286" t="str">
        <f t="shared" si="30"/>
        <v>film &amp; video</v>
      </c>
      <c r="R286" s="24" t="str">
        <f t="shared" si="31"/>
        <v>documentary</v>
      </c>
      <c r="S286" s="14" t="str">
        <f t="shared" si="32"/>
        <v>Dec</v>
      </c>
      <c r="T286" s="14" t="str">
        <f t="shared" si="33"/>
        <v>2011</v>
      </c>
      <c r="U286" s="14" t="str">
        <f t="shared" si="34"/>
        <v>Jan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23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8"/>
        <v>228.82507142857142</v>
      </c>
      <c r="P287" s="10">
        <f t="shared" si="29"/>
        <v>56.901438721136763</v>
      </c>
      <c r="Q287" t="str">
        <f t="shared" si="30"/>
        <v>film &amp; video</v>
      </c>
      <c r="R287" s="24" t="str">
        <f t="shared" si="31"/>
        <v>documentary</v>
      </c>
      <c r="S287" s="14" t="str">
        <f t="shared" si="32"/>
        <v>Aug</v>
      </c>
      <c r="T287" s="14" t="str">
        <f t="shared" si="33"/>
        <v>2013</v>
      </c>
      <c r="U287" s="14" t="str">
        <f t="shared" si="34"/>
        <v>Sep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23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8"/>
        <v>109.15333333333332</v>
      </c>
      <c r="P288" s="10">
        <f t="shared" si="29"/>
        <v>121.28148148148148</v>
      </c>
      <c r="Q288" t="str">
        <f t="shared" si="30"/>
        <v>film &amp; video</v>
      </c>
      <c r="R288" s="24" t="str">
        <f t="shared" si="31"/>
        <v>documentary</v>
      </c>
      <c r="S288" s="14" t="str">
        <f t="shared" si="32"/>
        <v>Feb</v>
      </c>
      <c r="T288" s="14" t="str">
        <f t="shared" si="33"/>
        <v>2013</v>
      </c>
      <c r="U288" s="14" t="str">
        <f t="shared" si="34"/>
        <v>Mar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23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8"/>
        <v>176.29999999999998</v>
      </c>
      <c r="P289" s="10">
        <f t="shared" si="29"/>
        <v>91.189655172413794</v>
      </c>
      <c r="Q289" t="str">
        <f t="shared" si="30"/>
        <v>film &amp; video</v>
      </c>
      <c r="R289" s="24" t="str">
        <f t="shared" si="31"/>
        <v>documentary</v>
      </c>
      <c r="S289" s="14" t="str">
        <f t="shared" si="32"/>
        <v>Oct</v>
      </c>
      <c r="T289" s="14" t="str">
        <f t="shared" si="33"/>
        <v>2012</v>
      </c>
      <c r="U289" s="14" t="str">
        <f t="shared" si="34"/>
        <v>Nov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23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8"/>
        <v>103.21061999999999</v>
      </c>
      <c r="P290" s="10">
        <f t="shared" si="29"/>
        <v>115.44812080536913</v>
      </c>
      <c r="Q290" t="str">
        <f t="shared" si="30"/>
        <v>film &amp; video</v>
      </c>
      <c r="R290" s="24" t="str">
        <f t="shared" si="31"/>
        <v>documentary</v>
      </c>
      <c r="S290" s="14" t="str">
        <f t="shared" si="32"/>
        <v>May</v>
      </c>
      <c r="T290" s="14" t="str">
        <f t="shared" si="33"/>
        <v>2012</v>
      </c>
      <c r="U290" s="14" t="str">
        <f t="shared" si="34"/>
        <v>Jun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23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8"/>
        <v>104.82000000000001</v>
      </c>
      <c r="P291" s="10">
        <f t="shared" si="29"/>
        <v>67.771551724137936</v>
      </c>
      <c r="Q291" t="str">
        <f t="shared" si="30"/>
        <v>film &amp; video</v>
      </c>
      <c r="R291" s="24" t="str">
        <f t="shared" si="31"/>
        <v>documentary</v>
      </c>
      <c r="S291" s="14" t="str">
        <f t="shared" si="32"/>
        <v>Oct</v>
      </c>
      <c r="T291" s="14" t="str">
        <f t="shared" si="33"/>
        <v>2013</v>
      </c>
      <c r="U291" s="14" t="str">
        <f t="shared" si="34"/>
        <v>Nov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23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8"/>
        <v>106.68444444444445</v>
      </c>
      <c r="P292" s="10">
        <f t="shared" si="29"/>
        <v>28.576190476190476</v>
      </c>
      <c r="Q292" t="str">
        <f t="shared" si="30"/>
        <v>film &amp; video</v>
      </c>
      <c r="R292" s="24" t="str">
        <f t="shared" si="31"/>
        <v>documentary</v>
      </c>
      <c r="S292" s="14" t="str">
        <f t="shared" si="32"/>
        <v>Dec</v>
      </c>
      <c r="T292" s="14" t="str">
        <f t="shared" si="33"/>
        <v>2010</v>
      </c>
      <c r="U292" s="14" t="str">
        <f t="shared" si="34"/>
        <v>Feb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2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8"/>
        <v>120.02</v>
      </c>
      <c r="P293" s="10">
        <f t="shared" si="29"/>
        <v>46.8828125</v>
      </c>
      <c r="Q293" t="str">
        <f t="shared" si="30"/>
        <v>film &amp; video</v>
      </c>
      <c r="R293" s="24" t="str">
        <f t="shared" si="31"/>
        <v>documentary</v>
      </c>
      <c r="S293" s="14" t="str">
        <f t="shared" si="32"/>
        <v>Apr</v>
      </c>
      <c r="T293" s="14" t="str">
        <f t="shared" si="33"/>
        <v>2013</v>
      </c>
      <c r="U293" s="14" t="str">
        <f t="shared" si="34"/>
        <v>May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23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8"/>
        <v>101.50693333333334</v>
      </c>
      <c r="P294" s="10">
        <f t="shared" si="29"/>
        <v>154.42231237322514</v>
      </c>
      <c r="Q294" t="str">
        <f t="shared" si="30"/>
        <v>film &amp; video</v>
      </c>
      <c r="R294" s="24" t="str">
        <f t="shared" si="31"/>
        <v>documentary</v>
      </c>
      <c r="S294" s="14" t="str">
        <f t="shared" si="32"/>
        <v>Sep</v>
      </c>
      <c r="T294" s="14" t="str">
        <f t="shared" si="33"/>
        <v>2011</v>
      </c>
      <c r="U294" s="14" t="str">
        <f t="shared" si="34"/>
        <v>Oct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23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8"/>
        <v>101.38461538461539</v>
      </c>
      <c r="P295" s="10">
        <f t="shared" si="29"/>
        <v>201.22137404580153</v>
      </c>
      <c r="Q295" t="str">
        <f t="shared" si="30"/>
        <v>film &amp; video</v>
      </c>
      <c r="R295" s="24" t="str">
        <f t="shared" si="31"/>
        <v>documentary</v>
      </c>
      <c r="S295" s="14" t="str">
        <f t="shared" si="32"/>
        <v>Mar</v>
      </c>
      <c r="T295" s="14" t="str">
        <f t="shared" si="33"/>
        <v>2014</v>
      </c>
      <c r="U295" s="14" t="str">
        <f t="shared" si="34"/>
        <v>Apr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23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8"/>
        <v>100</v>
      </c>
      <c r="P296" s="10">
        <f t="shared" si="29"/>
        <v>100</v>
      </c>
      <c r="Q296" t="str">
        <f t="shared" si="30"/>
        <v>film &amp; video</v>
      </c>
      <c r="R296" s="24" t="str">
        <f t="shared" si="31"/>
        <v>documentary</v>
      </c>
      <c r="S296" s="14" t="str">
        <f t="shared" si="32"/>
        <v>Jun</v>
      </c>
      <c r="T296" s="14" t="str">
        <f t="shared" si="33"/>
        <v>2010</v>
      </c>
      <c r="U296" s="14" t="str">
        <f t="shared" si="34"/>
        <v>Jul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23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8"/>
        <v>133.10911999999999</v>
      </c>
      <c r="P297" s="10">
        <f t="shared" si="29"/>
        <v>100.08204511278196</v>
      </c>
      <c r="Q297" t="str">
        <f t="shared" si="30"/>
        <v>film &amp; video</v>
      </c>
      <c r="R297" s="24" t="str">
        <f t="shared" si="31"/>
        <v>documentary</v>
      </c>
      <c r="S297" s="14" t="str">
        <f t="shared" si="32"/>
        <v>Sep</v>
      </c>
      <c r="T297" s="14" t="str">
        <f t="shared" si="33"/>
        <v>2013</v>
      </c>
      <c r="U297" s="14" t="str">
        <f t="shared" si="34"/>
        <v>Nov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23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8"/>
        <v>118.72620000000001</v>
      </c>
      <c r="P298" s="10">
        <f t="shared" si="29"/>
        <v>230.08953488372092</v>
      </c>
      <c r="Q298" t="str">
        <f t="shared" si="30"/>
        <v>film &amp; video</v>
      </c>
      <c r="R298" s="24" t="str">
        <f t="shared" si="31"/>
        <v>documentary</v>
      </c>
      <c r="S298" s="14" t="str">
        <f t="shared" si="32"/>
        <v>Aug</v>
      </c>
      <c r="T298" s="14" t="str">
        <f t="shared" si="33"/>
        <v>2012</v>
      </c>
      <c r="U298" s="14" t="str">
        <f t="shared" si="34"/>
        <v>Sep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23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8"/>
        <v>100.64</v>
      </c>
      <c r="P299" s="10">
        <f t="shared" si="29"/>
        <v>141.74647887323943</v>
      </c>
      <c r="Q299" t="str">
        <f t="shared" si="30"/>
        <v>film &amp; video</v>
      </c>
      <c r="R299" s="24" t="str">
        <f t="shared" si="31"/>
        <v>documentary</v>
      </c>
      <c r="S299" s="14" t="str">
        <f t="shared" si="32"/>
        <v>Mar</v>
      </c>
      <c r="T299" s="14" t="str">
        <f t="shared" si="33"/>
        <v>2015</v>
      </c>
      <c r="U299" s="14" t="str">
        <f t="shared" si="34"/>
        <v>May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23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8"/>
        <v>108.93241269841269</v>
      </c>
      <c r="P300" s="10">
        <f t="shared" si="29"/>
        <v>56.344351395730705</v>
      </c>
      <c r="Q300" t="str">
        <f t="shared" si="30"/>
        <v>film &amp; video</v>
      </c>
      <c r="R300" s="24" t="str">
        <f t="shared" si="31"/>
        <v>documentary</v>
      </c>
      <c r="S300" s="14" t="str">
        <f t="shared" si="32"/>
        <v>Mar</v>
      </c>
      <c r="T300" s="14" t="str">
        <f t="shared" si="33"/>
        <v>2014</v>
      </c>
      <c r="U300" s="14" t="str">
        <f t="shared" si="34"/>
        <v>May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23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8"/>
        <v>178.95250000000001</v>
      </c>
      <c r="P301" s="10">
        <f t="shared" si="29"/>
        <v>73.341188524590166</v>
      </c>
      <c r="Q301" t="str">
        <f t="shared" si="30"/>
        <v>film &amp; video</v>
      </c>
      <c r="R301" s="24" t="str">
        <f t="shared" si="31"/>
        <v>documentary</v>
      </c>
      <c r="S301" s="14" t="str">
        <f t="shared" si="32"/>
        <v>Oct</v>
      </c>
      <c r="T301" s="14" t="str">
        <f t="shared" si="33"/>
        <v>2010</v>
      </c>
      <c r="U301" s="14" t="str">
        <f t="shared" si="34"/>
        <v>Nov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23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8"/>
        <v>101.72264</v>
      </c>
      <c r="P302" s="10">
        <f t="shared" si="29"/>
        <v>85.337785234899329</v>
      </c>
      <c r="Q302" t="str">
        <f t="shared" si="30"/>
        <v>film &amp; video</v>
      </c>
      <c r="R302" s="24" t="str">
        <f t="shared" si="31"/>
        <v>documentary</v>
      </c>
      <c r="S302" s="14" t="str">
        <f t="shared" si="32"/>
        <v>Mar</v>
      </c>
      <c r="T302" s="14" t="str">
        <f t="shared" si="33"/>
        <v>2011</v>
      </c>
      <c r="U302" s="14" t="str">
        <f t="shared" si="34"/>
        <v>Apr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2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8"/>
        <v>118.73499999999999</v>
      </c>
      <c r="P303" s="10">
        <f t="shared" si="29"/>
        <v>61.496215139442228</v>
      </c>
      <c r="Q303" t="str">
        <f t="shared" si="30"/>
        <v>film &amp; video</v>
      </c>
      <c r="R303" s="24" t="str">
        <f t="shared" si="31"/>
        <v>documentary</v>
      </c>
      <c r="S303" s="14" t="str">
        <f t="shared" si="32"/>
        <v>Feb</v>
      </c>
      <c r="T303" s="14" t="str">
        <f t="shared" si="33"/>
        <v>2013</v>
      </c>
      <c r="U303" s="14" t="str">
        <f t="shared" si="34"/>
        <v>Mar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23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8"/>
        <v>100.46</v>
      </c>
      <c r="P304" s="10">
        <f t="shared" si="29"/>
        <v>93.018518518518519</v>
      </c>
      <c r="Q304" t="str">
        <f t="shared" si="30"/>
        <v>film &amp; video</v>
      </c>
      <c r="R304" s="24" t="str">
        <f t="shared" si="31"/>
        <v>documentary</v>
      </c>
      <c r="S304" s="14" t="str">
        <f t="shared" si="32"/>
        <v>Jan</v>
      </c>
      <c r="T304" s="14" t="str">
        <f t="shared" si="33"/>
        <v>2012</v>
      </c>
      <c r="U304" s="14" t="str">
        <f t="shared" si="34"/>
        <v>Feb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23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8"/>
        <v>137.46666666666667</v>
      </c>
      <c r="P305" s="10">
        <f t="shared" si="29"/>
        <v>50.292682926829265</v>
      </c>
      <c r="Q305" t="str">
        <f t="shared" si="30"/>
        <v>film &amp; video</v>
      </c>
      <c r="R305" s="24" t="str">
        <f t="shared" si="31"/>
        <v>documentary</v>
      </c>
      <c r="S305" s="14" t="str">
        <f t="shared" si="32"/>
        <v>May</v>
      </c>
      <c r="T305" s="14" t="str">
        <f t="shared" si="33"/>
        <v>2012</v>
      </c>
      <c r="U305" s="14" t="str">
        <f t="shared" si="34"/>
        <v>Jun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23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8"/>
        <v>231.64705882352939</v>
      </c>
      <c r="P306" s="10">
        <f t="shared" si="29"/>
        <v>106.43243243243244</v>
      </c>
      <c r="Q306" t="str">
        <f t="shared" si="30"/>
        <v>film &amp; video</v>
      </c>
      <c r="R306" s="24" t="str">
        <f t="shared" si="31"/>
        <v>documentary</v>
      </c>
      <c r="S306" s="14" t="str">
        <f t="shared" si="32"/>
        <v>Jul</v>
      </c>
      <c r="T306" s="14" t="str">
        <f t="shared" si="33"/>
        <v>2012</v>
      </c>
      <c r="U306" s="14" t="str">
        <f t="shared" si="34"/>
        <v>Sep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23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8"/>
        <v>130.33333333333331</v>
      </c>
      <c r="P307" s="10">
        <f t="shared" si="29"/>
        <v>51.719576719576722</v>
      </c>
      <c r="Q307" t="str">
        <f t="shared" si="30"/>
        <v>film &amp; video</v>
      </c>
      <c r="R307" s="24" t="str">
        <f t="shared" si="31"/>
        <v>documentary</v>
      </c>
      <c r="S307" s="14" t="str">
        <f t="shared" si="32"/>
        <v>Feb</v>
      </c>
      <c r="T307" s="14" t="str">
        <f t="shared" si="33"/>
        <v>2012</v>
      </c>
      <c r="U307" s="14" t="str">
        <f t="shared" si="34"/>
        <v>Mar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23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8"/>
        <v>292.89999999999998</v>
      </c>
      <c r="P308" s="10">
        <f t="shared" si="29"/>
        <v>36.612499999999997</v>
      </c>
      <c r="Q308" t="str">
        <f t="shared" si="30"/>
        <v>film &amp; video</v>
      </c>
      <c r="R308" s="24" t="str">
        <f t="shared" si="31"/>
        <v>documentary</v>
      </c>
      <c r="S308" s="14" t="str">
        <f t="shared" si="32"/>
        <v>Feb</v>
      </c>
      <c r="T308" s="14" t="str">
        <f t="shared" si="33"/>
        <v>2013</v>
      </c>
      <c r="U308" s="14" t="str">
        <f t="shared" si="34"/>
        <v>Mar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23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8"/>
        <v>111.31818181818183</v>
      </c>
      <c r="P309" s="10">
        <f t="shared" si="29"/>
        <v>42.517361111111114</v>
      </c>
      <c r="Q309" t="str">
        <f t="shared" si="30"/>
        <v>film &amp; video</v>
      </c>
      <c r="R309" s="24" t="str">
        <f t="shared" si="31"/>
        <v>documentary</v>
      </c>
      <c r="S309" s="14" t="str">
        <f t="shared" si="32"/>
        <v>Jan</v>
      </c>
      <c r="T309" s="14" t="str">
        <f t="shared" si="33"/>
        <v>2013</v>
      </c>
      <c r="U309" s="14" t="str">
        <f t="shared" si="34"/>
        <v>Feb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23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8"/>
        <v>105.56666666666668</v>
      </c>
      <c r="P310" s="10">
        <f t="shared" si="29"/>
        <v>62.712871287128714</v>
      </c>
      <c r="Q310" t="str">
        <f t="shared" si="30"/>
        <v>film &amp; video</v>
      </c>
      <c r="R310" s="24" t="str">
        <f t="shared" si="31"/>
        <v>documentary</v>
      </c>
      <c r="S310" s="14" t="str">
        <f t="shared" si="32"/>
        <v>Jan</v>
      </c>
      <c r="T310" s="14" t="str">
        <f t="shared" si="33"/>
        <v>2011</v>
      </c>
      <c r="U310" s="14" t="str">
        <f t="shared" si="34"/>
        <v>Mar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23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8"/>
        <v>118.94444444444446</v>
      </c>
      <c r="P311" s="10">
        <f t="shared" si="29"/>
        <v>89.957983193277315</v>
      </c>
      <c r="Q311" t="str">
        <f t="shared" si="30"/>
        <v>film &amp; video</v>
      </c>
      <c r="R311" s="24" t="str">
        <f t="shared" si="31"/>
        <v>documentary</v>
      </c>
      <c r="S311" s="14" t="str">
        <f t="shared" si="32"/>
        <v>Aug</v>
      </c>
      <c r="T311" s="14" t="str">
        <f t="shared" si="33"/>
        <v>2012</v>
      </c>
      <c r="U311" s="14" t="str">
        <f t="shared" si="34"/>
        <v>Sep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23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8"/>
        <v>104.129</v>
      </c>
      <c r="P312" s="10">
        <f t="shared" si="29"/>
        <v>28.924722222222222</v>
      </c>
      <c r="Q312" t="str">
        <f t="shared" si="30"/>
        <v>film &amp; video</v>
      </c>
      <c r="R312" s="24" t="str">
        <f t="shared" si="31"/>
        <v>documentary</v>
      </c>
      <c r="S312" s="14" t="str">
        <f t="shared" si="32"/>
        <v>Oct</v>
      </c>
      <c r="T312" s="14" t="str">
        <f t="shared" si="33"/>
        <v>2011</v>
      </c>
      <c r="U312" s="14" t="str">
        <f t="shared" si="34"/>
        <v>Oct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2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8"/>
        <v>104.10165000000001</v>
      </c>
      <c r="P313" s="10">
        <f t="shared" si="29"/>
        <v>138.8022</v>
      </c>
      <c r="Q313" t="str">
        <f t="shared" si="30"/>
        <v>film &amp; video</v>
      </c>
      <c r="R313" s="24" t="str">
        <f t="shared" si="31"/>
        <v>documentary</v>
      </c>
      <c r="S313" s="14" t="str">
        <f t="shared" si="32"/>
        <v>Nov</v>
      </c>
      <c r="T313" s="14" t="str">
        <f t="shared" si="33"/>
        <v>2011</v>
      </c>
      <c r="U313" s="14" t="str">
        <f t="shared" si="34"/>
        <v>Jan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23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8"/>
        <v>111.87499999999999</v>
      </c>
      <c r="P314" s="10">
        <f t="shared" si="29"/>
        <v>61.301369863013697</v>
      </c>
      <c r="Q314" t="str">
        <f t="shared" si="30"/>
        <v>film &amp; video</v>
      </c>
      <c r="R314" s="24" t="str">
        <f t="shared" si="31"/>
        <v>documentary</v>
      </c>
      <c r="S314" s="14" t="str">
        <f t="shared" si="32"/>
        <v>Mar</v>
      </c>
      <c r="T314" s="14" t="str">
        <f t="shared" si="33"/>
        <v>2013</v>
      </c>
      <c r="U314" s="14" t="str">
        <f t="shared" si="34"/>
        <v>Apr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23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8"/>
        <v>104.73529411764706</v>
      </c>
      <c r="P315" s="10">
        <f t="shared" si="29"/>
        <v>80.202702702702709</v>
      </c>
      <c r="Q315" t="str">
        <f t="shared" si="30"/>
        <v>film &amp; video</v>
      </c>
      <c r="R315" s="24" t="str">
        <f t="shared" si="31"/>
        <v>documentary</v>
      </c>
      <c r="S315" s="14" t="str">
        <f t="shared" si="32"/>
        <v>Jun</v>
      </c>
      <c r="T315" s="14" t="str">
        <f t="shared" si="33"/>
        <v>2010</v>
      </c>
      <c r="U315" s="14" t="str">
        <f t="shared" si="34"/>
        <v>Aug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23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8"/>
        <v>385.15000000000003</v>
      </c>
      <c r="P316" s="10">
        <f t="shared" si="29"/>
        <v>32.095833333333331</v>
      </c>
      <c r="Q316" t="str">
        <f t="shared" si="30"/>
        <v>film &amp; video</v>
      </c>
      <c r="R316" s="24" t="str">
        <f t="shared" si="31"/>
        <v>documentary</v>
      </c>
      <c r="S316" s="14" t="str">
        <f t="shared" si="32"/>
        <v>Jan</v>
      </c>
      <c r="T316" s="14" t="str">
        <f t="shared" si="33"/>
        <v>2013</v>
      </c>
      <c r="U316" s="14" t="str">
        <f t="shared" si="34"/>
        <v>Mar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23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8"/>
        <v>101.248</v>
      </c>
      <c r="P317" s="10">
        <f t="shared" si="29"/>
        <v>200.88888888888889</v>
      </c>
      <c r="Q317" t="str">
        <f t="shared" si="30"/>
        <v>film &amp; video</v>
      </c>
      <c r="R317" s="24" t="str">
        <f t="shared" si="31"/>
        <v>documentary</v>
      </c>
      <c r="S317" s="14" t="str">
        <f t="shared" si="32"/>
        <v>Jul</v>
      </c>
      <c r="T317" s="14" t="str">
        <f t="shared" si="33"/>
        <v>2012</v>
      </c>
      <c r="U317" s="14" t="str">
        <f t="shared" si="34"/>
        <v>Aug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23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8"/>
        <v>113.77333333333333</v>
      </c>
      <c r="P318" s="10">
        <f t="shared" si="29"/>
        <v>108.01265822784811</v>
      </c>
      <c r="Q318" t="str">
        <f t="shared" si="30"/>
        <v>film &amp; video</v>
      </c>
      <c r="R318" s="24" t="str">
        <f t="shared" si="31"/>
        <v>documentary</v>
      </c>
      <c r="S318" s="14" t="str">
        <f t="shared" si="32"/>
        <v>Nov</v>
      </c>
      <c r="T318" s="14" t="str">
        <f t="shared" si="33"/>
        <v>2014</v>
      </c>
      <c r="U318" s="14" t="str">
        <f t="shared" si="34"/>
        <v>Dec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23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8"/>
        <v>100.80333333333333</v>
      </c>
      <c r="P319" s="10">
        <f t="shared" si="29"/>
        <v>95.699367088607602</v>
      </c>
      <c r="Q319" t="str">
        <f t="shared" si="30"/>
        <v>film &amp; video</v>
      </c>
      <c r="R319" s="24" t="str">
        <f t="shared" si="31"/>
        <v>documentary</v>
      </c>
      <c r="S319" s="14" t="str">
        <f t="shared" si="32"/>
        <v>Nov</v>
      </c>
      <c r="T319" s="14" t="str">
        <f t="shared" si="33"/>
        <v>2013</v>
      </c>
      <c r="U319" s="14" t="str">
        <f t="shared" si="34"/>
        <v>Dec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23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8"/>
        <v>283.32</v>
      </c>
      <c r="P320" s="10">
        <f t="shared" si="29"/>
        <v>49.880281690140848</v>
      </c>
      <c r="Q320" t="str">
        <f t="shared" si="30"/>
        <v>film &amp; video</v>
      </c>
      <c r="R320" s="24" t="str">
        <f t="shared" si="31"/>
        <v>documentary</v>
      </c>
      <c r="S320" s="14" t="str">
        <f t="shared" si="32"/>
        <v>Feb</v>
      </c>
      <c r="T320" s="14" t="str">
        <f t="shared" si="33"/>
        <v>2013</v>
      </c>
      <c r="U320" s="14" t="str">
        <f t="shared" si="34"/>
        <v>Mar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23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8"/>
        <v>112.68</v>
      </c>
      <c r="P321" s="10">
        <f t="shared" si="29"/>
        <v>110.47058823529412</v>
      </c>
      <c r="Q321" t="str">
        <f t="shared" si="30"/>
        <v>film &amp; video</v>
      </c>
      <c r="R321" s="24" t="str">
        <f t="shared" si="31"/>
        <v>documentary</v>
      </c>
      <c r="S321" s="14" t="str">
        <f t="shared" si="32"/>
        <v>Nov</v>
      </c>
      <c r="T321" s="14" t="str">
        <f t="shared" si="33"/>
        <v>2009</v>
      </c>
      <c r="U321" s="14" t="str">
        <f t="shared" si="34"/>
        <v>Feb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23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8"/>
        <v>106.58000000000001</v>
      </c>
      <c r="P322" s="10">
        <f t="shared" si="29"/>
        <v>134.91139240506328</v>
      </c>
      <c r="Q322" t="str">
        <f t="shared" si="30"/>
        <v>film &amp; video</v>
      </c>
      <c r="R322" s="24" t="str">
        <f t="shared" si="31"/>
        <v>documentary</v>
      </c>
      <c r="S322" s="14" t="str">
        <f t="shared" si="32"/>
        <v>Nov</v>
      </c>
      <c r="T322" s="14" t="str">
        <f t="shared" si="33"/>
        <v>2015</v>
      </c>
      <c r="U322" s="14" t="str">
        <f t="shared" si="34"/>
        <v>Dec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5">E323/D323*100</f>
        <v>102.66285714285715</v>
      </c>
      <c r="P323" s="10">
        <f t="shared" ref="P323:P386" si="36">E323/L323</f>
        <v>106.62314540059347</v>
      </c>
      <c r="Q323" t="str">
        <f t="shared" ref="Q323:Q386" si="37">LEFT(N323,FIND("/",N323)-1)</f>
        <v>film &amp; video</v>
      </c>
      <c r="R323" s="24" t="str">
        <f t="shared" ref="R323:R386" si="38">RIGHT(N323,LEN(N323)-SEARCH("/",N323,1))</f>
        <v>documentary</v>
      </c>
      <c r="S323" s="14" t="str">
        <f t="shared" ref="S323:S386" si="39">TEXT((((J323/60)/60)/24)+DATE(1970,1,1),"mmm")</f>
        <v>Oct</v>
      </c>
      <c r="T323" s="14" t="str">
        <f t="shared" ref="T323:T386" si="40">TEXT(((((J323/60)/60)/24)+DATE(1970,1,1)),"yyyy")</f>
        <v>2016</v>
      </c>
      <c r="U323" s="14" t="str">
        <f t="shared" ref="U323:U386" si="41">TEXT((((I323/60)/60)/24)+DATE(1970,1,1),"mmm")</f>
        <v>Nov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23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5"/>
        <v>107.91200000000001</v>
      </c>
      <c r="P324" s="10">
        <f t="shared" si="36"/>
        <v>145.04301075268816</v>
      </c>
      <c r="Q324" t="str">
        <f t="shared" si="37"/>
        <v>film &amp; video</v>
      </c>
      <c r="R324" s="24" t="str">
        <f t="shared" si="38"/>
        <v>documentary</v>
      </c>
      <c r="S324" s="14" t="str">
        <f t="shared" si="39"/>
        <v>Apr</v>
      </c>
      <c r="T324" s="14" t="str">
        <f t="shared" si="40"/>
        <v>2016</v>
      </c>
      <c r="U324" s="14" t="str">
        <f t="shared" si="41"/>
        <v>May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23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5"/>
        <v>123.07407407407408</v>
      </c>
      <c r="P325" s="10">
        <f t="shared" si="36"/>
        <v>114.58620689655173</v>
      </c>
      <c r="Q325" t="str">
        <f t="shared" si="37"/>
        <v>film &amp; video</v>
      </c>
      <c r="R325" s="24" t="str">
        <f t="shared" si="38"/>
        <v>documentary</v>
      </c>
      <c r="S325" s="14" t="str">
        <f t="shared" si="39"/>
        <v>Nov</v>
      </c>
      <c r="T325" s="14" t="str">
        <f t="shared" si="40"/>
        <v>2016</v>
      </c>
      <c r="U325" s="14" t="str">
        <f t="shared" si="41"/>
        <v>Dec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23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5"/>
        <v>101.6</v>
      </c>
      <c r="P326" s="10">
        <f t="shared" si="36"/>
        <v>105.3170731707317</v>
      </c>
      <c r="Q326" t="str">
        <f t="shared" si="37"/>
        <v>film &amp; video</v>
      </c>
      <c r="R326" s="24" t="str">
        <f t="shared" si="38"/>
        <v>documentary</v>
      </c>
      <c r="S326" s="14" t="str">
        <f t="shared" si="39"/>
        <v>Jun</v>
      </c>
      <c r="T326" s="14" t="str">
        <f t="shared" si="40"/>
        <v>2015</v>
      </c>
      <c r="U326" s="14" t="str">
        <f t="shared" si="41"/>
        <v>Aug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23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5"/>
        <v>104.396</v>
      </c>
      <c r="P327" s="10">
        <f t="shared" si="36"/>
        <v>70.921195652173907</v>
      </c>
      <c r="Q327" t="str">
        <f t="shared" si="37"/>
        <v>film &amp; video</v>
      </c>
      <c r="R327" s="24" t="str">
        <f t="shared" si="38"/>
        <v>documentary</v>
      </c>
      <c r="S327" s="14" t="str">
        <f t="shared" si="39"/>
        <v>Nov</v>
      </c>
      <c r="T327" s="14" t="str">
        <f t="shared" si="40"/>
        <v>2016</v>
      </c>
      <c r="U327" s="14" t="str">
        <f t="shared" si="41"/>
        <v>Dec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23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5"/>
        <v>112.92973333333333</v>
      </c>
      <c r="P328" s="10">
        <f t="shared" si="36"/>
        <v>147.17167680278018</v>
      </c>
      <c r="Q328" t="str">
        <f t="shared" si="37"/>
        <v>film &amp; video</v>
      </c>
      <c r="R328" s="24" t="str">
        <f t="shared" si="38"/>
        <v>documentary</v>
      </c>
      <c r="S328" s="14" t="str">
        <f t="shared" si="39"/>
        <v>Feb</v>
      </c>
      <c r="T328" s="14" t="str">
        <f t="shared" si="40"/>
        <v>2017</v>
      </c>
      <c r="U328" s="14" t="str">
        <f t="shared" si="41"/>
        <v>Mar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23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5"/>
        <v>136.4</v>
      </c>
      <c r="P329" s="10">
        <f t="shared" si="36"/>
        <v>160.47058823529412</v>
      </c>
      <c r="Q329" t="str">
        <f t="shared" si="37"/>
        <v>film &amp; video</v>
      </c>
      <c r="R329" s="24" t="str">
        <f t="shared" si="38"/>
        <v>documentary</v>
      </c>
      <c r="S329" s="14" t="str">
        <f t="shared" si="39"/>
        <v>Feb</v>
      </c>
      <c r="T329" s="14" t="str">
        <f t="shared" si="40"/>
        <v>2015</v>
      </c>
      <c r="U329" s="14" t="str">
        <f t="shared" si="41"/>
        <v>Mar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23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5"/>
        <v>103.61439999999999</v>
      </c>
      <c r="P330" s="10">
        <f t="shared" si="36"/>
        <v>156.04578313253012</v>
      </c>
      <c r="Q330" t="str">
        <f t="shared" si="37"/>
        <v>film &amp; video</v>
      </c>
      <c r="R330" s="24" t="str">
        <f t="shared" si="38"/>
        <v>documentary</v>
      </c>
      <c r="S330" s="14" t="str">
        <f t="shared" si="39"/>
        <v>Oct</v>
      </c>
      <c r="T330" s="14" t="str">
        <f t="shared" si="40"/>
        <v>2015</v>
      </c>
      <c r="U330" s="14" t="str">
        <f t="shared" si="41"/>
        <v>Nov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23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5"/>
        <v>105.5</v>
      </c>
      <c r="P331" s="10">
        <f t="shared" si="36"/>
        <v>63.17365269461078</v>
      </c>
      <c r="Q331" t="str">
        <f t="shared" si="37"/>
        <v>film &amp; video</v>
      </c>
      <c r="R331" s="24" t="str">
        <f t="shared" si="38"/>
        <v>documentary</v>
      </c>
      <c r="S331" s="14" t="str">
        <f t="shared" si="39"/>
        <v>Oct</v>
      </c>
      <c r="T331" s="14" t="str">
        <f t="shared" si="40"/>
        <v>2015</v>
      </c>
      <c r="U331" s="14" t="str">
        <f t="shared" si="41"/>
        <v>Nov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23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5"/>
        <v>101.82857142857142</v>
      </c>
      <c r="P332" s="10">
        <f t="shared" si="36"/>
        <v>104.82352941176471</v>
      </c>
      <c r="Q332" t="str">
        <f t="shared" si="37"/>
        <v>film &amp; video</v>
      </c>
      <c r="R332" s="24" t="str">
        <f t="shared" si="38"/>
        <v>documentary</v>
      </c>
      <c r="S332" s="14" t="str">
        <f t="shared" si="39"/>
        <v>Apr</v>
      </c>
      <c r="T332" s="14" t="str">
        <f t="shared" si="40"/>
        <v>2013</v>
      </c>
      <c r="U332" s="14" t="str">
        <f t="shared" si="41"/>
        <v>May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2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5"/>
        <v>106.60499999999999</v>
      </c>
      <c r="P333" s="10">
        <f t="shared" si="36"/>
        <v>97.356164383561648</v>
      </c>
      <c r="Q333" t="str">
        <f t="shared" si="37"/>
        <v>film &amp; video</v>
      </c>
      <c r="R333" s="24" t="str">
        <f t="shared" si="38"/>
        <v>documentary</v>
      </c>
      <c r="S333" s="14" t="str">
        <f t="shared" si="39"/>
        <v>May</v>
      </c>
      <c r="T333" s="14" t="str">
        <f t="shared" si="40"/>
        <v>2016</v>
      </c>
      <c r="U333" s="14" t="str">
        <f t="shared" si="41"/>
        <v>Jun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23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5"/>
        <v>113.015</v>
      </c>
      <c r="P334" s="10">
        <f t="shared" si="36"/>
        <v>203.63063063063063</v>
      </c>
      <c r="Q334" t="str">
        <f t="shared" si="37"/>
        <v>film &amp; video</v>
      </c>
      <c r="R334" s="24" t="str">
        <f t="shared" si="38"/>
        <v>documentary</v>
      </c>
      <c r="S334" s="14" t="str">
        <f t="shared" si="39"/>
        <v>Sep</v>
      </c>
      <c r="T334" s="14" t="str">
        <f t="shared" si="40"/>
        <v>2015</v>
      </c>
      <c r="U334" s="14" t="str">
        <f t="shared" si="41"/>
        <v>Oct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23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5"/>
        <v>125.22750000000001</v>
      </c>
      <c r="P335" s="10">
        <f t="shared" si="36"/>
        <v>188.31203007518798</v>
      </c>
      <c r="Q335" t="str">
        <f t="shared" si="37"/>
        <v>film &amp; video</v>
      </c>
      <c r="R335" s="24" t="str">
        <f t="shared" si="38"/>
        <v>documentary</v>
      </c>
      <c r="S335" s="14" t="str">
        <f t="shared" si="39"/>
        <v>Mar</v>
      </c>
      <c r="T335" s="14" t="str">
        <f t="shared" si="40"/>
        <v>2016</v>
      </c>
      <c r="U335" s="14" t="str">
        <f t="shared" si="41"/>
        <v>Apr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23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5"/>
        <v>101.19</v>
      </c>
      <c r="P336" s="10">
        <f t="shared" si="36"/>
        <v>146.65217391304347</v>
      </c>
      <c r="Q336" t="str">
        <f t="shared" si="37"/>
        <v>film &amp; video</v>
      </c>
      <c r="R336" s="24" t="str">
        <f t="shared" si="38"/>
        <v>documentary</v>
      </c>
      <c r="S336" s="14" t="str">
        <f t="shared" si="39"/>
        <v>Apr</v>
      </c>
      <c r="T336" s="14" t="str">
        <f t="shared" si="40"/>
        <v>2015</v>
      </c>
      <c r="U336" s="14" t="str">
        <f t="shared" si="41"/>
        <v>May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23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5"/>
        <v>102.76470588235294</v>
      </c>
      <c r="P337" s="10">
        <f t="shared" si="36"/>
        <v>109.1875</v>
      </c>
      <c r="Q337" t="str">
        <f t="shared" si="37"/>
        <v>film &amp; video</v>
      </c>
      <c r="R337" s="24" t="str">
        <f t="shared" si="38"/>
        <v>documentary</v>
      </c>
      <c r="S337" s="14" t="str">
        <f t="shared" si="39"/>
        <v>Apr</v>
      </c>
      <c r="T337" s="14" t="str">
        <f t="shared" si="40"/>
        <v>2015</v>
      </c>
      <c r="U337" s="14" t="str">
        <f t="shared" si="41"/>
        <v>May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23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5"/>
        <v>116.83911999999998</v>
      </c>
      <c r="P338" s="10">
        <f t="shared" si="36"/>
        <v>59.249046653144013</v>
      </c>
      <c r="Q338" t="str">
        <f t="shared" si="37"/>
        <v>film &amp; video</v>
      </c>
      <c r="R338" s="24" t="str">
        <f t="shared" si="38"/>
        <v>documentary</v>
      </c>
      <c r="S338" s="14" t="str">
        <f t="shared" si="39"/>
        <v>Oct</v>
      </c>
      <c r="T338" s="14" t="str">
        <f t="shared" si="40"/>
        <v>2015</v>
      </c>
      <c r="U338" s="14" t="str">
        <f t="shared" si="41"/>
        <v>Nov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23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5"/>
        <v>101.16833333333335</v>
      </c>
      <c r="P339" s="10">
        <f t="shared" si="36"/>
        <v>97.904838709677421</v>
      </c>
      <c r="Q339" t="str">
        <f t="shared" si="37"/>
        <v>film &amp; video</v>
      </c>
      <c r="R339" s="24" t="str">
        <f t="shared" si="38"/>
        <v>documentary</v>
      </c>
      <c r="S339" s="14" t="str">
        <f t="shared" si="39"/>
        <v>Feb</v>
      </c>
      <c r="T339" s="14" t="str">
        <f t="shared" si="40"/>
        <v>2015</v>
      </c>
      <c r="U339" s="14" t="str">
        <f t="shared" si="41"/>
        <v>Mar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23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5"/>
        <v>110.13360000000002</v>
      </c>
      <c r="P340" s="10">
        <f t="shared" si="36"/>
        <v>70.000169491525426</v>
      </c>
      <c r="Q340" t="str">
        <f t="shared" si="37"/>
        <v>film &amp; video</v>
      </c>
      <c r="R340" s="24" t="str">
        <f t="shared" si="38"/>
        <v>documentary</v>
      </c>
      <c r="S340" s="14" t="str">
        <f t="shared" si="39"/>
        <v>Jul</v>
      </c>
      <c r="T340" s="14" t="str">
        <f t="shared" si="40"/>
        <v>2016</v>
      </c>
      <c r="U340" s="14" t="str">
        <f t="shared" si="41"/>
        <v>Sep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23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5"/>
        <v>108.08333333333333</v>
      </c>
      <c r="P341" s="10">
        <f t="shared" si="36"/>
        <v>72.865168539325836</v>
      </c>
      <c r="Q341" t="str">
        <f t="shared" si="37"/>
        <v>film &amp; video</v>
      </c>
      <c r="R341" s="24" t="str">
        <f t="shared" si="38"/>
        <v>documentary</v>
      </c>
      <c r="S341" s="14" t="str">
        <f t="shared" si="39"/>
        <v>Mar</v>
      </c>
      <c r="T341" s="14" t="str">
        <f t="shared" si="40"/>
        <v>2015</v>
      </c>
      <c r="U341" s="14" t="str">
        <f t="shared" si="41"/>
        <v>Apr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23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5"/>
        <v>125.02285714285715</v>
      </c>
      <c r="P342" s="10">
        <f t="shared" si="36"/>
        <v>146.34782608695653</v>
      </c>
      <c r="Q342" t="str">
        <f t="shared" si="37"/>
        <v>film &amp; video</v>
      </c>
      <c r="R342" s="24" t="str">
        <f t="shared" si="38"/>
        <v>documentary</v>
      </c>
      <c r="S342" s="14" t="str">
        <f t="shared" si="39"/>
        <v>Feb</v>
      </c>
      <c r="T342" s="14" t="str">
        <f t="shared" si="40"/>
        <v>2017</v>
      </c>
      <c r="U342" s="14" t="str">
        <f t="shared" si="41"/>
        <v>Mar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2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5"/>
        <v>106.71428571428572</v>
      </c>
      <c r="P343" s="10">
        <f t="shared" si="36"/>
        <v>67.909090909090907</v>
      </c>
      <c r="Q343" t="str">
        <f t="shared" si="37"/>
        <v>film &amp; video</v>
      </c>
      <c r="R343" s="24" t="str">
        <f t="shared" si="38"/>
        <v>documentary</v>
      </c>
      <c r="S343" s="14" t="str">
        <f t="shared" si="39"/>
        <v>Sep</v>
      </c>
      <c r="T343" s="14" t="str">
        <f t="shared" si="40"/>
        <v>2014</v>
      </c>
      <c r="U343" s="14" t="str">
        <f t="shared" si="41"/>
        <v>Oct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23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5"/>
        <v>100.36639999999998</v>
      </c>
      <c r="P344" s="10">
        <f t="shared" si="36"/>
        <v>169.85083076923075</v>
      </c>
      <c r="Q344" t="str">
        <f t="shared" si="37"/>
        <v>film &amp; video</v>
      </c>
      <c r="R344" s="24" t="str">
        <f t="shared" si="38"/>
        <v>documentary</v>
      </c>
      <c r="S344" s="14" t="str">
        <f t="shared" si="39"/>
        <v>Mar</v>
      </c>
      <c r="T344" s="14" t="str">
        <f t="shared" si="40"/>
        <v>2016</v>
      </c>
      <c r="U344" s="14" t="str">
        <f t="shared" si="41"/>
        <v>Apr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23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5"/>
        <v>102.02863333333335</v>
      </c>
      <c r="P345" s="10">
        <f t="shared" si="36"/>
        <v>58.413339694656486</v>
      </c>
      <c r="Q345" t="str">
        <f t="shared" si="37"/>
        <v>film &amp; video</v>
      </c>
      <c r="R345" s="24" t="str">
        <f t="shared" si="38"/>
        <v>documentary</v>
      </c>
      <c r="S345" s="14" t="str">
        <f t="shared" si="39"/>
        <v>Oct</v>
      </c>
      <c r="T345" s="14" t="str">
        <f t="shared" si="40"/>
        <v>2014</v>
      </c>
      <c r="U345" s="14" t="str">
        <f t="shared" si="41"/>
        <v>Nov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23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5"/>
        <v>102.08358208955224</v>
      </c>
      <c r="P346" s="10">
        <f t="shared" si="36"/>
        <v>119.99298245614035</v>
      </c>
      <c r="Q346" t="str">
        <f t="shared" si="37"/>
        <v>film &amp; video</v>
      </c>
      <c r="R346" s="24" t="str">
        <f t="shared" si="38"/>
        <v>documentary</v>
      </c>
      <c r="S346" s="14" t="str">
        <f t="shared" si="39"/>
        <v>Apr</v>
      </c>
      <c r="T346" s="14" t="str">
        <f t="shared" si="40"/>
        <v>2015</v>
      </c>
      <c r="U346" s="14" t="str">
        <f t="shared" si="41"/>
        <v>Jun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23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5"/>
        <v>123.27586206896552</v>
      </c>
      <c r="P347" s="10">
        <f t="shared" si="36"/>
        <v>99.860335195530723</v>
      </c>
      <c r="Q347" t="str">
        <f t="shared" si="37"/>
        <v>film &amp; video</v>
      </c>
      <c r="R347" s="24" t="str">
        <f t="shared" si="38"/>
        <v>documentary</v>
      </c>
      <c r="S347" s="14" t="str">
        <f t="shared" si="39"/>
        <v>Apr</v>
      </c>
      <c r="T347" s="14" t="str">
        <f t="shared" si="40"/>
        <v>2015</v>
      </c>
      <c r="U347" s="14" t="str">
        <f t="shared" si="41"/>
        <v>May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23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5"/>
        <v>170.28880000000001</v>
      </c>
      <c r="P348" s="10">
        <f t="shared" si="36"/>
        <v>90.579148936170213</v>
      </c>
      <c r="Q348" t="str">
        <f t="shared" si="37"/>
        <v>film &amp; video</v>
      </c>
      <c r="R348" s="24" t="str">
        <f t="shared" si="38"/>
        <v>documentary</v>
      </c>
      <c r="S348" s="14" t="str">
        <f t="shared" si="39"/>
        <v>Sep</v>
      </c>
      <c r="T348" s="14" t="str">
        <f t="shared" si="40"/>
        <v>2015</v>
      </c>
      <c r="U348" s="14" t="str">
        <f t="shared" si="41"/>
        <v>Oct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23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5"/>
        <v>111.59049999999999</v>
      </c>
      <c r="P349" s="10">
        <f t="shared" si="36"/>
        <v>117.77361477572559</v>
      </c>
      <c r="Q349" t="str">
        <f t="shared" si="37"/>
        <v>film &amp; video</v>
      </c>
      <c r="R349" s="24" t="str">
        <f t="shared" si="38"/>
        <v>documentary</v>
      </c>
      <c r="S349" s="14" t="str">
        <f t="shared" si="39"/>
        <v>Oct</v>
      </c>
      <c r="T349" s="14" t="str">
        <f t="shared" si="40"/>
        <v>2015</v>
      </c>
      <c r="U349" s="14" t="str">
        <f t="shared" si="41"/>
        <v>Nov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23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5"/>
        <v>103</v>
      </c>
      <c r="P350" s="10">
        <f t="shared" si="36"/>
        <v>86.554621848739501</v>
      </c>
      <c r="Q350" t="str">
        <f t="shared" si="37"/>
        <v>film &amp; video</v>
      </c>
      <c r="R350" s="24" t="str">
        <f t="shared" si="38"/>
        <v>documentary</v>
      </c>
      <c r="S350" s="14" t="str">
        <f t="shared" si="39"/>
        <v>Jul</v>
      </c>
      <c r="T350" s="14" t="str">
        <f t="shared" si="40"/>
        <v>2015</v>
      </c>
      <c r="U350" s="14" t="str">
        <f t="shared" si="41"/>
        <v>Aug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23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5"/>
        <v>106.63570159857905</v>
      </c>
      <c r="P351" s="10">
        <f t="shared" si="36"/>
        <v>71.899281437125751</v>
      </c>
      <c r="Q351" t="str">
        <f t="shared" si="37"/>
        <v>film &amp; video</v>
      </c>
      <c r="R351" s="24" t="str">
        <f t="shared" si="38"/>
        <v>documentary</v>
      </c>
      <c r="S351" s="14" t="str">
        <f t="shared" si="39"/>
        <v>Jan</v>
      </c>
      <c r="T351" s="14" t="str">
        <f t="shared" si="40"/>
        <v>2017</v>
      </c>
      <c r="U351" s="14" t="str">
        <f t="shared" si="41"/>
        <v>Feb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23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5"/>
        <v>114.75999999999999</v>
      </c>
      <c r="P352" s="10">
        <f t="shared" si="36"/>
        <v>129.81900452488688</v>
      </c>
      <c r="Q352" t="str">
        <f t="shared" si="37"/>
        <v>film &amp; video</v>
      </c>
      <c r="R352" s="24" t="str">
        <f t="shared" si="38"/>
        <v>documentary</v>
      </c>
      <c r="S352" s="14" t="str">
        <f t="shared" si="39"/>
        <v>Aug</v>
      </c>
      <c r="T352" s="14" t="str">
        <f t="shared" si="40"/>
        <v>2016</v>
      </c>
      <c r="U352" s="14" t="str">
        <f t="shared" si="41"/>
        <v>Sep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2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5"/>
        <v>127.34117647058822</v>
      </c>
      <c r="P353" s="10">
        <f t="shared" si="36"/>
        <v>44.912863070539416</v>
      </c>
      <c r="Q353" t="str">
        <f t="shared" si="37"/>
        <v>film &amp; video</v>
      </c>
      <c r="R353" s="24" t="str">
        <f t="shared" si="38"/>
        <v>documentary</v>
      </c>
      <c r="S353" s="14" t="str">
        <f t="shared" si="39"/>
        <v>Feb</v>
      </c>
      <c r="T353" s="14" t="str">
        <f t="shared" si="40"/>
        <v>2016</v>
      </c>
      <c r="U353" s="14" t="str">
        <f t="shared" si="41"/>
        <v>Apr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23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5"/>
        <v>116.56</v>
      </c>
      <c r="P354" s="10">
        <f t="shared" si="36"/>
        <v>40.755244755244753</v>
      </c>
      <c r="Q354" t="str">
        <f t="shared" si="37"/>
        <v>film &amp; video</v>
      </c>
      <c r="R354" s="24" t="str">
        <f t="shared" si="38"/>
        <v>documentary</v>
      </c>
      <c r="S354" s="14" t="str">
        <f t="shared" si="39"/>
        <v>Sep</v>
      </c>
      <c r="T354" s="14" t="str">
        <f t="shared" si="40"/>
        <v>2014</v>
      </c>
      <c r="U354" s="14" t="str">
        <f t="shared" si="41"/>
        <v>Oct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23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5"/>
        <v>108.61819426615318</v>
      </c>
      <c r="P355" s="10">
        <f t="shared" si="36"/>
        <v>103.52394779771615</v>
      </c>
      <c r="Q355" t="str">
        <f t="shared" si="37"/>
        <v>film &amp; video</v>
      </c>
      <c r="R355" s="24" t="str">
        <f t="shared" si="38"/>
        <v>documentary</v>
      </c>
      <c r="S355" s="14" t="str">
        <f t="shared" si="39"/>
        <v>Oct</v>
      </c>
      <c r="T355" s="14" t="str">
        <f t="shared" si="40"/>
        <v>2015</v>
      </c>
      <c r="U355" s="14" t="str">
        <f t="shared" si="41"/>
        <v>Nov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23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5"/>
        <v>103.94285714285714</v>
      </c>
      <c r="P356" s="10">
        <f t="shared" si="36"/>
        <v>125.44827586206897</v>
      </c>
      <c r="Q356" t="str">
        <f t="shared" si="37"/>
        <v>film &amp; video</v>
      </c>
      <c r="R356" s="24" t="str">
        <f t="shared" si="38"/>
        <v>documentary</v>
      </c>
      <c r="S356" s="14" t="str">
        <f t="shared" si="39"/>
        <v>Mar</v>
      </c>
      <c r="T356" s="14" t="str">
        <f t="shared" si="40"/>
        <v>2016</v>
      </c>
      <c r="U356" s="14" t="str">
        <f t="shared" si="41"/>
        <v>Apr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23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5"/>
        <v>116.25714285714285</v>
      </c>
      <c r="P357" s="10">
        <f t="shared" si="36"/>
        <v>246.60606060606059</v>
      </c>
      <c r="Q357" t="str">
        <f t="shared" si="37"/>
        <v>film &amp; video</v>
      </c>
      <c r="R357" s="24" t="str">
        <f t="shared" si="38"/>
        <v>documentary</v>
      </c>
      <c r="S357" s="14" t="str">
        <f t="shared" si="39"/>
        <v>Oct</v>
      </c>
      <c r="T357" s="14" t="str">
        <f t="shared" si="40"/>
        <v>2014</v>
      </c>
      <c r="U357" s="14" t="str">
        <f t="shared" si="41"/>
        <v>Dec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23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5"/>
        <v>102.69239999999999</v>
      </c>
      <c r="P358" s="10">
        <f t="shared" si="36"/>
        <v>79.401340206185566</v>
      </c>
      <c r="Q358" t="str">
        <f t="shared" si="37"/>
        <v>film &amp; video</v>
      </c>
      <c r="R358" s="24" t="str">
        <f t="shared" si="38"/>
        <v>documentary</v>
      </c>
      <c r="S358" s="14" t="str">
        <f t="shared" si="39"/>
        <v>Feb</v>
      </c>
      <c r="T358" s="14" t="str">
        <f t="shared" si="40"/>
        <v>2016</v>
      </c>
      <c r="U358" s="14" t="str">
        <f t="shared" si="41"/>
        <v>Mar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23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5"/>
        <v>174</v>
      </c>
      <c r="P359" s="10">
        <f t="shared" si="36"/>
        <v>86.138613861386133</v>
      </c>
      <c r="Q359" t="str">
        <f t="shared" si="37"/>
        <v>film &amp; video</v>
      </c>
      <c r="R359" s="24" t="str">
        <f t="shared" si="38"/>
        <v>documentary</v>
      </c>
      <c r="S359" s="14" t="str">
        <f t="shared" si="39"/>
        <v>Mar</v>
      </c>
      <c r="T359" s="14" t="str">
        <f t="shared" si="40"/>
        <v>2015</v>
      </c>
      <c r="U359" s="14" t="str">
        <f t="shared" si="41"/>
        <v>Apr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23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5"/>
        <v>103.08800000000001</v>
      </c>
      <c r="P360" s="10">
        <f t="shared" si="36"/>
        <v>193.04868913857678</v>
      </c>
      <c r="Q360" t="str">
        <f t="shared" si="37"/>
        <v>film &amp; video</v>
      </c>
      <c r="R360" s="24" t="str">
        <f t="shared" si="38"/>
        <v>documentary</v>
      </c>
      <c r="S360" s="14" t="str">
        <f t="shared" si="39"/>
        <v>May</v>
      </c>
      <c r="T360" s="14" t="str">
        <f t="shared" si="40"/>
        <v>2016</v>
      </c>
      <c r="U360" s="14" t="str">
        <f t="shared" si="41"/>
        <v>Jun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23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5"/>
        <v>104.85537190082646</v>
      </c>
      <c r="P361" s="10">
        <f t="shared" si="36"/>
        <v>84.023178807947019</v>
      </c>
      <c r="Q361" t="str">
        <f t="shared" si="37"/>
        <v>film &amp; video</v>
      </c>
      <c r="R361" s="24" t="str">
        <f t="shared" si="38"/>
        <v>documentary</v>
      </c>
      <c r="S361" s="14" t="str">
        <f t="shared" si="39"/>
        <v>Oct</v>
      </c>
      <c r="T361" s="14" t="str">
        <f t="shared" si="40"/>
        <v>2014</v>
      </c>
      <c r="U361" s="14" t="str">
        <f t="shared" si="41"/>
        <v>Nov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23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5"/>
        <v>101.375</v>
      </c>
      <c r="P362" s="10">
        <f t="shared" si="36"/>
        <v>139.82758620689654</v>
      </c>
      <c r="Q362" t="str">
        <f t="shared" si="37"/>
        <v>film &amp; video</v>
      </c>
      <c r="R362" s="24" t="str">
        <f t="shared" si="38"/>
        <v>documentary</v>
      </c>
      <c r="S362" s="14" t="str">
        <f t="shared" si="39"/>
        <v>Jun</v>
      </c>
      <c r="T362" s="14" t="str">
        <f t="shared" si="40"/>
        <v>2015</v>
      </c>
      <c r="U362" s="14" t="str">
        <f t="shared" si="41"/>
        <v>Jul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2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5"/>
        <v>111.07699999999998</v>
      </c>
      <c r="P363" s="10">
        <f t="shared" si="36"/>
        <v>109.82189265536722</v>
      </c>
      <c r="Q363" t="str">
        <f t="shared" si="37"/>
        <v>film &amp; video</v>
      </c>
      <c r="R363" s="24" t="str">
        <f t="shared" si="38"/>
        <v>documentary</v>
      </c>
      <c r="S363" s="14" t="str">
        <f t="shared" si="39"/>
        <v>Oct</v>
      </c>
      <c r="T363" s="14" t="str">
        <f t="shared" si="40"/>
        <v>2014</v>
      </c>
      <c r="U363" s="14" t="str">
        <f t="shared" si="41"/>
        <v>Nov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23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5"/>
        <v>124.15933781686496</v>
      </c>
      <c r="P364" s="10">
        <f t="shared" si="36"/>
        <v>139.53488372093022</v>
      </c>
      <c r="Q364" t="str">
        <f t="shared" si="37"/>
        <v>film &amp; video</v>
      </c>
      <c r="R364" s="24" t="str">
        <f t="shared" si="38"/>
        <v>documentary</v>
      </c>
      <c r="S364" s="14" t="str">
        <f t="shared" si="39"/>
        <v>Jul</v>
      </c>
      <c r="T364" s="14" t="str">
        <f t="shared" si="40"/>
        <v>2014</v>
      </c>
      <c r="U364" s="14" t="str">
        <f t="shared" si="41"/>
        <v>Aug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23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5"/>
        <v>101.33333333333334</v>
      </c>
      <c r="P365" s="10">
        <f t="shared" si="36"/>
        <v>347.84615384615387</v>
      </c>
      <c r="Q365" t="str">
        <f t="shared" si="37"/>
        <v>film &amp; video</v>
      </c>
      <c r="R365" s="24" t="str">
        <f t="shared" si="38"/>
        <v>documentary</v>
      </c>
      <c r="S365" s="14" t="str">
        <f t="shared" si="39"/>
        <v>Mar</v>
      </c>
      <c r="T365" s="14" t="str">
        <f t="shared" si="40"/>
        <v>2010</v>
      </c>
      <c r="U365" s="14" t="str">
        <f t="shared" si="41"/>
        <v>May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23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5"/>
        <v>110.16142857142856</v>
      </c>
      <c r="P366" s="10">
        <f t="shared" si="36"/>
        <v>68.24159292035398</v>
      </c>
      <c r="Q366" t="str">
        <f t="shared" si="37"/>
        <v>film &amp; video</v>
      </c>
      <c r="R366" s="24" t="str">
        <f t="shared" si="38"/>
        <v>documentary</v>
      </c>
      <c r="S366" s="14" t="str">
        <f t="shared" si="39"/>
        <v>May</v>
      </c>
      <c r="T366" s="14" t="str">
        <f t="shared" si="40"/>
        <v>2014</v>
      </c>
      <c r="U366" s="14" t="str">
        <f t="shared" si="41"/>
        <v>Jun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23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5"/>
        <v>103.97333333333334</v>
      </c>
      <c r="P367" s="10">
        <f t="shared" si="36"/>
        <v>239.93846153846152</v>
      </c>
      <c r="Q367" t="str">
        <f t="shared" si="37"/>
        <v>film &amp; video</v>
      </c>
      <c r="R367" s="24" t="str">
        <f t="shared" si="38"/>
        <v>documentary</v>
      </c>
      <c r="S367" s="14" t="str">
        <f t="shared" si="39"/>
        <v>Jan</v>
      </c>
      <c r="T367" s="14" t="str">
        <f t="shared" si="40"/>
        <v>2014</v>
      </c>
      <c r="U367" s="14" t="str">
        <f t="shared" si="41"/>
        <v>Feb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23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5"/>
        <v>101.31578947368421</v>
      </c>
      <c r="P368" s="10">
        <f t="shared" si="36"/>
        <v>287.31343283582089</v>
      </c>
      <c r="Q368" t="str">
        <f t="shared" si="37"/>
        <v>film &amp; video</v>
      </c>
      <c r="R368" s="24" t="str">
        <f t="shared" si="38"/>
        <v>documentary</v>
      </c>
      <c r="S368" s="14" t="str">
        <f t="shared" si="39"/>
        <v>Apr</v>
      </c>
      <c r="T368" s="14" t="str">
        <f t="shared" si="40"/>
        <v>2012</v>
      </c>
      <c r="U368" s="14" t="str">
        <f t="shared" si="41"/>
        <v>May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23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5"/>
        <v>103.3501</v>
      </c>
      <c r="P369" s="10">
        <f t="shared" si="36"/>
        <v>86.84882352941176</v>
      </c>
      <c r="Q369" t="str">
        <f t="shared" si="37"/>
        <v>film &amp; video</v>
      </c>
      <c r="R369" s="24" t="str">
        <f t="shared" si="38"/>
        <v>documentary</v>
      </c>
      <c r="S369" s="14" t="str">
        <f t="shared" si="39"/>
        <v>Mar</v>
      </c>
      <c r="T369" s="14" t="str">
        <f t="shared" si="40"/>
        <v>2013</v>
      </c>
      <c r="U369" s="14" t="str">
        <f t="shared" si="41"/>
        <v>May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23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5"/>
        <v>104.11200000000001</v>
      </c>
      <c r="P370" s="10">
        <f t="shared" si="36"/>
        <v>81.84905660377359</v>
      </c>
      <c r="Q370" t="str">
        <f t="shared" si="37"/>
        <v>film &amp; video</v>
      </c>
      <c r="R370" s="24" t="str">
        <f t="shared" si="38"/>
        <v>documentary</v>
      </c>
      <c r="S370" s="14" t="str">
        <f t="shared" si="39"/>
        <v>Feb</v>
      </c>
      <c r="T370" s="14" t="str">
        <f t="shared" si="40"/>
        <v>2015</v>
      </c>
      <c r="U370" s="14" t="str">
        <f t="shared" si="41"/>
        <v>Mar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23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5"/>
        <v>110.15569230769231</v>
      </c>
      <c r="P371" s="10">
        <f t="shared" si="36"/>
        <v>42.874970059880241</v>
      </c>
      <c r="Q371" t="str">
        <f t="shared" si="37"/>
        <v>film &amp; video</v>
      </c>
      <c r="R371" s="24" t="str">
        <f t="shared" si="38"/>
        <v>documentary</v>
      </c>
      <c r="S371" s="14" t="str">
        <f t="shared" si="39"/>
        <v>Dec</v>
      </c>
      <c r="T371" s="14" t="str">
        <f t="shared" si="40"/>
        <v>2011</v>
      </c>
      <c r="U371" s="14" t="str">
        <f t="shared" si="41"/>
        <v>Jan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23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5"/>
        <v>122.02</v>
      </c>
      <c r="P372" s="10">
        <f t="shared" si="36"/>
        <v>709.41860465116281</v>
      </c>
      <c r="Q372" t="str">
        <f t="shared" si="37"/>
        <v>film &amp; video</v>
      </c>
      <c r="R372" s="24" t="str">
        <f t="shared" si="38"/>
        <v>documentary</v>
      </c>
      <c r="S372" s="14" t="str">
        <f t="shared" si="39"/>
        <v>Dec</v>
      </c>
      <c r="T372" s="14" t="str">
        <f t="shared" si="40"/>
        <v>2016</v>
      </c>
      <c r="U372" s="14" t="str">
        <f t="shared" si="41"/>
        <v>Jan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2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5"/>
        <v>114.16866666666667</v>
      </c>
      <c r="P373" s="10">
        <f t="shared" si="36"/>
        <v>161.25517890772127</v>
      </c>
      <c r="Q373" t="str">
        <f t="shared" si="37"/>
        <v>film &amp; video</v>
      </c>
      <c r="R373" s="24" t="str">
        <f t="shared" si="38"/>
        <v>documentary</v>
      </c>
      <c r="S373" s="14" t="str">
        <f t="shared" si="39"/>
        <v>Dec</v>
      </c>
      <c r="T373" s="14" t="str">
        <f t="shared" si="40"/>
        <v>2012</v>
      </c>
      <c r="U373" s="14" t="str">
        <f t="shared" si="41"/>
        <v>Feb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23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5"/>
        <v>125.33333333333334</v>
      </c>
      <c r="P374" s="10">
        <f t="shared" si="36"/>
        <v>41.777777777777779</v>
      </c>
      <c r="Q374" t="str">
        <f t="shared" si="37"/>
        <v>film &amp; video</v>
      </c>
      <c r="R374" s="24" t="str">
        <f t="shared" si="38"/>
        <v>documentary</v>
      </c>
      <c r="S374" s="14" t="str">
        <f t="shared" si="39"/>
        <v>Feb</v>
      </c>
      <c r="T374" s="14" t="str">
        <f t="shared" si="40"/>
        <v>2016</v>
      </c>
      <c r="U374" s="14" t="str">
        <f t="shared" si="41"/>
        <v>Apr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23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5"/>
        <v>106.66666666666667</v>
      </c>
      <c r="P375" s="10">
        <f t="shared" si="36"/>
        <v>89.887640449438209</v>
      </c>
      <c r="Q375" t="str">
        <f t="shared" si="37"/>
        <v>film &amp; video</v>
      </c>
      <c r="R375" s="24" t="str">
        <f t="shared" si="38"/>
        <v>documentary</v>
      </c>
      <c r="S375" s="14" t="str">
        <f t="shared" si="39"/>
        <v>Jun</v>
      </c>
      <c r="T375" s="14" t="str">
        <f t="shared" si="40"/>
        <v>2012</v>
      </c>
      <c r="U375" s="14" t="str">
        <f t="shared" si="41"/>
        <v>Jul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23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5"/>
        <v>130.65</v>
      </c>
      <c r="P376" s="10">
        <f t="shared" si="36"/>
        <v>45.051724137931032</v>
      </c>
      <c r="Q376" t="str">
        <f t="shared" si="37"/>
        <v>film &amp; video</v>
      </c>
      <c r="R376" s="24" t="str">
        <f t="shared" si="38"/>
        <v>documentary</v>
      </c>
      <c r="S376" s="14" t="str">
        <f t="shared" si="39"/>
        <v>Aug</v>
      </c>
      <c r="T376" s="14" t="str">
        <f t="shared" si="40"/>
        <v>2011</v>
      </c>
      <c r="U376" s="14" t="str">
        <f t="shared" si="41"/>
        <v>Sep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23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5"/>
        <v>120</v>
      </c>
      <c r="P377" s="10">
        <f t="shared" si="36"/>
        <v>42.857142857142854</v>
      </c>
      <c r="Q377" t="str">
        <f t="shared" si="37"/>
        <v>film &amp; video</v>
      </c>
      <c r="R377" s="24" t="str">
        <f t="shared" si="38"/>
        <v>documentary</v>
      </c>
      <c r="S377" s="14" t="str">
        <f t="shared" si="39"/>
        <v>Jan</v>
      </c>
      <c r="T377" s="14" t="str">
        <f t="shared" si="40"/>
        <v>2014</v>
      </c>
      <c r="U377" s="14" t="str">
        <f t="shared" si="41"/>
        <v>Mar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23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5"/>
        <v>105.9591836734694</v>
      </c>
      <c r="P378" s="10">
        <f t="shared" si="36"/>
        <v>54.083333333333336</v>
      </c>
      <c r="Q378" t="str">
        <f t="shared" si="37"/>
        <v>film &amp; video</v>
      </c>
      <c r="R378" s="24" t="str">
        <f t="shared" si="38"/>
        <v>documentary</v>
      </c>
      <c r="S378" s="14" t="str">
        <f t="shared" si="39"/>
        <v>Jul</v>
      </c>
      <c r="T378" s="14" t="str">
        <f t="shared" si="40"/>
        <v>2016</v>
      </c>
      <c r="U378" s="14" t="str">
        <f t="shared" si="41"/>
        <v>Aug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23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5"/>
        <v>114.39999999999999</v>
      </c>
      <c r="P379" s="10">
        <f t="shared" si="36"/>
        <v>103.21804511278195</v>
      </c>
      <c r="Q379" t="str">
        <f t="shared" si="37"/>
        <v>film &amp; video</v>
      </c>
      <c r="R379" s="24" t="str">
        <f t="shared" si="38"/>
        <v>documentary</v>
      </c>
      <c r="S379" s="14" t="str">
        <f t="shared" si="39"/>
        <v>Oct</v>
      </c>
      <c r="T379" s="14" t="str">
        <f t="shared" si="40"/>
        <v>2015</v>
      </c>
      <c r="U379" s="14" t="str">
        <f t="shared" si="41"/>
        <v>Nov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23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5"/>
        <v>111.76666666666665</v>
      </c>
      <c r="P380" s="10">
        <f t="shared" si="36"/>
        <v>40.397590361445786</v>
      </c>
      <c r="Q380" t="str">
        <f t="shared" si="37"/>
        <v>film &amp; video</v>
      </c>
      <c r="R380" s="24" t="str">
        <f t="shared" si="38"/>
        <v>documentary</v>
      </c>
      <c r="S380" s="14" t="str">
        <f t="shared" si="39"/>
        <v>Jan</v>
      </c>
      <c r="T380" s="14" t="str">
        <f t="shared" si="40"/>
        <v>2016</v>
      </c>
      <c r="U380" s="14" t="str">
        <f t="shared" si="41"/>
        <v>Jan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23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5"/>
        <v>116.08000000000001</v>
      </c>
      <c r="P381" s="10">
        <f t="shared" si="36"/>
        <v>116.85906040268456</v>
      </c>
      <c r="Q381" t="str">
        <f t="shared" si="37"/>
        <v>film &amp; video</v>
      </c>
      <c r="R381" s="24" t="str">
        <f t="shared" si="38"/>
        <v>documentary</v>
      </c>
      <c r="S381" s="14" t="str">
        <f t="shared" si="39"/>
        <v>Mar</v>
      </c>
      <c r="T381" s="14" t="str">
        <f t="shared" si="40"/>
        <v>2012</v>
      </c>
      <c r="U381" s="14" t="str">
        <f t="shared" si="41"/>
        <v>May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23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5"/>
        <v>141.5</v>
      </c>
      <c r="P382" s="10">
        <f t="shared" si="36"/>
        <v>115.51020408163265</v>
      </c>
      <c r="Q382" t="str">
        <f t="shared" si="37"/>
        <v>film &amp; video</v>
      </c>
      <c r="R382" s="24" t="str">
        <f t="shared" si="38"/>
        <v>documentary</v>
      </c>
      <c r="S382" s="14" t="str">
        <f t="shared" si="39"/>
        <v>Dec</v>
      </c>
      <c r="T382" s="14" t="str">
        <f t="shared" si="40"/>
        <v>2015</v>
      </c>
      <c r="U382" s="14" t="str">
        <f t="shared" si="41"/>
        <v>Jan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2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5"/>
        <v>104.72999999999999</v>
      </c>
      <c r="P383" s="10">
        <f t="shared" si="36"/>
        <v>104.31274900398407</v>
      </c>
      <c r="Q383" t="str">
        <f t="shared" si="37"/>
        <v>film &amp; video</v>
      </c>
      <c r="R383" s="24" t="str">
        <f t="shared" si="38"/>
        <v>documentary</v>
      </c>
      <c r="S383" s="14" t="str">
        <f t="shared" si="39"/>
        <v>Jun</v>
      </c>
      <c r="T383" s="14" t="str">
        <f t="shared" si="40"/>
        <v>2012</v>
      </c>
      <c r="U383" s="14" t="str">
        <f t="shared" si="41"/>
        <v>Jul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23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5"/>
        <v>255.83333333333331</v>
      </c>
      <c r="P384" s="10">
        <f t="shared" si="36"/>
        <v>69.772727272727266</v>
      </c>
      <c r="Q384" t="str">
        <f t="shared" si="37"/>
        <v>film &amp; video</v>
      </c>
      <c r="R384" s="24" t="str">
        <f t="shared" si="38"/>
        <v>documentary</v>
      </c>
      <c r="S384" s="14" t="str">
        <f t="shared" si="39"/>
        <v>Aug</v>
      </c>
      <c r="T384" s="14" t="str">
        <f t="shared" si="40"/>
        <v>2012</v>
      </c>
      <c r="U384" s="14" t="str">
        <f t="shared" si="41"/>
        <v>Sep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23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5"/>
        <v>206.70670670670671</v>
      </c>
      <c r="P385" s="10">
        <f t="shared" si="36"/>
        <v>43.020833333333336</v>
      </c>
      <c r="Q385" t="str">
        <f t="shared" si="37"/>
        <v>film &amp; video</v>
      </c>
      <c r="R385" s="24" t="str">
        <f t="shared" si="38"/>
        <v>documentary</v>
      </c>
      <c r="S385" s="14" t="str">
        <f t="shared" si="39"/>
        <v>Apr</v>
      </c>
      <c r="T385" s="14" t="str">
        <f t="shared" si="40"/>
        <v>2014</v>
      </c>
      <c r="U385" s="14" t="str">
        <f t="shared" si="41"/>
        <v>May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23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5"/>
        <v>112.105</v>
      </c>
      <c r="P386" s="10">
        <f t="shared" si="36"/>
        <v>58.540469973890339</v>
      </c>
      <c r="Q386" t="str">
        <f t="shared" si="37"/>
        <v>film &amp; video</v>
      </c>
      <c r="R386" s="24" t="str">
        <f t="shared" si="38"/>
        <v>documentary</v>
      </c>
      <c r="S386" s="14" t="str">
        <f t="shared" si="39"/>
        <v>Dec</v>
      </c>
      <c r="T386" s="14" t="str">
        <f t="shared" si="40"/>
        <v>2014</v>
      </c>
      <c r="U386" s="14" t="str">
        <f t="shared" si="41"/>
        <v>Jan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23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42">E387/D387*100</f>
        <v>105.982</v>
      </c>
      <c r="P387" s="10">
        <f t="shared" ref="P387:P450" si="43">E387/L387</f>
        <v>111.79535864978902</v>
      </c>
      <c r="Q387" t="str">
        <f t="shared" ref="Q387:Q450" si="44">LEFT(N387,FIND("/",N387)-1)</f>
        <v>film &amp; video</v>
      </c>
      <c r="R387" s="24" t="str">
        <f t="shared" ref="R387:R450" si="45">RIGHT(N387,LEN(N387)-SEARCH("/",N387,1))</f>
        <v>documentary</v>
      </c>
      <c r="S387" s="14" t="str">
        <f t="shared" ref="S387:S450" si="46">TEXT((((J387/60)/60)/24)+DATE(1970,1,1),"mmm")</f>
        <v>Oct</v>
      </c>
      <c r="T387" s="14" t="str">
        <f t="shared" ref="T387:T450" si="47">TEXT(((((J387/60)/60)/24)+DATE(1970,1,1)),"yyyy")</f>
        <v>2014</v>
      </c>
      <c r="U387" s="14" t="str">
        <f t="shared" ref="U387:U450" si="48">TEXT((((I387/60)/60)/24)+DATE(1970,1,1),"mmm")</f>
        <v>Nov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23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2"/>
        <v>100.16666666666667</v>
      </c>
      <c r="P388" s="10">
        <f t="shared" si="43"/>
        <v>46.230769230769234</v>
      </c>
      <c r="Q388" t="str">
        <f t="shared" si="44"/>
        <v>film &amp; video</v>
      </c>
      <c r="R388" s="24" t="str">
        <f t="shared" si="45"/>
        <v>documentary</v>
      </c>
      <c r="S388" s="14" t="str">
        <f t="shared" si="46"/>
        <v>Jul</v>
      </c>
      <c r="T388" s="14" t="str">
        <f t="shared" si="47"/>
        <v>2015</v>
      </c>
      <c r="U388" s="14" t="str">
        <f t="shared" si="48"/>
        <v>Aug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23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2"/>
        <v>213.98947368421051</v>
      </c>
      <c r="P389" s="10">
        <f t="shared" si="43"/>
        <v>144.69039145907473</v>
      </c>
      <c r="Q389" t="str">
        <f t="shared" si="44"/>
        <v>film &amp; video</v>
      </c>
      <c r="R389" s="24" t="str">
        <f t="shared" si="45"/>
        <v>documentary</v>
      </c>
      <c r="S389" s="14" t="str">
        <f t="shared" si="46"/>
        <v>Jul</v>
      </c>
      <c r="T389" s="14" t="str">
        <f t="shared" si="47"/>
        <v>2015</v>
      </c>
      <c r="U389" s="14" t="str">
        <f t="shared" si="48"/>
        <v>Aug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23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2"/>
        <v>126.16000000000001</v>
      </c>
      <c r="P390" s="10">
        <f t="shared" si="43"/>
        <v>88.845070422535215</v>
      </c>
      <c r="Q390" t="str">
        <f t="shared" si="44"/>
        <v>film &amp; video</v>
      </c>
      <c r="R390" s="24" t="str">
        <f t="shared" si="45"/>
        <v>documentary</v>
      </c>
      <c r="S390" s="14" t="str">
        <f t="shared" si="46"/>
        <v>Jun</v>
      </c>
      <c r="T390" s="14" t="str">
        <f t="shared" si="47"/>
        <v>2016</v>
      </c>
      <c r="U390" s="14" t="str">
        <f t="shared" si="48"/>
        <v>Jul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23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2"/>
        <v>181.53547058823528</v>
      </c>
      <c r="P391" s="10">
        <f t="shared" si="43"/>
        <v>81.75107284768211</v>
      </c>
      <c r="Q391" t="str">
        <f t="shared" si="44"/>
        <v>film &amp; video</v>
      </c>
      <c r="R391" s="24" t="str">
        <f t="shared" si="45"/>
        <v>documentary</v>
      </c>
      <c r="S391" s="14" t="str">
        <f t="shared" si="46"/>
        <v>Feb</v>
      </c>
      <c r="T391" s="14" t="str">
        <f t="shared" si="47"/>
        <v>2014</v>
      </c>
      <c r="U391" s="14" t="str">
        <f t="shared" si="48"/>
        <v>Mar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23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2"/>
        <v>100</v>
      </c>
      <c r="P392" s="10">
        <f t="shared" si="43"/>
        <v>71.428571428571431</v>
      </c>
      <c r="Q392" t="str">
        <f t="shared" si="44"/>
        <v>film &amp; video</v>
      </c>
      <c r="R392" s="24" t="str">
        <f t="shared" si="45"/>
        <v>documentary</v>
      </c>
      <c r="S392" s="14" t="str">
        <f t="shared" si="46"/>
        <v>Apr</v>
      </c>
      <c r="T392" s="14" t="str">
        <f t="shared" si="47"/>
        <v>2015</v>
      </c>
      <c r="U392" s="14" t="str">
        <f t="shared" si="48"/>
        <v>May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2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2"/>
        <v>100.61</v>
      </c>
      <c r="P393" s="10">
        <f t="shared" si="43"/>
        <v>104.25906735751295</v>
      </c>
      <c r="Q393" t="str">
        <f t="shared" si="44"/>
        <v>film &amp; video</v>
      </c>
      <c r="R393" s="24" t="str">
        <f t="shared" si="45"/>
        <v>documentary</v>
      </c>
      <c r="S393" s="14" t="str">
        <f t="shared" si="46"/>
        <v>Nov</v>
      </c>
      <c r="T393" s="14" t="str">
        <f t="shared" si="47"/>
        <v>2011</v>
      </c>
      <c r="U393" s="14" t="str">
        <f t="shared" si="48"/>
        <v>Dec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23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2"/>
        <v>100.9027027027027</v>
      </c>
      <c r="P394" s="10">
        <f t="shared" si="43"/>
        <v>90.616504854368927</v>
      </c>
      <c r="Q394" t="str">
        <f t="shared" si="44"/>
        <v>film &amp; video</v>
      </c>
      <c r="R394" s="24" t="str">
        <f t="shared" si="45"/>
        <v>documentary</v>
      </c>
      <c r="S394" s="14" t="str">
        <f t="shared" si="46"/>
        <v>Aug</v>
      </c>
      <c r="T394" s="14" t="str">
        <f t="shared" si="47"/>
        <v>2011</v>
      </c>
      <c r="U394" s="14" t="str">
        <f t="shared" si="48"/>
        <v>Sep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23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2"/>
        <v>110.446</v>
      </c>
      <c r="P395" s="10">
        <f t="shared" si="43"/>
        <v>157.33048433048432</v>
      </c>
      <c r="Q395" t="str">
        <f t="shared" si="44"/>
        <v>film &amp; video</v>
      </c>
      <c r="R395" s="24" t="str">
        <f t="shared" si="45"/>
        <v>documentary</v>
      </c>
      <c r="S395" s="14" t="str">
        <f t="shared" si="46"/>
        <v>Sep</v>
      </c>
      <c r="T395" s="14" t="str">
        <f t="shared" si="47"/>
        <v>2013</v>
      </c>
      <c r="U395" s="14" t="str">
        <f t="shared" si="48"/>
        <v>Oct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23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2"/>
        <v>111.8936170212766</v>
      </c>
      <c r="P396" s="10">
        <f t="shared" si="43"/>
        <v>105.18</v>
      </c>
      <c r="Q396" t="str">
        <f t="shared" si="44"/>
        <v>film &amp; video</v>
      </c>
      <c r="R396" s="24" t="str">
        <f t="shared" si="45"/>
        <v>documentary</v>
      </c>
      <c r="S396" s="14" t="str">
        <f t="shared" si="46"/>
        <v>Feb</v>
      </c>
      <c r="T396" s="14" t="str">
        <f t="shared" si="47"/>
        <v>2016</v>
      </c>
      <c r="U396" s="14" t="str">
        <f t="shared" si="48"/>
        <v>Apr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23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2"/>
        <v>108.04450000000001</v>
      </c>
      <c r="P397" s="10">
        <f t="shared" si="43"/>
        <v>58.719836956521746</v>
      </c>
      <c r="Q397" t="str">
        <f t="shared" si="44"/>
        <v>film &amp; video</v>
      </c>
      <c r="R397" s="24" t="str">
        <f t="shared" si="45"/>
        <v>documentary</v>
      </c>
      <c r="S397" s="14" t="str">
        <f t="shared" si="46"/>
        <v>Mar</v>
      </c>
      <c r="T397" s="14" t="str">
        <f t="shared" si="47"/>
        <v>2012</v>
      </c>
      <c r="U397" s="14" t="str">
        <f t="shared" si="48"/>
        <v>Apr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23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2"/>
        <v>106.66666666666667</v>
      </c>
      <c r="P398" s="10">
        <f t="shared" si="43"/>
        <v>81.632653061224488</v>
      </c>
      <c r="Q398" t="str">
        <f t="shared" si="44"/>
        <v>film &amp; video</v>
      </c>
      <c r="R398" s="24" t="str">
        <f t="shared" si="45"/>
        <v>documentary</v>
      </c>
      <c r="S398" s="14" t="str">
        <f t="shared" si="46"/>
        <v>Jun</v>
      </c>
      <c r="T398" s="14" t="str">
        <f t="shared" si="47"/>
        <v>2012</v>
      </c>
      <c r="U398" s="14" t="str">
        <f t="shared" si="48"/>
        <v>Jul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23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2"/>
        <v>103.90027322404372</v>
      </c>
      <c r="P399" s="10">
        <f t="shared" si="43"/>
        <v>56.460043668122275</v>
      </c>
      <c r="Q399" t="str">
        <f t="shared" si="44"/>
        <v>film &amp; video</v>
      </c>
      <c r="R399" s="24" t="str">
        <f t="shared" si="45"/>
        <v>documentary</v>
      </c>
      <c r="S399" s="14" t="str">
        <f t="shared" si="46"/>
        <v>Jul</v>
      </c>
      <c r="T399" s="14" t="str">
        <f t="shared" si="47"/>
        <v>2010</v>
      </c>
      <c r="U399" s="14" t="str">
        <f t="shared" si="48"/>
        <v>Sep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23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2"/>
        <v>125.16000000000001</v>
      </c>
      <c r="P400" s="10">
        <f t="shared" si="43"/>
        <v>140.1044776119403</v>
      </c>
      <c r="Q400" t="str">
        <f t="shared" si="44"/>
        <v>film &amp; video</v>
      </c>
      <c r="R400" s="24" t="str">
        <f t="shared" si="45"/>
        <v>documentary</v>
      </c>
      <c r="S400" s="14" t="str">
        <f t="shared" si="46"/>
        <v>Mar</v>
      </c>
      <c r="T400" s="14" t="str">
        <f t="shared" si="47"/>
        <v>2015</v>
      </c>
      <c r="U400" s="14" t="str">
        <f t="shared" si="48"/>
        <v>Apr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23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2"/>
        <v>106.80499999999999</v>
      </c>
      <c r="P401" s="10">
        <f t="shared" si="43"/>
        <v>224.85263157894738</v>
      </c>
      <c r="Q401" t="str">
        <f t="shared" si="44"/>
        <v>film &amp; video</v>
      </c>
      <c r="R401" s="24" t="str">
        <f t="shared" si="45"/>
        <v>documentary</v>
      </c>
      <c r="S401" s="14" t="str">
        <f t="shared" si="46"/>
        <v>Nov</v>
      </c>
      <c r="T401" s="14" t="str">
        <f t="shared" si="47"/>
        <v>2016</v>
      </c>
      <c r="U401" s="14" t="str">
        <f t="shared" si="48"/>
        <v>Dec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23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2"/>
        <v>112.30249999999999</v>
      </c>
      <c r="P402" s="10">
        <f t="shared" si="43"/>
        <v>181.13306451612902</v>
      </c>
      <c r="Q402" t="str">
        <f t="shared" si="44"/>
        <v>film &amp; video</v>
      </c>
      <c r="R402" s="24" t="str">
        <f t="shared" si="45"/>
        <v>documentary</v>
      </c>
      <c r="S402" s="14" t="str">
        <f t="shared" si="46"/>
        <v>Apr</v>
      </c>
      <c r="T402" s="14" t="str">
        <f t="shared" si="47"/>
        <v>2014</v>
      </c>
      <c r="U402" s="14" t="str">
        <f t="shared" si="48"/>
        <v>May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2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2"/>
        <v>103.812</v>
      </c>
      <c r="P403" s="10">
        <f t="shared" si="43"/>
        <v>711.04109589041093</v>
      </c>
      <c r="Q403" t="str">
        <f t="shared" si="44"/>
        <v>film &amp; video</v>
      </c>
      <c r="R403" s="24" t="str">
        <f t="shared" si="45"/>
        <v>documentary</v>
      </c>
      <c r="S403" s="14" t="str">
        <f t="shared" si="46"/>
        <v>Jul</v>
      </c>
      <c r="T403" s="14" t="str">
        <f t="shared" si="47"/>
        <v>2011</v>
      </c>
      <c r="U403" s="14" t="str">
        <f t="shared" si="48"/>
        <v>Aug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23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2"/>
        <v>141.65</v>
      </c>
      <c r="P404" s="10">
        <f t="shared" si="43"/>
        <v>65.883720930232556</v>
      </c>
      <c r="Q404" t="str">
        <f t="shared" si="44"/>
        <v>film &amp; video</v>
      </c>
      <c r="R404" s="24" t="str">
        <f t="shared" si="45"/>
        <v>documentary</v>
      </c>
      <c r="S404" s="14" t="str">
        <f t="shared" si="46"/>
        <v>Oct</v>
      </c>
      <c r="T404" s="14" t="str">
        <f t="shared" si="47"/>
        <v>2015</v>
      </c>
      <c r="U404" s="14" t="str">
        <f t="shared" si="48"/>
        <v>Nov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23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2"/>
        <v>105.25999999999999</v>
      </c>
      <c r="P405" s="10">
        <f t="shared" si="43"/>
        <v>75.185714285714283</v>
      </c>
      <c r="Q405" t="str">
        <f t="shared" si="44"/>
        <v>film &amp; video</v>
      </c>
      <c r="R405" s="24" t="str">
        <f t="shared" si="45"/>
        <v>documentary</v>
      </c>
      <c r="S405" s="14" t="str">
        <f t="shared" si="46"/>
        <v>Jun</v>
      </c>
      <c r="T405" s="14" t="str">
        <f t="shared" si="47"/>
        <v>2011</v>
      </c>
      <c r="U405" s="14" t="str">
        <f t="shared" si="48"/>
        <v>Aug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23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2"/>
        <v>103.09142857142857</v>
      </c>
      <c r="P406" s="10">
        <f t="shared" si="43"/>
        <v>133.14391143911439</v>
      </c>
      <c r="Q406" t="str">
        <f t="shared" si="44"/>
        <v>film &amp; video</v>
      </c>
      <c r="R406" s="24" t="str">
        <f t="shared" si="45"/>
        <v>documentary</v>
      </c>
      <c r="S406" s="14" t="str">
        <f t="shared" si="46"/>
        <v>Jan</v>
      </c>
      <c r="T406" s="14" t="str">
        <f t="shared" si="47"/>
        <v>2014</v>
      </c>
      <c r="U406" s="14" t="str">
        <f t="shared" si="48"/>
        <v>Feb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23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2"/>
        <v>107.65957446808511</v>
      </c>
      <c r="P407" s="10">
        <f t="shared" si="43"/>
        <v>55.2</v>
      </c>
      <c r="Q407" t="str">
        <f t="shared" si="44"/>
        <v>film &amp; video</v>
      </c>
      <c r="R407" s="24" t="str">
        <f t="shared" si="45"/>
        <v>documentary</v>
      </c>
      <c r="S407" s="14" t="str">
        <f t="shared" si="46"/>
        <v>Feb</v>
      </c>
      <c r="T407" s="14" t="str">
        <f t="shared" si="47"/>
        <v>2014</v>
      </c>
      <c r="U407" s="14" t="str">
        <f t="shared" si="48"/>
        <v>Mar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23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2"/>
        <v>107.70464285714286</v>
      </c>
      <c r="P408" s="10">
        <f t="shared" si="43"/>
        <v>86.163714285714292</v>
      </c>
      <c r="Q408" t="str">
        <f t="shared" si="44"/>
        <v>film &amp; video</v>
      </c>
      <c r="R408" s="24" t="str">
        <f t="shared" si="45"/>
        <v>documentary</v>
      </c>
      <c r="S408" s="14" t="str">
        <f t="shared" si="46"/>
        <v>Apr</v>
      </c>
      <c r="T408" s="14" t="str">
        <f t="shared" si="47"/>
        <v>2011</v>
      </c>
      <c r="U408" s="14" t="str">
        <f t="shared" si="48"/>
        <v>May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23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2"/>
        <v>101.55000000000001</v>
      </c>
      <c r="P409" s="10">
        <f t="shared" si="43"/>
        <v>92.318181818181813</v>
      </c>
      <c r="Q409" t="str">
        <f t="shared" si="44"/>
        <v>film &amp; video</v>
      </c>
      <c r="R409" s="24" t="str">
        <f t="shared" si="45"/>
        <v>documentary</v>
      </c>
      <c r="S409" s="14" t="str">
        <f t="shared" si="46"/>
        <v>Sep</v>
      </c>
      <c r="T409" s="14" t="str">
        <f t="shared" si="47"/>
        <v>2011</v>
      </c>
      <c r="U409" s="14" t="str">
        <f t="shared" si="48"/>
        <v>Nov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23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2"/>
        <v>101.43766666666667</v>
      </c>
      <c r="P410" s="10">
        <f t="shared" si="43"/>
        <v>160.16473684210527</v>
      </c>
      <c r="Q410" t="str">
        <f t="shared" si="44"/>
        <v>film &amp; video</v>
      </c>
      <c r="R410" s="24" t="str">
        <f t="shared" si="45"/>
        <v>documentary</v>
      </c>
      <c r="S410" s="14" t="str">
        <f t="shared" si="46"/>
        <v>Sep</v>
      </c>
      <c r="T410" s="14" t="str">
        <f t="shared" si="47"/>
        <v>2013</v>
      </c>
      <c r="U410" s="14" t="str">
        <f t="shared" si="48"/>
        <v>Nov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23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2"/>
        <v>136.80000000000001</v>
      </c>
      <c r="P411" s="10">
        <f t="shared" si="43"/>
        <v>45.6</v>
      </c>
      <c r="Q411" t="str">
        <f t="shared" si="44"/>
        <v>film &amp; video</v>
      </c>
      <c r="R411" s="24" t="str">
        <f t="shared" si="45"/>
        <v>documentary</v>
      </c>
      <c r="S411" s="14" t="str">
        <f t="shared" si="46"/>
        <v>Jun</v>
      </c>
      <c r="T411" s="14" t="str">
        <f t="shared" si="47"/>
        <v>2016</v>
      </c>
      <c r="U411" s="14" t="str">
        <f t="shared" si="48"/>
        <v>Jul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23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2"/>
        <v>128.29999999999998</v>
      </c>
      <c r="P412" s="10">
        <f t="shared" si="43"/>
        <v>183.28571428571428</v>
      </c>
      <c r="Q412" t="str">
        <f t="shared" si="44"/>
        <v>film &amp; video</v>
      </c>
      <c r="R412" s="24" t="str">
        <f t="shared" si="45"/>
        <v>documentary</v>
      </c>
      <c r="S412" s="14" t="str">
        <f t="shared" si="46"/>
        <v>Apr</v>
      </c>
      <c r="T412" s="14" t="str">
        <f t="shared" si="47"/>
        <v>2015</v>
      </c>
      <c r="U412" s="14" t="str">
        <f t="shared" si="48"/>
        <v>Jun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2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2"/>
        <v>101.05</v>
      </c>
      <c r="P413" s="10">
        <f t="shared" si="43"/>
        <v>125.78838174273859</v>
      </c>
      <c r="Q413" t="str">
        <f t="shared" si="44"/>
        <v>film &amp; video</v>
      </c>
      <c r="R413" s="24" t="str">
        <f t="shared" si="45"/>
        <v>documentary</v>
      </c>
      <c r="S413" s="14" t="str">
        <f t="shared" si="46"/>
        <v>Nov</v>
      </c>
      <c r="T413" s="14" t="str">
        <f t="shared" si="47"/>
        <v>2013</v>
      </c>
      <c r="U413" s="14" t="str">
        <f t="shared" si="48"/>
        <v>Dec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23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2"/>
        <v>126.84</v>
      </c>
      <c r="P414" s="10">
        <f t="shared" si="43"/>
        <v>57.654545454545456</v>
      </c>
      <c r="Q414" t="str">
        <f t="shared" si="44"/>
        <v>film &amp; video</v>
      </c>
      <c r="R414" s="24" t="str">
        <f t="shared" si="45"/>
        <v>documentary</v>
      </c>
      <c r="S414" s="14" t="str">
        <f t="shared" si="46"/>
        <v>Jul</v>
      </c>
      <c r="T414" s="14" t="str">
        <f t="shared" si="47"/>
        <v>2012</v>
      </c>
      <c r="U414" s="14" t="str">
        <f t="shared" si="48"/>
        <v>Jul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23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2"/>
        <v>105.0859375</v>
      </c>
      <c r="P415" s="10">
        <f t="shared" si="43"/>
        <v>78.660818713450297</v>
      </c>
      <c r="Q415" t="str">
        <f t="shared" si="44"/>
        <v>film &amp; video</v>
      </c>
      <c r="R415" s="24" t="str">
        <f t="shared" si="45"/>
        <v>documentary</v>
      </c>
      <c r="S415" s="14" t="str">
        <f t="shared" si="46"/>
        <v>Jun</v>
      </c>
      <c r="T415" s="14" t="str">
        <f t="shared" si="47"/>
        <v>2012</v>
      </c>
      <c r="U415" s="14" t="str">
        <f t="shared" si="48"/>
        <v>Jul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23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2"/>
        <v>102.85405405405406</v>
      </c>
      <c r="P416" s="10">
        <f t="shared" si="43"/>
        <v>91.480769230769226</v>
      </c>
      <c r="Q416" t="str">
        <f t="shared" si="44"/>
        <v>film &amp; video</v>
      </c>
      <c r="R416" s="24" t="str">
        <f t="shared" si="45"/>
        <v>documentary</v>
      </c>
      <c r="S416" s="14" t="str">
        <f t="shared" si="46"/>
        <v>Sep</v>
      </c>
      <c r="T416" s="14" t="str">
        <f t="shared" si="47"/>
        <v>2013</v>
      </c>
      <c r="U416" s="14" t="str">
        <f t="shared" si="48"/>
        <v>Oct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23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2"/>
        <v>102.14714285714285</v>
      </c>
      <c r="P417" s="10">
        <f t="shared" si="43"/>
        <v>68.09809523809524</v>
      </c>
      <c r="Q417" t="str">
        <f t="shared" si="44"/>
        <v>film &amp; video</v>
      </c>
      <c r="R417" s="24" t="str">
        <f t="shared" si="45"/>
        <v>documentary</v>
      </c>
      <c r="S417" s="14" t="str">
        <f t="shared" si="46"/>
        <v>Sep</v>
      </c>
      <c r="T417" s="14" t="str">
        <f t="shared" si="47"/>
        <v>2014</v>
      </c>
      <c r="U417" s="14" t="str">
        <f t="shared" si="48"/>
        <v>Oct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23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2"/>
        <v>120.21700000000001</v>
      </c>
      <c r="P418" s="10">
        <f t="shared" si="43"/>
        <v>48.086800000000004</v>
      </c>
      <c r="Q418" t="str">
        <f t="shared" si="44"/>
        <v>film &amp; video</v>
      </c>
      <c r="R418" s="24" t="str">
        <f t="shared" si="45"/>
        <v>documentary</v>
      </c>
      <c r="S418" s="14" t="str">
        <f t="shared" si="46"/>
        <v>Jan</v>
      </c>
      <c r="T418" s="14" t="str">
        <f t="shared" si="47"/>
        <v>2014</v>
      </c>
      <c r="U418" s="14" t="str">
        <f t="shared" si="48"/>
        <v>Feb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23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2"/>
        <v>100.24761904761905</v>
      </c>
      <c r="P419" s="10">
        <f t="shared" si="43"/>
        <v>202.42307692307693</v>
      </c>
      <c r="Q419" t="str">
        <f t="shared" si="44"/>
        <v>film &amp; video</v>
      </c>
      <c r="R419" s="24" t="str">
        <f t="shared" si="45"/>
        <v>documentary</v>
      </c>
      <c r="S419" s="14" t="str">
        <f t="shared" si="46"/>
        <v>Mar</v>
      </c>
      <c r="T419" s="14" t="str">
        <f t="shared" si="47"/>
        <v>2013</v>
      </c>
      <c r="U419" s="14" t="str">
        <f t="shared" si="48"/>
        <v>Apr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23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2"/>
        <v>100.63392857142857</v>
      </c>
      <c r="P420" s="10">
        <f t="shared" si="43"/>
        <v>216.75</v>
      </c>
      <c r="Q420" t="str">
        <f t="shared" si="44"/>
        <v>film &amp; video</v>
      </c>
      <c r="R420" s="24" t="str">
        <f t="shared" si="45"/>
        <v>documentary</v>
      </c>
      <c r="S420" s="14" t="str">
        <f t="shared" si="46"/>
        <v>Jun</v>
      </c>
      <c r="T420" s="14" t="str">
        <f t="shared" si="47"/>
        <v>2015</v>
      </c>
      <c r="U420" s="14" t="str">
        <f t="shared" si="48"/>
        <v>Jul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23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2"/>
        <v>100.4375</v>
      </c>
      <c r="P421" s="10">
        <f t="shared" si="43"/>
        <v>110.06849315068493</v>
      </c>
      <c r="Q421" t="str">
        <f t="shared" si="44"/>
        <v>film &amp; video</v>
      </c>
      <c r="R421" s="24" t="str">
        <f t="shared" si="45"/>
        <v>documentary</v>
      </c>
      <c r="S421" s="14" t="str">
        <f t="shared" si="46"/>
        <v>Apr</v>
      </c>
      <c r="T421" s="14" t="str">
        <f t="shared" si="47"/>
        <v>2013</v>
      </c>
      <c r="U421" s="14" t="str">
        <f t="shared" si="48"/>
        <v>Jun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23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2"/>
        <v>0.43939393939393934</v>
      </c>
      <c r="P422" s="10">
        <f t="shared" si="43"/>
        <v>4.833333333333333</v>
      </c>
      <c r="Q422" t="str">
        <f t="shared" si="44"/>
        <v>film &amp; video</v>
      </c>
      <c r="R422" s="24" t="str">
        <f t="shared" si="45"/>
        <v>animation</v>
      </c>
      <c r="S422" s="14" t="str">
        <f t="shared" si="46"/>
        <v>Feb</v>
      </c>
      <c r="T422" s="14" t="str">
        <f t="shared" si="47"/>
        <v>2014</v>
      </c>
      <c r="U422" s="14" t="str">
        <f t="shared" si="48"/>
        <v>Mar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2"/>
        <v>2.0066666666666668</v>
      </c>
      <c r="P423" s="10">
        <f t="shared" si="43"/>
        <v>50.166666666666664</v>
      </c>
      <c r="Q423" t="str">
        <f t="shared" si="44"/>
        <v>film &amp; video</v>
      </c>
      <c r="R423" s="24" t="str">
        <f t="shared" si="45"/>
        <v>animation</v>
      </c>
      <c r="S423" s="14" t="str">
        <f t="shared" si="46"/>
        <v>Jun</v>
      </c>
      <c r="T423" s="14" t="str">
        <f t="shared" si="47"/>
        <v>2015</v>
      </c>
      <c r="U423" s="14" t="str">
        <f t="shared" si="48"/>
        <v>Aug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23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2"/>
        <v>1.075</v>
      </c>
      <c r="P424" s="10">
        <f t="shared" si="43"/>
        <v>35.833333333333336</v>
      </c>
      <c r="Q424" t="str">
        <f t="shared" si="44"/>
        <v>film &amp; video</v>
      </c>
      <c r="R424" s="24" t="str">
        <f t="shared" si="45"/>
        <v>animation</v>
      </c>
      <c r="S424" s="14" t="str">
        <f t="shared" si="46"/>
        <v>Aug</v>
      </c>
      <c r="T424" s="14" t="str">
        <f t="shared" si="47"/>
        <v>2014</v>
      </c>
      <c r="U424" s="14" t="str">
        <f t="shared" si="48"/>
        <v>Sep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23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2"/>
        <v>0.76500000000000001</v>
      </c>
      <c r="P425" s="10">
        <f t="shared" si="43"/>
        <v>11.76923076923077</v>
      </c>
      <c r="Q425" t="str">
        <f t="shared" si="44"/>
        <v>film &amp; video</v>
      </c>
      <c r="R425" s="24" t="str">
        <f t="shared" si="45"/>
        <v>animation</v>
      </c>
      <c r="S425" s="14" t="str">
        <f t="shared" si="46"/>
        <v>May</v>
      </c>
      <c r="T425" s="14" t="str">
        <f t="shared" si="47"/>
        <v>2013</v>
      </c>
      <c r="U425" s="14" t="str">
        <f t="shared" si="48"/>
        <v>Jun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23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2"/>
        <v>6.7966666666666677</v>
      </c>
      <c r="P426" s="10">
        <f t="shared" si="43"/>
        <v>40.78</v>
      </c>
      <c r="Q426" t="str">
        <f t="shared" si="44"/>
        <v>film &amp; video</v>
      </c>
      <c r="R426" s="24" t="str">
        <f t="shared" si="45"/>
        <v>animation</v>
      </c>
      <c r="S426" s="14" t="str">
        <f t="shared" si="46"/>
        <v>Jan</v>
      </c>
      <c r="T426" s="14" t="str">
        <f t="shared" si="47"/>
        <v>2012</v>
      </c>
      <c r="U426" s="14" t="str">
        <f t="shared" si="48"/>
        <v>Mar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23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2"/>
        <v>1.2E-2</v>
      </c>
      <c r="P427" s="10">
        <f t="shared" si="43"/>
        <v>3</v>
      </c>
      <c r="Q427" t="str">
        <f t="shared" si="44"/>
        <v>film &amp; video</v>
      </c>
      <c r="R427" s="24" t="str">
        <f t="shared" si="45"/>
        <v>animation</v>
      </c>
      <c r="S427" s="14" t="str">
        <f t="shared" si="46"/>
        <v>Sep</v>
      </c>
      <c r="T427" s="14" t="str">
        <f t="shared" si="47"/>
        <v>2015</v>
      </c>
      <c r="U427" s="14" t="str">
        <f t="shared" si="48"/>
        <v>Nov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23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2"/>
        <v>1.3299999999999998</v>
      </c>
      <c r="P428" s="10">
        <f t="shared" si="43"/>
        <v>16.625</v>
      </c>
      <c r="Q428" t="str">
        <f t="shared" si="44"/>
        <v>film &amp; video</v>
      </c>
      <c r="R428" s="24" t="str">
        <f t="shared" si="45"/>
        <v>animation</v>
      </c>
      <c r="S428" s="14" t="str">
        <f t="shared" si="46"/>
        <v>Jan</v>
      </c>
      <c r="T428" s="14" t="str">
        <f t="shared" si="47"/>
        <v>2016</v>
      </c>
      <c r="U428" s="14" t="str">
        <f t="shared" si="48"/>
        <v>Mar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23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2"/>
        <v>0</v>
      </c>
      <c r="P429" s="10" t="e">
        <f t="shared" si="43"/>
        <v>#DIV/0!</v>
      </c>
      <c r="Q429" t="str">
        <f t="shared" si="44"/>
        <v>film &amp; video</v>
      </c>
      <c r="R429" s="24" t="str">
        <f t="shared" si="45"/>
        <v>animation</v>
      </c>
      <c r="S429" s="14" t="str">
        <f t="shared" si="46"/>
        <v>Oct</v>
      </c>
      <c r="T429" s="14" t="str">
        <f t="shared" si="47"/>
        <v>2015</v>
      </c>
      <c r="U429" s="14" t="str">
        <f t="shared" si="48"/>
        <v>Oct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23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2"/>
        <v>5.6333333333333329</v>
      </c>
      <c r="P430" s="10">
        <f t="shared" si="43"/>
        <v>52</v>
      </c>
      <c r="Q430" t="str">
        <f t="shared" si="44"/>
        <v>film &amp; video</v>
      </c>
      <c r="R430" s="24" t="str">
        <f t="shared" si="45"/>
        <v>animation</v>
      </c>
      <c r="S430" s="14" t="str">
        <f t="shared" si="46"/>
        <v>May</v>
      </c>
      <c r="T430" s="14" t="str">
        <f t="shared" si="47"/>
        <v>2014</v>
      </c>
      <c r="U430" s="14" t="str">
        <f t="shared" si="48"/>
        <v>Jun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23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2"/>
        <v>0</v>
      </c>
      <c r="P431" s="10" t="e">
        <f t="shared" si="43"/>
        <v>#DIV/0!</v>
      </c>
      <c r="Q431" t="str">
        <f t="shared" si="44"/>
        <v>film &amp; video</v>
      </c>
      <c r="R431" s="24" t="str">
        <f t="shared" si="45"/>
        <v>animation</v>
      </c>
      <c r="S431" s="14" t="str">
        <f t="shared" si="46"/>
        <v>Sep</v>
      </c>
      <c r="T431" s="14" t="str">
        <f t="shared" si="47"/>
        <v>2009</v>
      </c>
      <c r="U431" s="14" t="str">
        <f t="shared" si="48"/>
        <v>Nov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23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2"/>
        <v>2.4</v>
      </c>
      <c r="P432" s="10">
        <f t="shared" si="43"/>
        <v>4.8</v>
      </c>
      <c r="Q432" t="str">
        <f t="shared" si="44"/>
        <v>film &amp; video</v>
      </c>
      <c r="R432" s="24" t="str">
        <f t="shared" si="45"/>
        <v>animation</v>
      </c>
      <c r="S432" s="14" t="str">
        <f t="shared" si="46"/>
        <v>Aug</v>
      </c>
      <c r="T432" s="14" t="str">
        <f t="shared" si="47"/>
        <v>2013</v>
      </c>
      <c r="U432" s="14" t="str">
        <f t="shared" si="48"/>
        <v>Sep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2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2"/>
        <v>13.833333333333334</v>
      </c>
      <c r="P433" s="10">
        <f t="shared" si="43"/>
        <v>51.875</v>
      </c>
      <c r="Q433" t="str">
        <f t="shared" si="44"/>
        <v>film &amp; video</v>
      </c>
      <c r="R433" s="24" t="str">
        <f t="shared" si="45"/>
        <v>animation</v>
      </c>
      <c r="S433" s="14" t="str">
        <f t="shared" si="46"/>
        <v>Jun</v>
      </c>
      <c r="T433" s="14" t="str">
        <f t="shared" si="47"/>
        <v>2016</v>
      </c>
      <c r="U433" s="14" t="str">
        <f t="shared" si="48"/>
        <v>Jul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23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2"/>
        <v>9.5</v>
      </c>
      <c r="P434" s="10">
        <f t="shared" si="43"/>
        <v>71.25</v>
      </c>
      <c r="Q434" t="str">
        <f t="shared" si="44"/>
        <v>film &amp; video</v>
      </c>
      <c r="R434" s="24" t="str">
        <f t="shared" si="45"/>
        <v>animation</v>
      </c>
      <c r="S434" s="14" t="str">
        <f t="shared" si="46"/>
        <v>Aug</v>
      </c>
      <c r="T434" s="14" t="str">
        <f t="shared" si="47"/>
        <v>2015</v>
      </c>
      <c r="U434" s="14" t="str">
        <f t="shared" si="48"/>
        <v>Oct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23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2"/>
        <v>0</v>
      </c>
      <c r="P435" s="10" t="e">
        <f t="shared" si="43"/>
        <v>#DIV/0!</v>
      </c>
      <c r="Q435" t="str">
        <f t="shared" si="44"/>
        <v>film &amp; video</v>
      </c>
      <c r="R435" s="24" t="str">
        <f t="shared" si="45"/>
        <v>animation</v>
      </c>
      <c r="S435" s="14" t="str">
        <f t="shared" si="46"/>
        <v>Aug</v>
      </c>
      <c r="T435" s="14" t="str">
        <f t="shared" si="47"/>
        <v>2015</v>
      </c>
      <c r="U435" s="14" t="str">
        <f t="shared" si="48"/>
        <v>Oct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23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2"/>
        <v>5</v>
      </c>
      <c r="P436" s="10">
        <f t="shared" si="43"/>
        <v>62.5</v>
      </c>
      <c r="Q436" t="str">
        <f t="shared" si="44"/>
        <v>film &amp; video</v>
      </c>
      <c r="R436" s="24" t="str">
        <f t="shared" si="45"/>
        <v>animation</v>
      </c>
      <c r="S436" s="14" t="str">
        <f t="shared" si="46"/>
        <v>Oct</v>
      </c>
      <c r="T436" s="14" t="str">
        <f t="shared" si="47"/>
        <v>2013</v>
      </c>
      <c r="U436" s="14" t="str">
        <f t="shared" si="48"/>
        <v>Dec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23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2"/>
        <v>2.7272727272727275E-3</v>
      </c>
      <c r="P437" s="10">
        <f t="shared" si="43"/>
        <v>1</v>
      </c>
      <c r="Q437" t="str">
        <f t="shared" si="44"/>
        <v>film &amp; video</v>
      </c>
      <c r="R437" s="24" t="str">
        <f t="shared" si="45"/>
        <v>animation</v>
      </c>
      <c r="S437" s="14" t="str">
        <f t="shared" si="46"/>
        <v>Aug</v>
      </c>
      <c r="T437" s="14" t="str">
        <f t="shared" si="47"/>
        <v>2013</v>
      </c>
      <c r="U437" s="14" t="str">
        <f t="shared" si="48"/>
        <v>Sep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23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2"/>
        <v>0</v>
      </c>
      <c r="P438" s="10" t="e">
        <f t="shared" si="43"/>
        <v>#DIV/0!</v>
      </c>
      <c r="Q438" t="str">
        <f t="shared" si="44"/>
        <v>film &amp; video</v>
      </c>
      <c r="R438" s="24" t="str">
        <f t="shared" si="45"/>
        <v>animation</v>
      </c>
      <c r="S438" s="14" t="str">
        <f t="shared" si="46"/>
        <v>Jul</v>
      </c>
      <c r="T438" s="14" t="str">
        <f t="shared" si="47"/>
        <v>2013</v>
      </c>
      <c r="U438" s="14" t="str">
        <f t="shared" si="48"/>
        <v>Jul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23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2"/>
        <v>0</v>
      </c>
      <c r="P439" s="10" t="e">
        <f t="shared" si="43"/>
        <v>#DIV/0!</v>
      </c>
      <c r="Q439" t="str">
        <f t="shared" si="44"/>
        <v>film &amp; video</v>
      </c>
      <c r="R439" s="24" t="str">
        <f t="shared" si="45"/>
        <v>animation</v>
      </c>
      <c r="S439" s="14" t="str">
        <f t="shared" si="46"/>
        <v>Aug</v>
      </c>
      <c r="T439" s="14" t="str">
        <f t="shared" si="47"/>
        <v>2016</v>
      </c>
      <c r="U439" s="14" t="str">
        <f t="shared" si="48"/>
        <v>Oct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23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2"/>
        <v>9.379999999999999</v>
      </c>
      <c r="P440" s="10">
        <f t="shared" si="43"/>
        <v>170.54545454545453</v>
      </c>
      <c r="Q440" t="str">
        <f t="shared" si="44"/>
        <v>film &amp; video</v>
      </c>
      <c r="R440" s="24" t="str">
        <f t="shared" si="45"/>
        <v>animation</v>
      </c>
      <c r="S440" s="14" t="str">
        <f t="shared" si="46"/>
        <v>Oct</v>
      </c>
      <c r="T440" s="14" t="str">
        <f t="shared" si="47"/>
        <v>2015</v>
      </c>
      <c r="U440" s="14" t="str">
        <f t="shared" si="48"/>
        <v>Nov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23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2"/>
        <v>0</v>
      </c>
      <c r="P441" s="10" t="e">
        <f t="shared" si="43"/>
        <v>#DIV/0!</v>
      </c>
      <c r="Q441" t="str">
        <f t="shared" si="44"/>
        <v>film &amp; video</v>
      </c>
      <c r="R441" s="24" t="str">
        <f t="shared" si="45"/>
        <v>animation</v>
      </c>
      <c r="S441" s="14" t="str">
        <f t="shared" si="46"/>
        <v>Oct</v>
      </c>
      <c r="T441" s="14" t="str">
        <f t="shared" si="47"/>
        <v>2014</v>
      </c>
      <c r="U441" s="14" t="str">
        <f t="shared" si="48"/>
        <v>Oct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23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2"/>
        <v>0.1</v>
      </c>
      <c r="P442" s="10">
        <f t="shared" si="43"/>
        <v>5</v>
      </c>
      <c r="Q442" t="str">
        <f t="shared" si="44"/>
        <v>film &amp; video</v>
      </c>
      <c r="R442" s="24" t="str">
        <f t="shared" si="45"/>
        <v>animation</v>
      </c>
      <c r="S442" s="14" t="str">
        <f t="shared" si="46"/>
        <v>Feb</v>
      </c>
      <c r="T442" s="14" t="str">
        <f t="shared" si="47"/>
        <v>2016</v>
      </c>
      <c r="U442" s="14" t="str">
        <f t="shared" si="48"/>
        <v>Mar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2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2"/>
        <v>0</v>
      </c>
      <c r="P443" s="10" t="e">
        <f t="shared" si="43"/>
        <v>#DIV/0!</v>
      </c>
      <c r="Q443" t="str">
        <f t="shared" si="44"/>
        <v>film &amp; video</v>
      </c>
      <c r="R443" s="24" t="str">
        <f t="shared" si="45"/>
        <v>animation</v>
      </c>
      <c r="S443" s="14" t="str">
        <f t="shared" si="46"/>
        <v>Oct</v>
      </c>
      <c r="T443" s="14" t="str">
        <f t="shared" si="47"/>
        <v>2013</v>
      </c>
      <c r="U443" s="14" t="str">
        <f t="shared" si="48"/>
        <v>Nov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23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2"/>
        <v>39.358823529411765</v>
      </c>
      <c r="P444" s="10">
        <f t="shared" si="43"/>
        <v>393.58823529411762</v>
      </c>
      <c r="Q444" t="str">
        <f t="shared" si="44"/>
        <v>film &amp; video</v>
      </c>
      <c r="R444" s="24" t="str">
        <f t="shared" si="45"/>
        <v>animation</v>
      </c>
      <c r="S444" s="14" t="str">
        <f t="shared" si="46"/>
        <v>Jan</v>
      </c>
      <c r="T444" s="14" t="str">
        <f t="shared" si="47"/>
        <v>2015</v>
      </c>
      <c r="U444" s="14" t="str">
        <f t="shared" si="48"/>
        <v>Feb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23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2"/>
        <v>0.1</v>
      </c>
      <c r="P445" s="10">
        <f t="shared" si="43"/>
        <v>5</v>
      </c>
      <c r="Q445" t="str">
        <f t="shared" si="44"/>
        <v>film &amp; video</v>
      </c>
      <c r="R445" s="24" t="str">
        <f t="shared" si="45"/>
        <v>animation</v>
      </c>
      <c r="S445" s="14" t="str">
        <f t="shared" si="46"/>
        <v>Jan</v>
      </c>
      <c r="T445" s="14" t="str">
        <f t="shared" si="47"/>
        <v>2014</v>
      </c>
      <c r="U445" s="14" t="str">
        <f t="shared" si="48"/>
        <v>Feb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23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2"/>
        <v>5</v>
      </c>
      <c r="P446" s="10">
        <f t="shared" si="43"/>
        <v>50</v>
      </c>
      <c r="Q446" t="str">
        <f t="shared" si="44"/>
        <v>film &amp; video</v>
      </c>
      <c r="R446" s="24" t="str">
        <f t="shared" si="45"/>
        <v>animation</v>
      </c>
      <c r="S446" s="14" t="str">
        <f t="shared" si="46"/>
        <v>Dec</v>
      </c>
      <c r="T446" s="14" t="str">
        <f t="shared" si="47"/>
        <v>2011</v>
      </c>
      <c r="U446" s="14" t="str">
        <f t="shared" si="48"/>
        <v>Feb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23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2"/>
        <v>3.3333333333333335E-3</v>
      </c>
      <c r="P447" s="10">
        <f t="shared" si="43"/>
        <v>1</v>
      </c>
      <c r="Q447" t="str">
        <f t="shared" si="44"/>
        <v>film &amp; video</v>
      </c>
      <c r="R447" s="24" t="str">
        <f t="shared" si="45"/>
        <v>animation</v>
      </c>
      <c r="S447" s="14" t="str">
        <f t="shared" si="46"/>
        <v>May</v>
      </c>
      <c r="T447" s="14" t="str">
        <f t="shared" si="47"/>
        <v>2015</v>
      </c>
      <c r="U447" s="14" t="str">
        <f t="shared" si="48"/>
        <v>May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23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2"/>
        <v>7.2952380952380951</v>
      </c>
      <c r="P448" s="10">
        <f t="shared" si="43"/>
        <v>47.875</v>
      </c>
      <c r="Q448" t="str">
        <f t="shared" si="44"/>
        <v>film &amp; video</v>
      </c>
      <c r="R448" s="24" t="str">
        <f t="shared" si="45"/>
        <v>animation</v>
      </c>
      <c r="S448" s="14" t="str">
        <f t="shared" si="46"/>
        <v>Feb</v>
      </c>
      <c r="T448" s="14" t="str">
        <f t="shared" si="47"/>
        <v>2015</v>
      </c>
      <c r="U448" s="14" t="str">
        <f t="shared" si="48"/>
        <v>Mar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23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2"/>
        <v>1.6666666666666666E-2</v>
      </c>
      <c r="P449" s="10">
        <f t="shared" si="43"/>
        <v>5</v>
      </c>
      <c r="Q449" t="str">
        <f t="shared" si="44"/>
        <v>film &amp; video</v>
      </c>
      <c r="R449" s="24" t="str">
        <f t="shared" si="45"/>
        <v>animation</v>
      </c>
      <c r="S449" s="14" t="str">
        <f t="shared" si="46"/>
        <v>Feb</v>
      </c>
      <c r="T449" s="14" t="str">
        <f t="shared" si="47"/>
        <v>2013</v>
      </c>
      <c r="U449" s="14" t="str">
        <f t="shared" si="48"/>
        <v>Mar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23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42"/>
        <v>3.2804000000000002</v>
      </c>
      <c r="P450" s="10">
        <f t="shared" si="43"/>
        <v>20.502500000000001</v>
      </c>
      <c r="Q450" t="str">
        <f t="shared" si="44"/>
        <v>film &amp; video</v>
      </c>
      <c r="R450" s="24" t="str">
        <f t="shared" si="45"/>
        <v>animation</v>
      </c>
      <c r="S450" s="14" t="str">
        <f t="shared" si="46"/>
        <v>Apr</v>
      </c>
      <c r="T450" s="14" t="str">
        <f t="shared" si="47"/>
        <v>2014</v>
      </c>
      <c r="U450" s="14" t="str">
        <f t="shared" si="48"/>
        <v>May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23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9">E451/D451*100</f>
        <v>2.25</v>
      </c>
      <c r="P451" s="10">
        <f t="shared" ref="P451:P514" si="50">E451/L451</f>
        <v>9</v>
      </c>
      <c r="Q451" t="str">
        <f t="shared" ref="Q451:Q514" si="51">LEFT(N451,FIND("/",N451)-1)</f>
        <v>film &amp; video</v>
      </c>
      <c r="R451" s="24" t="str">
        <f t="shared" ref="R451:R514" si="52">RIGHT(N451,LEN(N451)-SEARCH("/",N451,1))</f>
        <v>animation</v>
      </c>
      <c r="S451" s="14" t="str">
        <f t="shared" ref="S451:S514" si="53">TEXT((((J451/60)/60)/24)+DATE(1970,1,1),"mmm")</f>
        <v>Sep</v>
      </c>
      <c r="T451" s="14" t="str">
        <f t="shared" ref="T451:T514" si="54">TEXT(((((J451/60)/60)/24)+DATE(1970,1,1)),"yyyy")</f>
        <v>2013</v>
      </c>
      <c r="U451" s="14" t="str">
        <f t="shared" ref="U451:U514" si="55">TEXT((((I451/60)/60)/24)+DATE(1970,1,1),"mmm")</f>
        <v>Oct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23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9"/>
        <v>0.79200000000000004</v>
      </c>
      <c r="P452" s="10">
        <f t="shared" si="50"/>
        <v>56.571428571428569</v>
      </c>
      <c r="Q452" t="str">
        <f t="shared" si="51"/>
        <v>film &amp; video</v>
      </c>
      <c r="R452" s="24" t="str">
        <f t="shared" si="52"/>
        <v>animation</v>
      </c>
      <c r="S452" s="14" t="str">
        <f t="shared" si="53"/>
        <v>Jan</v>
      </c>
      <c r="T452" s="14" t="str">
        <f t="shared" si="54"/>
        <v>2014</v>
      </c>
      <c r="U452" s="14" t="str">
        <f t="shared" si="55"/>
        <v>Feb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2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9"/>
        <v>0</v>
      </c>
      <c r="P453" s="10" t="e">
        <f t="shared" si="50"/>
        <v>#DIV/0!</v>
      </c>
      <c r="Q453" t="str">
        <f t="shared" si="51"/>
        <v>film &amp; video</v>
      </c>
      <c r="R453" s="24" t="str">
        <f t="shared" si="52"/>
        <v>animation</v>
      </c>
      <c r="S453" s="14" t="str">
        <f t="shared" si="53"/>
        <v>Dec</v>
      </c>
      <c r="T453" s="14" t="str">
        <f t="shared" si="54"/>
        <v>2013</v>
      </c>
      <c r="U453" s="14" t="str">
        <f t="shared" si="55"/>
        <v>Jan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23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9"/>
        <v>64</v>
      </c>
      <c r="P454" s="10">
        <f t="shared" si="50"/>
        <v>40</v>
      </c>
      <c r="Q454" t="str">
        <f t="shared" si="51"/>
        <v>film &amp; video</v>
      </c>
      <c r="R454" s="24" t="str">
        <f t="shared" si="52"/>
        <v>animation</v>
      </c>
      <c r="S454" s="14" t="str">
        <f t="shared" si="53"/>
        <v>Apr</v>
      </c>
      <c r="T454" s="14" t="str">
        <f t="shared" si="54"/>
        <v>2015</v>
      </c>
      <c r="U454" s="14" t="str">
        <f t="shared" si="55"/>
        <v>May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23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9"/>
        <v>2.7404479578392621E-2</v>
      </c>
      <c r="P455" s="10">
        <f t="shared" si="50"/>
        <v>13</v>
      </c>
      <c r="Q455" t="str">
        <f t="shared" si="51"/>
        <v>film &amp; video</v>
      </c>
      <c r="R455" s="24" t="str">
        <f t="shared" si="52"/>
        <v>animation</v>
      </c>
      <c r="S455" s="14" t="str">
        <f t="shared" si="53"/>
        <v>Feb</v>
      </c>
      <c r="T455" s="14" t="str">
        <f t="shared" si="54"/>
        <v>2015</v>
      </c>
      <c r="U455" s="14" t="str">
        <f t="shared" si="55"/>
        <v>Feb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23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9"/>
        <v>0.82000000000000006</v>
      </c>
      <c r="P456" s="10">
        <f t="shared" si="50"/>
        <v>16.399999999999999</v>
      </c>
      <c r="Q456" t="str">
        <f t="shared" si="51"/>
        <v>film &amp; video</v>
      </c>
      <c r="R456" s="24" t="str">
        <f t="shared" si="52"/>
        <v>animation</v>
      </c>
      <c r="S456" s="14" t="str">
        <f t="shared" si="53"/>
        <v>Oct</v>
      </c>
      <c r="T456" s="14" t="str">
        <f t="shared" si="54"/>
        <v>2014</v>
      </c>
      <c r="U456" s="14" t="str">
        <f t="shared" si="55"/>
        <v>Nov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23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9"/>
        <v>6.9230769230769221E-2</v>
      </c>
      <c r="P457" s="10">
        <f t="shared" si="50"/>
        <v>22.5</v>
      </c>
      <c r="Q457" t="str">
        <f t="shared" si="51"/>
        <v>film &amp; video</v>
      </c>
      <c r="R457" s="24" t="str">
        <f t="shared" si="52"/>
        <v>animation</v>
      </c>
      <c r="S457" s="14" t="str">
        <f t="shared" si="53"/>
        <v>Mar</v>
      </c>
      <c r="T457" s="14" t="str">
        <f t="shared" si="54"/>
        <v>2012</v>
      </c>
      <c r="U457" s="14" t="str">
        <f t="shared" si="55"/>
        <v>Apr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23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9"/>
        <v>0.68631863186318631</v>
      </c>
      <c r="P458" s="10">
        <f t="shared" si="50"/>
        <v>20.333333333333332</v>
      </c>
      <c r="Q458" t="str">
        <f t="shared" si="51"/>
        <v>film &amp; video</v>
      </c>
      <c r="R458" s="24" t="str">
        <f t="shared" si="52"/>
        <v>animation</v>
      </c>
      <c r="S458" s="14" t="str">
        <f t="shared" si="53"/>
        <v>Sep</v>
      </c>
      <c r="T458" s="14" t="str">
        <f t="shared" si="54"/>
        <v>2013</v>
      </c>
      <c r="U458" s="14" t="str">
        <f t="shared" si="55"/>
        <v>Oct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23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9"/>
        <v>0</v>
      </c>
      <c r="P459" s="10" t="e">
        <f t="shared" si="50"/>
        <v>#DIV/0!</v>
      </c>
      <c r="Q459" t="str">
        <f t="shared" si="51"/>
        <v>film &amp; video</v>
      </c>
      <c r="R459" s="24" t="str">
        <f t="shared" si="52"/>
        <v>animation</v>
      </c>
      <c r="S459" s="14" t="str">
        <f t="shared" si="53"/>
        <v>Jul</v>
      </c>
      <c r="T459" s="14" t="str">
        <f t="shared" si="54"/>
        <v>2014</v>
      </c>
      <c r="U459" s="14" t="str">
        <f t="shared" si="55"/>
        <v>Aug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23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9"/>
        <v>8.2100000000000009</v>
      </c>
      <c r="P460" s="10">
        <f t="shared" si="50"/>
        <v>16.755102040816325</v>
      </c>
      <c r="Q460" t="str">
        <f t="shared" si="51"/>
        <v>film &amp; video</v>
      </c>
      <c r="R460" s="24" t="str">
        <f t="shared" si="52"/>
        <v>animation</v>
      </c>
      <c r="S460" s="14" t="str">
        <f t="shared" si="53"/>
        <v>Apr</v>
      </c>
      <c r="T460" s="14" t="str">
        <f t="shared" si="54"/>
        <v>2013</v>
      </c>
      <c r="U460" s="14" t="str">
        <f t="shared" si="55"/>
        <v>May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23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9"/>
        <v>6.4102564102564097E-2</v>
      </c>
      <c r="P461" s="10">
        <f t="shared" si="50"/>
        <v>25</v>
      </c>
      <c r="Q461" t="str">
        <f t="shared" si="51"/>
        <v>film &amp; video</v>
      </c>
      <c r="R461" s="24" t="str">
        <f t="shared" si="52"/>
        <v>animation</v>
      </c>
      <c r="S461" s="14" t="str">
        <f t="shared" si="53"/>
        <v>Sep</v>
      </c>
      <c r="T461" s="14" t="str">
        <f t="shared" si="54"/>
        <v>2011</v>
      </c>
      <c r="U461" s="14" t="str">
        <f t="shared" si="55"/>
        <v>Nov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23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9"/>
        <v>0.29411764705882354</v>
      </c>
      <c r="P462" s="10">
        <f t="shared" si="50"/>
        <v>12.5</v>
      </c>
      <c r="Q462" t="str">
        <f t="shared" si="51"/>
        <v>film &amp; video</v>
      </c>
      <c r="R462" s="24" t="str">
        <f t="shared" si="52"/>
        <v>animation</v>
      </c>
      <c r="S462" s="14" t="str">
        <f t="shared" si="53"/>
        <v>Apr</v>
      </c>
      <c r="T462" s="14" t="str">
        <f t="shared" si="54"/>
        <v>2014</v>
      </c>
      <c r="U462" s="14" t="str">
        <f t="shared" si="55"/>
        <v>Jun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2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9"/>
        <v>0</v>
      </c>
      <c r="P463" s="10" t="e">
        <f t="shared" si="50"/>
        <v>#DIV/0!</v>
      </c>
      <c r="Q463" t="str">
        <f t="shared" si="51"/>
        <v>film &amp; video</v>
      </c>
      <c r="R463" s="24" t="str">
        <f t="shared" si="52"/>
        <v>animation</v>
      </c>
      <c r="S463" s="14" t="str">
        <f t="shared" si="53"/>
        <v>May</v>
      </c>
      <c r="T463" s="14" t="str">
        <f t="shared" si="54"/>
        <v>2013</v>
      </c>
      <c r="U463" s="14" t="str">
        <f t="shared" si="55"/>
        <v>Jun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23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9"/>
        <v>0</v>
      </c>
      <c r="P464" s="10" t="e">
        <f t="shared" si="50"/>
        <v>#DIV/0!</v>
      </c>
      <c r="Q464" t="str">
        <f t="shared" si="51"/>
        <v>film &amp; video</v>
      </c>
      <c r="R464" s="24" t="str">
        <f t="shared" si="52"/>
        <v>animation</v>
      </c>
      <c r="S464" s="14" t="str">
        <f t="shared" si="53"/>
        <v>Jun</v>
      </c>
      <c r="T464" s="14" t="str">
        <f t="shared" si="54"/>
        <v>2011</v>
      </c>
      <c r="U464" s="14" t="str">
        <f t="shared" si="55"/>
        <v>Aug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23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9"/>
        <v>2.2727272727272729</v>
      </c>
      <c r="P465" s="10">
        <f t="shared" si="50"/>
        <v>113.63636363636364</v>
      </c>
      <c r="Q465" t="str">
        <f t="shared" si="51"/>
        <v>film &amp; video</v>
      </c>
      <c r="R465" s="24" t="str">
        <f t="shared" si="52"/>
        <v>animation</v>
      </c>
      <c r="S465" s="14" t="str">
        <f t="shared" si="53"/>
        <v>Jul</v>
      </c>
      <c r="T465" s="14" t="str">
        <f t="shared" si="54"/>
        <v>2011</v>
      </c>
      <c r="U465" s="14" t="str">
        <f t="shared" si="55"/>
        <v>Sep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23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9"/>
        <v>9.9009900990099015E-2</v>
      </c>
      <c r="P466" s="10">
        <f t="shared" si="50"/>
        <v>1</v>
      </c>
      <c r="Q466" t="str">
        <f t="shared" si="51"/>
        <v>film &amp; video</v>
      </c>
      <c r="R466" s="24" t="str">
        <f t="shared" si="52"/>
        <v>animation</v>
      </c>
      <c r="S466" s="14" t="str">
        <f t="shared" si="53"/>
        <v>Apr</v>
      </c>
      <c r="T466" s="14" t="str">
        <f t="shared" si="54"/>
        <v>2016</v>
      </c>
      <c r="U466" s="14" t="str">
        <f t="shared" si="55"/>
        <v>May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23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9"/>
        <v>26.953125</v>
      </c>
      <c r="P467" s="10">
        <f t="shared" si="50"/>
        <v>17.25</v>
      </c>
      <c r="Q467" t="str">
        <f t="shared" si="51"/>
        <v>film &amp; video</v>
      </c>
      <c r="R467" s="24" t="str">
        <f t="shared" si="52"/>
        <v>animation</v>
      </c>
      <c r="S467" s="14" t="str">
        <f t="shared" si="53"/>
        <v>Jun</v>
      </c>
      <c r="T467" s="14" t="str">
        <f t="shared" si="54"/>
        <v>2014</v>
      </c>
      <c r="U467" s="14" t="str">
        <f t="shared" si="55"/>
        <v>Jun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23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9"/>
        <v>0.76</v>
      </c>
      <c r="P468" s="10">
        <f t="shared" si="50"/>
        <v>15.2</v>
      </c>
      <c r="Q468" t="str">
        <f t="shared" si="51"/>
        <v>film &amp; video</v>
      </c>
      <c r="R468" s="24" t="str">
        <f t="shared" si="52"/>
        <v>animation</v>
      </c>
      <c r="S468" s="14" t="str">
        <f t="shared" si="53"/>
        <v>Aug</v>
      </c>
      <c r="T468" s="14" t="str">
        <f t="shared" si="54"/>
        <v>2012</v>
      </c>
      <c r="U468" s="14" t="str">
        <f t="shared" si="55"/>
        <v>Sep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23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9"/>
        <v>21.574999999999999</v>
      </c>
      <c r="P469" s="10">
        <f t="shared" si="50"/>
        <v>110.64102564102564</v>
      </c>
      <c r="Q469" t="str">
        <f t="shared" si="51"/>
        <v>film &amp; video</v>
      </c>
      <c r="R469" s="24" t="str">
        <f t="shared" si="52"/>
        <v>animation</v>
      </c>
      <c r="S469" s="14" t="str">
        <f t="shared" si="53"/>
        <v>Aug</v>
      </c>
      <c r="T469" s="14" t="str">
        <f t="shared" si="54"/>
        <v>2012</v>
      </c>
      <c r="U469" s="14" t="str">
        <f t="shared" si="55"/>
        <v>Sep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23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9"/>
        <v>0</v>
      </c>
      <c r="P470" s="10" t="e">
        <f t="shared" si="50"/>
        <v>#DIV/0!</v>
      </c>
      <c r="Q470" t="str">
        <f t="shared" si="51"/>
        <v>film &amp; video</v>
      </c>
      <c r="R470" s="24" t="str">
        <f t="shared" si="52"/>
        <v>animation</v>
      </c>
      <c r="S470" s="14" t="str">
        <f t="shared" si="53"/>
        <v>May</v>
      </c>
      <c r="T470" s="14" t="str">
        <f t="shared" si="54"/>
        <v>2012</v>
      </c>
      <c r="U470" s="14" t="str">
        <f t="shared" si="55"/>
        <v>Jul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23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9"/>
        <v>0</v>
      </c>
      <c r="P471" s="10" t="e">
        <f t="shared" si="50"/>
        <v>#DIV/0!</v>
      </c>
      <c r="Q471" t="str">
        <f t="shared" si="51"/>
        <v>film &amp; video</v>
      </c>
      <c r="R471" s="24" t="str">
        <f t="shared" si="52"/>
        <v>animation</v>
      </c>
      <c r="S471" s="14" t="str">
        <f t="shared" si="53"/>
        <v>Jul</v>
      </c>
      <c r="T471" s="14" t="str">
        <f t="shared" si="54"/>
        <v>2014</v>
      </c>
      <c r="U471" s="14" t="str">
        <f t="shared" si="55"/>
        <v>Sep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23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9"/>
        <v>1.02</v>
      </c>
      <c r="P472" s="10">
        <f t="shared" si="50"/>
        <v>25.5</v>
      </c>
      <c r="Q472" t="str">
        <f t="shared" si="51"/>
        <v>film &amp; video</v>
      </c>
      <c r="R472" s="24" t="str">
        <f t="shared" si="52"/>
        <v>animation</v>
      </c>
      <c r="S472" s="14" t="str">
        <f t="shared" si="53"/>
        <v>Nov</v>
      </c>
      <c r="T472" s="14" t="str">
        <f t="shared" si="54"/>
        <v>2013</v>
      </c>
      <c r="U472" s="14" t="str">
        <f t="shared" si="55"/>
        <v>Jan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2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9"/>
        <v>11.892727272727273</v>
      </c>
      <c r="P473" s="10">
        <f t="shared" si="50"/>
        <v>38.476470588235294</v>
      </c>
      <c r="Q473" t="str">
        <f t="shared" si="51"/>
        <v>film &amp; video</v>
      </c>
      <c r="R473" s="24" t="str">
        <f t="shared" si="52"/>
        <v>animation</v>
      </c>
      <c r="S473" s="14" t="str">
        <f t="shared" si="53"/>
        <v>Mar</v>
      </c>
      <c r="T473" s="14" t="str">
        <f t="shared" si="54"/>
        <v>2014</v>
      </c>
      <c r="U473" s="14" t="str">
        <f t="shared" si="55"/>
        <v>Apr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23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9"/>
        <v>17.625</v>
      </c>
      <c r="P474" s="10">
        <f t="shared" si="50"/>
        <v>28.2</v>
      </c>
      <c r="Q474" t="str">
        <f t="shared" si="51"/>
        <v>film &amp; video</v>
      </c>
      <c r="R474" s="24" t="str">
        <f t="shared" si="52"/>
        <v>animation</v>
      </c>
      <c r="S474" s="14" t="str">
        <f t="shared" si="53"/>
        <v>Jul</v>
      </c>
      <c r="T474" s="14" t="str">
        <f t="shared" si="54"/>
        <v>2014</v>
      </c>
      <c r="U474" s="14" t="str">
        <f t="shared" si="55"/>
        <v>Aug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23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9"/>
        <v>2.87</v>
      </c>
      <c r="P475" s="10">
        <f t="shared" si="50"/>
        <v>61.5</v>
      </c>
      <c r="Q475" t="str">
        <f t="shared" si="51"/>
        <v>film &amp; video</v>
      </c>
      <c r="R475" s="24" t="str">
        <f t="shared" si="52"/>
        <v>animation</v>
      </c>
      <c r="S475" s="14" t="str">
        <f t="shared" si="53"/>
        <v>Aug</v>
      </c>
      <c r="T475" s="14" t="str">
        <f t="shared" si="54"/>
        <v>2014</v>
      </c>
      <c r="U475" s="14" t="str">
        <f t="shared" si="55"/>
        <v>Sep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23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9"/>
        <v>3.0303030303030304E-2</v>
      </c>
      <c r="P476" s="10">
        <f t="shared" si="50"/>
        <v>1</v>
      </c>
      <c r="Q476" t="str">
        <f t="shared" si="51"/>
        <v>film &amp; video</v>
      </c>
      <c r="R476" s="24" t="str">
        <f t="shared" si="52"/>
        <v>animation</v>
      </c>
      <c r="S476" s="14" t="str">
        <f t="shared" si="53"/>
        <v>Jan</v>
      </c>
      <c r="T476" s="14" t="str">
        <f t="shared" si="54"/>
        <v>2017</v>
      </c>
      <c r="U476" s="14" t="str">
        <f t="shared" si="55"/>
        <v>Feb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23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9"/>
        <v>0</v>
      </c>
      <c r="P477" s="10" t="e">
        <f t="shared" si="50"/>
        <v>#DIV/0!</v>
      </c>
      <c r="Q477" t="str">
        <f t="shared" si="51"/>
        <v>film &amp; video</v>
      </c>
      <c r="R477" s="24" t="str">
        <f t="shared" si="52"/>
        <v>animation</v>
      </c>
      <c r="S477" s="14" t="str">
        <f t="shared" si="53"/>
        <v>Apr</v>
      </c>
      <c r="T477" s="14" t="str">
        <f t="shared" si="54"/>
        <v>2015</v>
      </c>
      <c r="U477" s="14" t="str">
        <f t="shared" si="55"/>
        <v>May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23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9"/>
        <v>2.230268181818182</v>
      </c>
      <c r="P478" s="10">
        <f t="shared" si="50"/>
        <v>39.569274193548388</v>
      </c>
      <c r="Q478" t="str">
        <f t="shared" si="51"/>
        <v>film &amp; video</v>
      </c>
      <c r="R478" s="24" t="str">
        <f t="shared" si="52"/>
        <v>animation</v>
      </c>
      <c r="S478" s="14" t="str">
        <f t="shared" si="53"/>
        <v>Apr</v>
      </c>
      <c r="T478" s="14" t="str">
        <f t="shared" si="54"/>
        <v>2014</v>
      </c>
      <c r="U478" s="14" t="str">
        <f t="shared" si="55"/>
        <v>Jun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23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9"/>
        <v>0</v>
      </c>
      <c r="P479" s="10" t="e">
        <f t="shared" si="50"/>
        <v>#DIV/0!</v>
      </c>
      <c r="Q479" t="str">
        <f t="shared" si="51"/>
        <v>film &amp; video</v>
      </c>
      <c r="R479" s="24" t="str">
        <f t="shared" si="52"/>
        <v>animation</v>
      </c>
      <c r="S479" s="14" t="str">
        <f t="shared" si="53"/>
        <v>Mar</v>
      </c>
      <c r="T479" s="14" t="str">
        <f t="shared" si="54"/>
        <v>2012</v>
      </c>
      <c r="U479" s="14" t="str">
        <f t="shared" si="55"/>
        <v>May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23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9"/>
        <v>0</v>
      </c>
      <c r="P480" s="10" t="e">
        <f t="shared" si="50"/>
        <v>#DIV/0!</v>
      </c>
      <c r="Q480" t="str">
        <f t="shared" si="51"/>
        <v>film &amp; video</v>
      </c>
      <c r="R480" s="24" t="str">
        <f t="shared" si="52"/>
        <v>animation</v>
      </c>
      <c r="S480" s="14" t="str">
        <f t="shared" si="53"/>
        <v>Mar</v>
      </c>
      <c r="T480" s="14" t="str">
        <f t="shared" si="54"/>
        <v>2015</v>
      </c>
      <c r="U480" s="14" t="str">
        <f t="shared" si="55"/>
        <v>Apr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23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9"/>
        <v>32.56</v>
      </c>
      <c r="P481" s="10">
        <f t="shared" si="50"/>
        <v>88.8</v>
      </c>
      <c r="Q481" t="str">
        <f t="shared" si="51"/>
        <v>film &amp; video</v>
      </c>
      <c r="R481" s="24" t="str">
        <f t="shared" si="52"/>
        <v>animation</v>
      </c>
      <c r="S481" s="14" t="str">
        <f t="shared" si="53"/>
        <v>Sep</v>
      </c>
      <c r="T481" s="14" t="str">
        <f t="shared" si="54"/>
        <v>2014</v>
      </c>
      <c r="U481" s="14" t="str">
        <f t="shared" si="55"/>
        <v>Nov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23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9"/>
        <v>19.41</v>
      </c>
      <c r="P482" s="10">
        <f t="shared" si="50"/>
        <v>55.457142857142856</v>
      </c>
      <c r="Q482" t="str">
        <f t="shared" si="51"/>
        <v>film &amp; video</v>
      </c>
      <c r="R482" s="24" t="str">
        <f t="shared" si="52"/>
        <v>animation</v>
      </c>
      <c r="S482" s="14" t="str">
        <f t="shared" si="53"/>
        <v>Jul</v>
      </c>
      <c r="T482" s="14" t="str">
        <f t="shared" si="54"/>
        <v>2013</v>
      </c>
      <c r="U482" s="14" t="str">
        <f t="shared" si="55"/>
        <v>Aug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2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9"/>
        <v>6.1</v>
      </c>
      <c r="P483" s="10">
        <f t="shared" si="50"/>
        <v>87.142857142857139</v>
      </c>
      <c r="Q483" t="str">
        <f t="shared" si="51"/>
        <v>film &amp; video</v>
      </c>
      <c r="R483" s="24" t="str">
        <f t="shared" si="52"/>
        <v>animation</v>
      </c>
      <c r="S483" s="14" t="str">
        <f t="shared" si="53"/>
        <v>Sep</v>
      </c>
      <c r="T483" s="14" t="str">
        <f t="shared" si="54"/>
        <v>2012</v>
      </c>
      <c r="U483" s="14" t="str">
        <f t="shared" si="55"/>
        <v>Oct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23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9"/>
        <v>0.1</v>
      </c>
      <c r="P484" s="10">
        <f t="shared" si="50"/>
        <v>10</v>
      </c>
      <c r="Q484" t="str">
        <f t="shared" si="51"/>
        <v>film &amp; video</v>
      </c>
      <c r="R484" s="24" t="str">
        <f t="shared" si="52"/>
        <v>animation</v>
      </c>
      <c r="S484" s="14" t="str">
        <f t="shared" si="53"/>
        <v>Mar</v>
      </c>
      <c r="T484" s="14" t="str">
        <f t="shared" si="54"/>
        <v>2016</v>
      </c>
      <c r="U484" s="14" t="str">
        <f t="shared" si="55"/>
        <v>Apr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23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9"/>
        <v>50.2</v>
      </c>
      <c r="P485" s="10">
        <f t="shared" si="50"/>
        <v>51.224489795918366</v>
      </c>
      <c r="Q485" t="str">
        <f t="shared" si="51"/>
        <v>film &amp; video</v>
      </c>
      <c r="R485" s="24" t="str">
        <f t="shared" si="52"/>
        <v>animation</v>
      </c>
      <c r="S485" s="14" t="str">
        <f t="shared" si="53"/>
        <v>Nov</v>
      </c>
      <c r="T485" s="14" t="str">
        <f t="shared" si="54"/>
        <v>2012</v>
      </c>
      <c r="U485" s="14" t="str">
        <f t="shared" si="55"/>
        <v>Jan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23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9"/>
        <v>0.18625</v>
      </c>
      <c r="P486" s="10">
        <f t="shared" si="50"/>
        <v>13.545454545454545</v>
      </c>
      <c r="Q486" t="str">
        <f t="shared" si="51"/>
        <v>film &amp; video</v>
      </c>
      <c r="R486" s="24" t="str">
        <f t="shared" si="52"/>
        <v>animation</v>
      </c>
      <c r="S486" s="14" t="str">
        <f t="shared" si="53"/>
        <v>Sep</v>
      </c>
      <c r="T486" s="14" t="str">
        <f t="shared" si="54"/>
        <v>2015</v>
      </c>
      <c r="U486" s="14" t="str">
        <f t="shared" si="55"/>
        <v>Nov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23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9"/>
        <v>21.906971229845084</v>
      </c>
      <c r="P487" s="10">
        <f t="shared" si="50"/>
        <v>66.520080000000007</v>
      </c>
      <c r="Q487" t="str">
        <f t="shared" si="51"/>
        <v>film &amp; video</v>
      </c>
      <c r="R487" s="24" t="str">
        <f t="shared" si="52"/>
        <v>animation</v>
      </c>
      <c r="S487" s="14" t="str">
        <f t="shared" si="53"/>
        <v>Apr</v>
      </c>
      <c r="T487" s="14" t="str">
        <f t="shared" si="54"/>
        <v>2013</v>
      </c>
      <c r="U487" s="14" t="str">
        <f t="shared" si="55"/>
        <v>May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23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9"/>
        <v>9.0909090909090905E-3</v>
      </c>
      <c r="P488" s="10">
        <f t="shared" si="50"/>
        <v>50</v>
      </c>
      <c r="Q488" t="str">
        <f t="shared" si="51"/>
        <v>film &amp; video</v>
      </c>
      <c r="R488" s="24" t="str">
        <f t="shared" si="52"/>
        <v>animation</v>
      </c>
      <c r="S488" s="14" t="str">
        <f t="shared" si="53"/>
        <v>May</v>
      </c>
      <c r="T488" s="14" t="str">
        <f t="shared" si="54"/>
        <v>2014</v>
      </c>
      <c r="U488" s="14" t="str">
        <f t="shared" si="55"/>
        <v>Jun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23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9"/>
        <v>0</v>
      </c>
      <c r="P489" s="10" t="e">
        <f t="shared" si="50"/>
        <v>#DIV/0!</v>
      </c>
      <c r="Q489" t="str">
        <f t="shared" si="51"/>
        <v>film &amp; video</v>
      </c>
      <c r="R489" s="24" t="str">
        <f t="shared" si="52"/>
        <v>animation</v>
      </c>
      <c r="S489" s="14" t="str">
        <f t="shared" si="53"/>
        <v>Oct</v>
      </c>
      <c r="T489" s="14" t="str">
        <f t="shared" si="54"/>
        <v>2016</v>
      </c>
      <c r="U489" s="14" t="str">
        <f t="shared" si="55"/>
        <v>Dec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23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9"/>
        <v>0</v>
      </c>
      <c r="P490" s="10" t="e">
        <f t="shared" si="50"/>
        <v>#DIV/0!</v>
      </c>
      <c r="Q490" t="str">
        <f t="shared" si="51"/>
        <v>film &amp; video</v>
      </c>
      <c r="R490" s="24" t="str">
        <f t="shared" si="52"/>
        <v>animation</v>
      </c>
      <c r="S490" s="14" t="str">
        <f t="shared" si="53"/>
        <v>Dec</v>
      </c>
      <c r="T490" s="14" t="str">
        <f t="shared" si="54"/>
        <v>2016</v>
      </c>
      <c r="U490" s="14" t="str">
        <f t="shared" si="55"/>
        <v>Jan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23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9"/>
        <v>0.28667813379201834</v>
      </c>
      <c r="P491" s="10">
        <f t="shared" si="50"/>
        <v>71.666666666666671</v>
      </c>
      <c r="Q491" t="str">
        <f t="shared" si="51"/>
        <v>film &amp; video</v>
      </c>
      <c r="R491" s="24" t="str">
        <f t="shared" si="52"/>
        <v>animation</v>
      </c>
      <c r="S491" s="14" t="str">
        <f t="shared" si="53"/>
        <v>Dec</v>
      </c>
      <c r="T491" s="14" t="str">
        <f t="shared" si="54"/>
        <v>2011</v>
      </c>
      <c r="U491" s="14" t="str">
        <f t="shared" si="55"/>
        <v>Jan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23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9"/>
        <v>0</v>
      </c>
      <c r="P492" s="10" t="e">
        <f t="shared" si="50"/>
        <v>#DIV/0!</v>
      </c>
      <c r="Q492" t="str">
        <f t="shared" si="51"/>
        <v>film &amp; video</v>
      </c>
      <c r="R492" s="24" t="str">
        <f t="shared" si="52"/>
        <v>animation</v>
      </c>
      <c r="S492" s="14" t="str">
        <f t="shared" si="53"/>
        <v>Jul</v>
      </c>
      <c r="T492" s="14" t="str">
        <f t="shared" si="54"/>
        <v>2012</v>
      </c>
      <c r="U492" s="14" t="str">
        <f t="shared" si="55"/>
        <v>Aug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2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9"/>
        <v>0</v>
      </c>
      <c r="P493" s="10" t="e">
        <f t="shared" si="50"/>
        <v>#DIV/0!</v>
      </c>
      <c r="Q493" t="str">
        <f t="shared" si="51"/>
        <v>film &amp; video</v>
      </c>
      <c r="R493" s="24" t="str">
        <f t="shared" si="52"/>
        <v>animation</v>
      </c>
      <c r="S493" s="14" t="str">
        <f t="shared" si="53"/>
        <v>Dec</v>
      </c>
      <c r="T493" s="14" t="str">
        <f t="shared" si="54"/>
        <v>2015</v>
      </c>
      <c r="U493" s="14" t="str">
        <f t="shared" si="55"/>
        <v>Jan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23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9"/>
        <v>0</v>
      </c>
      <c r="P494" s="10" t="e">
        <f t="shared" si="50"/>
        <v>#DIV/0!</v>
      </c>
      <c r="Q494" t="str">
        <f t="shared" si="51"/>
        <v>film &amp; video</v>
      </c>
      <c r="R494" s="24" t="str">
        <f t="shared" si="52"/>
        <v>animation</v>
      </c>
      <c r="S494" s="14" t="str">
        <f t="shared" si="53"/>
        <v>Aug</v>
      </c>
      <c r="T494" s="14" t="str">
        <f t="shared" si="54"/>
        <v>2016</v>
      </c>
      <c r="U494" s="14" t="str">
        <f t="shared" si="55"/>
        <v>Oct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23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9"/>
        <v>0</v>
      </c>
      <c r="P495" s="10" t="e">
        <f t="shared" si="50"/>
        <v>#DIV/0!</v>
      </c>
      <c r="Q495" t="str">
        <f t="shared" si="51"/>
        <v>film &amp; video</v>
      </c>
      <c r="R495" s="24" t="str">
        <f t="shared" si="52"/>
        <v>animation</v>
      </c>
      <c r="S495" s="14" t="str">
        <f t="shared" si="53"/>
        <v>Apr</v>
      </c>
      <c r="T495" s="14" t="str">
        <f t="shared" si="54"/>
        <v>2015</v>
      </c>
      <c r="U495" s="14" t="str">
        <f t="shared" si="55"/>
        <v>May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23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9"/>
        <v>0.155</v>
      </c>
      <c r="P496" s="10">
        <f t="shared" si="50"/>
        <v>10.333333333333334</v>
      </c>
      <c r="Q496" t="str">
        <f t="shared" si="51"/>
        <v>film &amp; video</v>
      </c>
      <c r="R496" s="24" t="str">
        <f t="shared" si="52"/>
        <v>animation</v>
      </c>
      <c r="S496" s="14" t="str">
        <f t="shared" si="53"/>
        <v>Jun</v>
      </c>
      <c r="T496" s="14" t="str">
        <f t="shared" si="54"/>
        <v>2014</v>
      </c>
      <c r="U496" s="14" t="str">
        <f t="shared" si="55"/>
        <v>Jul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23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9"/>
        <v>0</v>
      </c>
      <c r="P497" s="10" t="e">
        <f t="shared" si="50"/>
        <v>#DIV/0!</v>
      </c>
      <c r="Q497" t="str">
        <f t="shared" si="51"/>
        <v>film &amp; video</v>
      </c>
      <c r="R497" s="24" t="str">
        <f t="shared" si="52"/>
        <v>animation</v>
      </c>
      <c r="S497" s="14" t="str">
        <f t="shared" si="53"/>
        <v>Jun</v>
      </c>
      <c r="T497" s="14" t="str">
        <f t="shared" si="54"/>
        <v>2015</v>
      </c>
      <c r="U497" s="14" t="str">
        <f t="shared" si="55"/>
        <v>Jul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23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9"/>
        <v>1.6666666666666668E-3</v>
      </c>
      <c r="P498" s="10">
        <f t="shared" si="50"/>
        <v>1</v>
      </c>
      <c r="Q498" t="str">
        <f t="shared" si="51"/>
        <v>film &amp; video</v>
      </c>
      <c r="R498" s="24" t="str">
        <f t="shared" si="52"/>
        <v>animation</v>
      </c>
      <c r="S498" s="14" t="str">
        <f t="shared" si="53"/>
        <v>Dec</v>
      </c>
      <c r="T498" s="14" t="str">
        <f t="shared" si="54"/>
        <v>2013</v>
      </c>
      <c r="U498" s="14" t="str">
        <f t="shared" si="55"/>
        <v>Feb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23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9"/>
        <v>0.6696428571428571</v>
      </c>
      <c r="P499" s="10">
        <f t="shared" si="50"/>
        <v>10</v>
      </c>
      <c r="Q499" t="str">
        <f t="shared" si="51"/>
        <v>film &amp; video</v>
      </c>
      <c r="R499" s="24" t="str">
        <f t="shared" si="52"/>
        <v>animation</v>
      </c>
      <c r="S499" s="14" t="str">
        <f t="shared" si="53"/>
        <v>Nov</v>
      </c>
      <c r="T499" s="14" t="str">
        <f t="shared" si="54"/>
        <v>2014</v>
      </c>
      <c r="U499" s="14" t="str">
        <f t="shared" si="55"/>
        <v>Dec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23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9"/>
        <v>4.5985132395404564</v>
      </c>
      <c r="P500" s="10">
        <f t="shared" si="50"/>
        <v>136.09090909090909</v>
      </c>
      <c r="Q500" t="str">
        <f t="shared" si="51"/>
        <v>film &amp; video</v>
      </c>
      <c r="R500" s="24" t="str">
        <f t="shared" si="52"/>
        <v>animation</v>
      </c>
      <c r="S500" s="14" t="str">
        <f t="shared" si="53"/>
        <v>Nov</v>
      </c>
      <c r="T500" s="14" t="str">
        <f t="shared" si="54"/>
        <v>2011</v>
      </c>
      <c r="U500" s="14" t="str">
        <f t="shared" si="55"/>
        <v>Dec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23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9"/>
        <v>9.5500000000000007</v>
      </c>
      <c r="P501" s="10">
        <f t="shared" si="50"/>
        <v>73.461538461538467</v>
      </c>
      <c r="Q501" t="str">
        <f t="shared" si="51"/>
        <v>film &amp; video</v>
      </c>
      <c r="R501" s="24" t="str">
        <f t="shared" si="52"/>
        <v>animation</v>
      </c>
      <c r="S501" s="14" t="str">
        <f t="shared" si="53"/>
        <v>Aug</v>
      </c>
      <c r="T501" s="14" t="str">
        <f t="shared" si="54"/>
        <v>2009</v>
      </c>
      <c r="U501" s="14" t="str">
        <f t="shared" si="55"/>
        <v>Oct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23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9"/>
        <v>3.3076923076923079</v>
      </c>
      <c r="P502" s="10">
        <f t="shared" si="50"/>
        <v>53.75</v>
      </c>
      <c r="Q502" t="str">
        <f t="shared" si="51"/>
        <v>film &amp; video</v>
      </c>
      <c r="R502" s="24" t="str">
        <f t="shared" si="52"/>
        <v>animation</v>
      </c>
      <c r="S502" s="14" t="str">
        <f t="shared" si="53"/>
        <v>Mar</v>
      </c>
      <c r="T502" s="14" t="str">
        <f t="shared" si="54"/>
        <v>2010</v>
      </c>
      <c r="U502" s="14" t="str">
        <f t="shared" si="55"/>
        <v>May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2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9"/>
        <v>0</v>
      </c>
      <c r="P503" s="10" t="e">
        <f t="shared" si="50"/>
        <v>#DIV/0!</v>
      </c>
      <c r="Q503" t="str">
        <f t="shared" si="51"/>
        <v>film &amp; video</v>
      </c>
      <c r="R503" s="24" t="str">
        <f t="shared" si="52"/>
        <v>animation</v>
      </c>
      <c r="S503" s="14" t="str">
        <f t="shared" si="53"/>
        <v>Jun</v>
      </c>
      <c r="T503" s="14" t="str">
        <f t="shared" si="54"/>
        <v>2011</v>
      </c>
      <c r="U503" s="14" t="str">
        <f t="shared" si="55"/>
        <v>Jul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23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9"/>
        <v>1.1499999999999999</v>
      </c>
      <c r="P504" s="10">
        <f t="shared" si="50"/>
        <v>57.5</v>
      </c>
      <c r="Q504" t="str">
        <f t="shared" si="51"/>
        <v>film &amp; video</v>
      </c>
      <c r="R504" s="24" t="str">
        <f t="shared" si="52"/>
        <v>animation</v>
      </c>
      <c r="S504" s="14" t="str">
        <f t="shared" si="53"/>
        <v>Feb</v>
      </c>
      <c r="T504" s="14" t="str">
        <f t="shared" si="54"/>
        <v>2012</v>
      </c>
      <c r="U504" s="14" t="str">
        <f t="shared" si="55"/>
        <v>Mar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23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9"/>
        <v>1.7538461538461538</v>
      </c>
      <c r="P505" s="10">
        <f t="shared" si="50"/>
        <v>12.666666666666666</v>
      </c>
      <c r="Q505" t="str">
        <f t="shared" si="51"/>
        <v>film &amp; video</v>
      </c>
      <c r="R505" s="24" t="str">
        <f t="shared" si="52"/>
        <v>animation</v>
      </c>
      <c r="S505" s="14" t="str">
        <f t="shared" si="53"/>
        <v>Dec</v>
      </c>
      <c r="T505" s="14" t="str">
        <f t="shared" si="54"/>
        <v>2014</v>
      </c>
      <c r="U505" s="14" t="str">
        <f t="shared" si="55"/>
        <v>Jan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23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9"/>
        <v>1.3673469387755102</v>
      </c>
      <c r="P506" s="10">
        <f t="shared" si="50"/>
        <v>67</v>
      </c>
      <c r="Q506" t="str">
        <f t="shared" si="51"/>
        <v>film &amp; video</v>
      </c>
      <c r="R506" s="24" t="str">
        <f t="shared" si="52"/>
        <v>animation</v>
      </c>
      <c r="S506" s="14" t="str">
        <f t="shared" si="53"/>
        <v>Feb</v>
      </c>
      <c r="T506" s="14" t="str">
        <f t="shared" si="54"/>
        <v>2012</v>
      </c>
      <c r="U506" s="14" t="str">
        <f t="shared" si="55"/>
        <v>Apr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23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9"/>
        <v>0.43333333333333329</v>
      </c>
      <c r="P507" s="10">
        <f t="shared" si="50"/>
        <v>3.7142857142857144</v>
      </c>
      <c r="Q507" t="str">
        <f t="shared" si="51"/>
        <v>film &amp; video</v>
      </c>
      <c r="R507" s="24" t="str">
        <f t="shared" si="52"/>
        <v>animation</v>
      </c>
      <c r="S507" s="14" t="str">
        <f t="shared" si="53"/>
        <v>Nov</v>
      </c>
      <c r="T507" s="14" t="str">
        <f t="shared" si="54"/>
        <v>2015</v>
      </c>
      <c r="U507" s="14" t="str">
        <f t="shared" si="55"/>
        <v>Dec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23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9"/>
        <v>0.125</v>
      </c>
      <c r="P508" s="10">
        <f t="shared" si="50"/>
        <v>250</v>
      </c>
      <c r="Q508" t="str">
        <f t="shared" si="51"/>
        <v>film &amp; video</v>
      </c>
      <c r="R508" s="24" t="str">
        <f t="shared" si="52"/>
        <v>animation</v>
      </c>
      <c r="S508" s="14" t="str">
        <f t="shared" si="53"/>
        <v>Jul</v>
      </c>
      <c r="T508" s="14" t="str">
        <f t="shared" si="54"/>
        <v>2013</v>
      </c>
      <c r="U508" s="14" t="str">
        <f t="shared" si="55"/>
        <v>Aug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23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9"/>
        <v>3.2</v>
      </c>
      <c r="P509" s="10">
        <f t="shared" si="50"/>
        <v>64</v>
      </c>
      <c r="Q509" t="str">
        <f t="shared" si="51"/>
        <v>film &amp; video</v>
      </c>
      <c r="R509" s="24" t="str">
        <f t="shared" si="52"/>
        <v>animation</v>
      </c>
      <c r="S509" s="14" t="str">
        <f t="shared" si="53"/>
        <v>Sep</v>
      </c>
      <c r="T509" s="14" t="str">
        <f t="shared" si="54"/>
        <v>2012</v>
      </c>
      <c r="U509" s="14" t="str">
        <f t="shared" si="55"/>
        <v>Oct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23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9"/>
        <v>0.8</v>
      </c>
      <c r="P510" s="10">
        <f t="shared" si="50"/>
        <v>133.33333333333334</v>
      </c>
      <c r="Q510" t="str">
        <f t="shared" si="51"/>
        <v>film &amp; video</v>
      </c>
      <c r="R510" s="24" t="str">
        <f t="shared" si="52"/>
        <v>animation</v>
      </c>
      <c r="S510" s="14" t="str">
        <f t="shared" si="53"/>
        <v>Mar</v>
      </c>
      <c r="T510" s="14" t="str">
        <f t="shared" si="54"/>
        <v>2012</v>
      </c>
      <c r="U510" s="14" t="str">
        <f t="shared" si="55"/>
        <v>May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23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9"/>
        <v>0.2</v>
      </c>
      <c r="P511" s="10">
        <f t="shared" si="50"/>
        <v>10</v>
      </c>
      <c r="Q511" t="str">
        <f t="shared" si="51"/>
        <v>film &amp; video</v>
      </c>
      <c r="R511" s="24" t="str">
        <f t="shared" si="52"/>
        <v>animation</v>
      </c>
      <c r="S511" s="14" t="str">
        <f t="shared" si="53"/>
        <v>May</v>
      </c>
      <c r="T511" s="14" t="str">
        <f t="shared" si="54"/>
        <v>2015</v>
      </c>
      <c r="U511" s="14" t="str">
        <f t="shared" si="55"/>
        <v>Jun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23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9"/>
        <v>0</v>
      </c>
      <c r="P512" s="10" t="e">
        <f t="shared" si="50"/>
        <v>#DIV/0!</v>
      </c>
      <c r="Q512" t="str">
        <f t="shared" si="51"/>
        <v>film &amp; video</v>
      </c>
      <c r="R512" s="24" t="str">
        <f t="shared" si="52"/>
        <v>animation</v>
      </c>
      <c r="S512" s="14" t="str">
        <f t="shared" si="53"/>
        <v>Jan</v>
      </c>
      <c r="T512" s="14" t="str">
        <f t="shared" si="54"/>
        <v>2016</v>
      </c>
      <c r="U512" s="14" t="str">
        <f t="shared" si="55"/>
        <v>Mar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2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9"/>
        <v>3</v>
      </c>
      <c r="P513" s="10">
        <f t="shared" si="50"/>
        <v>30</v>
      </c>
      <c r="Q513" t="str">
        <f t="shared" si="51"/>
        <v>film &amp; video</v>
      </c>
      <c r="R513" s="24" t="str">
        <f t="shared" si="52"/>
        <v>animation</v>
      </c>
      <c r="S513" s="14" t="str">
        <f t="shared" si="53"/>
        <v>Mar</v>
      </c>
      <c r="T513" s="14" t="str">
        <f t="shared" si="54"/>
        <v>2013</v>
      </c>
      <c r="U513" s="14" t="str">
        <f t="shared" si="55"/>
        <v>Apr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23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9"/>
        <v>0.13749999999999998</v>
      </c>
      <c r="P514" s="10">
        <f t="shared" si="50"/>
        <v>5.5</v>
      </c>
      <c r="Q514" t="str">
        <f t="shared" si="51"/>
        <v>film &amp; video</v>
      </c>
      <c r="R514" s="24" t="str">
        <f t="shared" si="52"/>
        <v>animation</v>
      </c>
      <c r="S514" s="14" t="str">
        <f t="shared" si="53"/>
        <v>Oct</v>
      </c>
      <c r="T514" s="14" t="str">
        <f t="shared" si="54"/>
        <v>2016</v>
      </c>
      <c r="U514" s="14" t="str">
        <f t="shared" si="55"/>
        <v>Nov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23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56">E515/D515*100</f>
        <v>13.923999999999999</v>
      </c>
      <c r="P515" s="10">
        <f t="shared" ref="P515:P578" si="57">E515/L515</f>
        <v>102.38235294117646</v>
      </c>
      <c r="Q515" t="str">
        <f t="shared" ref="Q515:Q578" si="58">LEFT(N515,FIND("/",N515)-1)</f>
        <v>film &amp; video</v>
      </c>
      <c r="R515" s="24" t="str">
        <f t="shared" ref="R515:R578" si="59">RIGHT(N515,LEN(N515)-SEARCH("/",N515,1))</f>
        <v>animation</v>
      </c>
      <c r="S515" s="14" t="str">
        <f t="shared" ref="S515:S578" si="60">TEXT((((J515/60)/60)/24)+DATE(1970,1,1),"mmm")</f>
        <v>Jul</v>
      </c>
      <c r="T515" s="14" t="str">
        <f t="shared" ref="T515:T578" si="61">TEXT(((((J515/60)/60)/24)+DATE(1970,1,1)),"yyyy")</f>
        <v>2016</v>
      </c>
      <c r="U515" s="14" t="str">
        <f t="shared" ref="U515:U578" si="62">TEXT((((I515/60)/60)/24)+DATE(1970,1,1),"mmm")</f>
        <v>Aug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23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56"/>
        <v>3.3333333333333335</v>
      </c>
      <c r="P516" s="10">
        <f t="shared" si="57"/>
        <v>16.666666666666668</v>
      </c>
      <c r="Q516" t="str">
        <f t="shared" si="58"/>
        <v>film &amp; video</v>
      </c>
      <c r="R516" s="24" t="str">
        <f t="shared" si="59"/>
        <v>animation</v>
      </c>
      <c r="S516" s="14" t="str">
        <f t="shared" si="60"/>
        <v>Jul</v>
      </c>
      <c r="T516" s="14" t="str">
        <f t="shared" si="61"/>
        <v>2014</v>
      </c>
      <c r="U516" s="14" t="str">
        <f t="shared" si="62"/>
        <v>Aug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23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56"/>
        <v>25.41340206185567</v>
      </c>
      <c r="P517" s="10">
        <f t="shared" si="57"/>
        <v>725.02941176470586</v>
      </c>
      <c r="Q517" t="str">
        <f t="shared" si="58"/>
        <v>film &amp; video</v>
      </c>
      <c r="R517" s="24" t="str">
        <f t="shared" si="59"/>
        <v>animation</v>
      </c>
      <c r="S517" s="14" t="str">
        <f t="shared" si="60"/>
        <v>Nov</v>
      </c>
      <c r="T517" s="14" t="str">
        <f t="shared" si="61"/>
        <v>2015</v>
      </c>
      <c r="U517" s="14" t="str">
        <f t="shared" si="62"/>
        <v>Dec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23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56"/>
        <v>0</v>
      </c>
      <c r="P518" s="10" t="e">
        <f t="shared" si="57"/>
        <v>#DIV/0!</v>
      </c>
      <c r="Q518" t="str">
        <f t="shared" si="58"/>
        <v>film &amp; video</v>
      </c>
      <c r="R518" s="24" t="str">
        <f t="shared" si="59"/>
        <v>animation</v>
      </c>
      <c r="S518" s="14" t="str">
        <f t="shared" si="60"/>
        <v>Mar</v>
      </c>
      <c r="T518" s="14" t="str">
        <f t="shared" si="61"/>
        <v>2015</v>
      </c>
      <c r="U518" s="14" t="str">
        <f t="shared" si="62"/>
        <v>May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23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56"/>
        <v>1.3666666666666667</v>
      </c>
      <c r="P519" s="10">
        <f t="shared" si="57"/>
        <v>68.333333333333329</v>
      </c>
      <c r="Q519" t="str">
        <f t="shared" si="58"/>
        <v>film &amp; video</v>
      </c>
      <c r="R519" s="24" t="str">
        <f t="shared" si="59"/>
        <v>animation</v>
      </c>
      <c r="S519" s="14" t="str">
        <f t="shared" si="60"/>
        <v>Jan</v>
      </c>
      <c r="T519" s="14" t="str">
        <f t="shared" si="61"/>
        <v>2017</v>
      </c>
      <c r="U519" s="14" t="str">
        <f t="shared" si="62"/>
        <v>Feb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23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56"/>
        <v>0</v>
      </c>
      <c r="P520" s="10" t="e">
        <f t="shared" si="57"/>
        <v>#DIV/0!</v>
      </c>
      <c r="Q520" t="str">
        <f t="shared" si="58"/>
        <v>film &amp; video</v>
      </c>
      <c r="R520" s="24" t="str">
        <f t="shared" si="59"/>
        <v>animation</v>
      </c>
      <c r="S520" s="14" t="str">
        <f t="shared" si="60"/>
        <v>Aug</v>
      </c>
      <c r="T520" s="14" t="str">
        <f t="shared" si="61"/>
        <v>2015</v>
      </c>
      <c r="U520" s="14" t="str">
        <f t="shared" si="62"/>
        <v>Sep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23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56"/>
        <v>22.881426547787683</v>
      </c>
      <c r="P521" s="10">
        <f t="shared" si="57"/>
        <v>39.228571428571428</v>
      </c>
      <c r="Q521" t="str">
        <f t="shared" si="58"/>
        <v>film &amp; video</v>
      </c>
      <c r="R521" s="24" t="str">
        <f t="shared" si="59"/>
        <v>animation</v>
      </c>
      <c r="S521" s="14" t="str">
        <f t="shared" si="60"/>
        <v>Nov</v>
      </c>
      <c r="T521" s="14" t="str">
        <f t="shared" si="61"/>
        <v>2012</v>
      </c>
      <c r="U521" s="14" t="str">
        <f t="shared" si="62"/>
        <v>Dec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23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56"/>
        <v>102.1</v>
      </c>
      <c r="P522" s="10">
        <f t="shared" si="57"/>
        <v>150.14705882352942</v>
      </c>
      <c r="Q522" t="str">
        <f t="shared" si="58"/>
        <v>theater</v>
      </c>
      <c r="R522" s="24" t="str">
        <f t="shared" si="59"/>
        <v>plays</v>
      </c>
      <c r="S522" s="14" t="str">
        <f t="shared" si="60"/>
        <v>Nov</v>
      </c>
      <c r="T522" s="14" t="str">
        <f t="shared" si="61"/>
        <v>2015</v>
      </c>
      <c r="U522" s="14" t="str">
        <f t="shared" si="62"/>
        <v>Dec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56"/>
        <v>104.64</v>
      </c>
      <c r="P523" s="10">
        <f t="shared" si="57"/>
        <v>93.428571428571431</v>
      </c>
      <c r="Q523" t="str">
        <f t="shared" si="58"/>
        <v>theater</v>
      </c>
      <c r="R523" s="24" t="str">
        <f t="shared" si="59"/>
        <v>plays</v>
      </c>
      <c r="S523" s="14" t="str">
        <f t="shared" si="60"/>
        <v>Oct</v>
      </c>
      <c r="T523" s="14" t="str">
        <f t="shared" si="61"/>
        <v>2016</v>
      </c>
      <c r="U523" s="14" t="str">
        <f t="shared" si="62"/>
        <v>Nov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23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56"/>
        <v>114.66666666666667</v>
      </c>
      <c r="P524" s="10">
        <f t="shared" si="57"/>
        <v>110.96774193548387</v>
      </c>
      <c r="Q524" t="str">
        <f t="shared" si="58"/>
        <v>theater</v>
      </c>
      <c r="R524" s="24" t="str">
        <f t="shared" si="59"/>
        <v>plays</v>
      </c>
      <c r="S524" s="14" t="str">
        <f t="shared" si="60"/>
        <v>Mar</v>
      </c>
      <c r="T524" s="14" t="str">
        <f t="shared" si="61"/>
        <v>2016</v>
      </c>
      <c r="U524" s="14" t="str">
        <f t="shared" si="62"/>
        <v>Mar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23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56"/>
        <v>120.6</v>
      </c>
      <c r="P525" s="10">
        <f t="shared" si="57"/>
        <v>71.785714285714292</v>
      </c>
      <c r="Q525" t="str">
        <f t="shared" si="58"/>
        <v>theater</v>
      </c>
      <c r="R525" s="24" t="str">
        <f t="shared" si="59"/>
        <v>plays</v>
      </c>
      <c r="S525" s="14" t="str">
        <f t="shared" si="60"/>
        <v>Aug</v>
      </c>
      <c r="T525" s="14" t="str">
        <f t="shared" si="61"/>
        <v>2015</v>
      </c>
      <c r="U525" s="14" t="str">
        <f t="shared" si="62"/>
        <v>Sep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23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56"/>
        <v>108.67285714285715</v>
      </c>
      <c r="P526" s="10">
        <f t="shared" si="57"/>
        <v>29.258076923076924</v>
      </c>
      <c r="Q526" t="str">
        <f t="shared" si="58"/>
        <v>theater</v>
      </c>
      <c r="R526" s="24" t="str">
        <f t="shared" si="59"/>
        <v>plays</v>
      </c>
      <c r="S526" s="14" t="str">
        <f t="shared" si="60"/>
        <v>May</v>
      </c>
      <c r="T526" s="14" t="str">
        <f t="shared" si="61"/>
        <v>2016</v>
      </c>
      <c r="U526" s="14" t="str">
        <f t="shared" si="62"/>
        <v>Jun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23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56"/>
        <v>100</v>
      </c>
      <c r="P527" s="10">
        <f t="shared" si="57"/>
        <v>1000</v>
      </c>
      <c r="Q527" t="str">
        <f t="shared" si="58"/>
        <v>theater</v>
      </c>
      <c r="R527" s="24" t="str">
        <f t="shared" si="59"/>
        <v>plays</v>
      </c>
      <c r="S527" s="14" t="str">
        <f t="shared" si="60"/>
        <v>Jul</v>
      </c>
      <c r="T527" s="14" t="str">
        <f t="shared" si="61"/>
        <v>2014</v>
      </c>
      <c r="U527" s="14" t="str">
        <f t="shared" si="62"/>
        <v>Sep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23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56"/>
        <v>113.99999999999999</v>
      </c>
      <c r="P528" s="10">
        <f t="shared" si="57"/>
        <v>74.347826086956516</v>
      </c>
      <c r="Q528" t="str">
        <f t="shared" si="58"/>
        <v>theater</v>
      </c>
      <c r="R528" s="24" t="str">
        <f t="shared" si="59"/>
        <v>plays</v>
      </c>
      <c r="S528" s="14" t="str">
        <f t="shared" si="60"/>
        <v>Jul</v>
      </c>
      <c r="T528" s="14" t="str">
        <f t="shared" si="61"/>
        <v>2015</v>
      </c>
      <c r="U528" s="14" t="str">
        <f t="shared" si="62"/>
        <v>Aug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23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56"/>
        <v>100.85</v>
      </c>
      <c r="P529" s="10">
        <f t="shared" si="57"/>
        <v>63.829113924050631</v>
      </c>
      <c r="Q529" t="str">
        <f t="shared" si="58"/>
        <v>theater</v>
      </c>
      <c r="R529" s="24" t="str">
        <f t="shared" si="59"/>
        <v>plays</v>
      </c>
      <c r="S529" s="14" t="str">
        <f t="shared" si="60"/>
        <v>Jan</v>
      </c>
      <c r="T529" s="14" t="str">
        <f t="shared" si="61"/>
        <v>2017</v>
      </c>
      <c r="U529" s="14" t="str">
        <f t="shared" si="62"/>
        <v>Feb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23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56"/>
        <v>115.65217391304347</v>
      </c>
      <c r="P530" s="10">
        <f t="shared" si="57"/>
        <v>44.333333333333336</v>
      </c>
      <c r="Q530" t="str">
        <f t="shared" si="58"/>
        <v>theater</v>
      </c>
      <c r="R530" s="24" t="str">
        <f t="shared" si="59"/>
        <v>plays</v>
      </c>
      <c r="S530" s="14" t="str">
        <f t="shared" si="60"/>
        <v>May</v>
      </c>
      <c r="T530" s="14" t="str">
        <f t="shared" si="61"/>
        <v>2015</v>
      </c>
      <c r="U530" s="14" t="str">
        <f t="shared" si="62"/>
        <v>Jun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23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56"/>
        <v>130.41666666666666</v>
      </c>
      <c r="P531" s="10">
        <f t="shared" si="57"/>
        <v>86.944444444444443</v>
      </c>
      <c r="Q531" t="str">
        <f t="shared" si="58"/>
        <v>theater</v>
      </c>
      <c r="R531" s="24" t="str">
        <f t="shared" si="59"/>
        <v>plays</v>
      </c>
      <c r="S531" s="14" t="str">
        <f t="shared" si="60"/>
        <v>Dec</v>
      </c>
      <c r="T531" s="14" t="str">
        <f t="shared" si="61"/>
        <v>2016</v>
      </c>
      <c r="U531" s="14" t="str">
        <f t="shared" si="62"/>
        <v>Jan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23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56"/>
        <v>107.78267254038178</v>
      </c>
      <c r="P532" s="10">
        <f t="shared" si="57"/>
        <v>126.55172413793103</v>
      </c>
      <c r="Q532" t="str">
        <f t="shared" si="58"/>
        <v>theater</v>
      </c>
      <c r="R532" s="24" t="str">
        <f t="shared" si="59"/>
        <v>plays</v>
      </c>
      <c r="S532" s="14" t="str">
        <f t="shared" si="60"/>
        <v>Jun</v>
      </c>
      <c r="T532" s="14" t="str">
        <f t="shared" si="61"/>
        <v>2015</v>
      </c>
      <c r="U532" s="14" t="str">
        <f t="shared" si="62"/>
        <v>Jun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2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56"/>
        <v>100</v>
      </c>
      <c r="P533" s="10">
        <f t="shared" si="57"/>
        <v>129.03225806451613</v>
      </c>
      <c r="Q533" t="str">
        <f t="shared" si="58"/>
        <v>theater</v>
      </c>
      <c r="R533" s="24" t="str">
        <f t="shared" si="59"/>
        <v>plays</v>
      </c>
      <c r="S533" s="14" t="str">
        <f t="shared" si="60"/>
        <v>Nov</v>
      </c>
      <c r="T533" s="14" t="str">
        <f t="shared" si="61"/>
        <v>2016</v>
      </c>
      <c r="U533" s="14" t="str">
        <f t="shared" si="62"/>
        <v>Dec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23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56"/>
        <v>123.25</v>
      </c>
      <c r="P534" s="10">
        <f t="shared" si="57"/>
        <v>71.242774566473983</v>
      </c>
      <c r="Q534" t="str">
        <f t="shared" si="58"/>
        <v>theater</v>
      </c>
      <c r="R534" s="24" t="str">
        <f t="shared" si="59"/>
        <v>plays</v>
      </c>
      <c r="S534" s="14" t="str">
        <f t="shared" si="60"/>
        <v>Apr</v>
      </c>
      <c r="T534" s="14" t="str">
        <f t="shared" si="61"/>
        <v>2016</v>
      </c>
      <c r="U534" s="14" t="str">
        <f t="shared" si="62"/>
        <v>May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23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56"/>
        <v>100.2</v>
      </c>
      <c r="P535" s="10">
        <f t="shared" si="57"/>
        <v>117.88235294117646</v>
      </c>
      <c r="Q535" t="str">
        <f t="shared" si="58"/>
        <v>theater</v>
      </c>
      <c r="R535" s="24" t="str">
        <f t="shared" si="59"/>
        <v>plays</v>
      </c>
      <c r="S535" s="14" t="str">
        <f t="shared" si="60"/>
        <v>Apr</v>
      </c>
      <c r="T535" s="14" t="str">
        <f t="shared" si="61"/>
        <v>2016</v>
      </c>
      <c r="U535" s="14" t="str">
        <f t="shared" si="62"/>
        <v>May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23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56"/>
        <v>104.66666666666666</v>
      </c>
      <c r="P536" s="10">
        <f t="shared" si="57"/>
        <v>327.08333333333331</v>
      </c>
      <c r="Q536" t="str">
        <f t="shared" si="58"/>
        <v>theater</v>
      </c>
      <c r="R536" s="24" t="str">
        <f t="shared" si="59"/>
        <v>plays</v>
      </c>
      <c r="S536" s="14" t="str">
        <f t="shared" si="60"/>
        <v>Sep</v>
      </c>
      <c r="T536" s="14" t="str">
        <f t="shared" si="61"/>
        <v>2015</v>
      </c>
      <c r="U536" s="14" t="str">
        <f t="shared" si="62"/>
        <v>Nov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23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56"/>
        <v>102.49999999999999</v>
      </c>
      <c r="P537" s="10">
        <f t="shared" si="57"/>
        <v>34.745762711864408</v>
      </c>
      <c r="Q537" t="str">
        <f t="shared" si="58"/>
        <v>theater</v>
      </c>
      <c r="R537" s="24" t="str">
        <f t="shared" si="59"/>
        <v>plays</v>
      </c>
      <c r="S537" s="14" t="str">
        <f t="shared" si="60"/>
        <v>Dec</v>
      </c>
      <c r="T537" s="14" t="str">
        <f t="shared" si="61"/>
        <v>2016</v>
      </c>
      <c r="U537" s="14" t="str">
        <f t="shared" si="62"/>
        <v>Jan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23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56"/>
        <v>118.25757575757576</v>
      </c>
      <c r="P538" s="10">
        <f t="shared" si="57"/>
        <v>100.06410256410257</v>
      </c>
      <c r="Q538" t="str">
        <f t="shared" si="58"/>
        <v>theater</v>
      </c>
      <c r="R538" s="24" t="str">
        <f t="shared" si="59"/>
        <v>plays</v>
      </c>
      <c r="S538" s="14" t="str">
        <f t="shared" si="60"/>
        <v>Jun</v>
      </c>
      <c r="T538" s="14" t="str">
        <f t="shared" si="61"/>
        <v>2015</v>
      </c>
      <c r="U538" s="14" t="str">
        <f t="shared" si="62"/>
        <v>Aug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23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56"/>
        <v>120.5</v>
      </c>
      <c r="P539" s="10">
        <f t="shared" si="57"/>
        <v>40.847457627118644</v>
      </c>
      <c r="Q539" t="str">
        <f t="shared" si="58"/>
        <v>theater</v>
      </c>
      <c r="R539" s="24" t="str">
        <f t="shared" si="59"/>
        <v>plays</v>
      </c>
      <c r="S539" s="14" t="str">
        <f t="shared" si="60"/>
        <v>Oct</v>
      </c>
      <c r="T539" s="14" t="str">
        <f t="shared" si="61"/>
        <v>2015</v>
      </c>
      <c r="U539" s="14" t="str">
        <f t="shared" si="62"/>
        <v>Nov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23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56"/>
        <v>302.42</v>
      </c>
      <c r="P540" s="10">
        <f t="shared" si="57"/>
        <v>252.01666666666668</v>
      </c>
      <c r="Q540" t="str">
        <f t="shared" si="58"/>
        <v>theater</v>
      </c>
      <c r="R540" s="24" t="str">
        <f t="shared" si="59"/>
        <v>plays</v>
      </c>
      <c r="S540" s="14" t="str">
        <f t="shared" si="60"/>
        <v>Apr</v>
      </c>
      <c r="T540" s="14" t="str">
        <f t="shared" si="61"/>
        <v>2016</v>
      </c>
      <c r="U540" s="14" t="str">
        <f t="shared" si="62"/>
        <v>May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23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56"/>
        <v>100.64400000000001</v>
      </c>
      <c r="P541" s="10">
        <f t="shared" si="57"/>
        <v>25.161000000000001</v>
      </c>
      <c r="Q541" t="str">
        <f t="shared" si="58"/>
        <v>theater</v>
      </c>
      <c r="R541" s="24" t="str">
        <f t="shared" si="59"/>
        <v>plays</v>
      </c>
      <c r="S541" s="14" t="str">
        <f t="shared" si="60"/>
        <v>Jun</v>
      </c>
      <c r="T541" s="14" t="str">
        <f t="shared" si="61"/>
        <v>2016</v>
      </c>
      <c r="U541" s="14" t="str">
        <f t="shared" si="62"/>
        <v>Jul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23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56"/>
        <v>6.6666666666666671E-3</v>
      </c>
      <c r="P542" s="10">
        <f t="shared" si="57"/>
        <v>1</v>
      </c>
      <c r="Q542" t="str">
        <f t="shared" si="58"/>
        <v>technology</v>
      </c>
      <c r="R542" s="24" t="str">
        <f t="shared" si="59"/>
        <v>web</v>
      </c>
      <c r="S542" s="14" t="str">
        <f t="shared" si="60"/>
        <v>Jan</v>
      </c>
      <c r="T542" s="14" t="str">
        <f t="shared" si="61"/>
        <v>2015</v>
      </c>
      <c r="U542" s="14" t="str">
        <f t="shared" si="62"/>
        <v>Feb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2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56"/>
        <v>0.55555555555555558</v>
      </c>
      <c r="P543" s="10">
        <f t="shared" si="57"/>
        <v>25</v>
      </c>
      <c r="Q543" t="str">
        <f t="shared" si="58"/>
        <v>technology</v>
      </c>
      <c r="R543" s="24" t="str">
        <f t="shared" si="59"/>
        <v>web</v>
      </c>
      <c r="S543" s="14" t="str">
        <f t="shared" si="60"/>
        <v>Sep</v>
      </c>
      <c r="T543" s="14" t="str">
        <f t="shared" si="61"/>
        <v>2015</v>
      </c>
      <c r="U543" s="14" t="str">
        <f t="shared" si="62"/>
        <v>Oct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23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56"/>
        <v>3.9999999999999996E-4</v>
      </c>
      <c r="P544" s="10">
        <f t="shared" si="57"/>
        <v>1</v>
      </c>
      <c r="Q544" t="str">
        <f t="shared" si="58"/>
        <v>technology</v>
      </c>
      <c r="R544" s="24" t="str">
        <f t="shared" si="59"/>
        <v>web</v>
      </c>
      <c r="S544" s="14" t="str">
        <f t="shared" si="60"/>
        <v>Mar</v>
      </c>
      <c r="T544" s="14" t="str">
        <f t="shared" si="61"/>
        <v>2016</v>
      </c>
      <c r="U544" s="14" t="str">
        <f t="shared" si="62"/>
        <v>May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23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56"/>
        <v>0.31818181818181818</v>
      </c>
      <c r="P545" s="10">
        <f t="shared" si="57"/>
        <v>35</v>
      </c>
      <c r="Q545" t="str">
        <f t="shared" si="58"/>
        <v>technology</v>
      </c>
      <c r="R545" s="24" t="str">
        <f t="shared" si="59"/>
        <v>web</v>
      </c>
      <c r="S545" s="14" t="str">
        <f t="shared" si="60"/>
        <v>Oct</v>
      </c>
      <c r="T545" s="14" t="str">
        <f t="shared" si="61"/>
        <v>2014</v>
      </c>
      <c r="U545" s="14" t="str">
        <f t="shared" si="62"/>
        <v>Nov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23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56"/>
        <v>1.2</v>
      </c>
      <c r="P546" s="10">
        <f t="shared" si="57"/>
        <v>3</v>
      </c>
      <c r="Q546" t="str">
        <f t="shared" si="58"/>
        <v>technology</v>
      </c>
      <c r="R546" s="24" t="str">
        <f t="shared" si="59"/>
        <v>web</v>
      </c>
      <c r="S546" s="14" t="str">
        <f t="shared" si="60"/>
        <v>Jun</v>
      </c>
      <c r="T546" s="14" t="str">
        <f t="shared" si="61"/>
        <v>2016</v>
      </c>
      <c r="U546" s="14" t="str">
        <f t="shared" si="62"/>
        <v>Jul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23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56"/>
        <v>27.383999999999997</v>
      </c>
      <c r="P547" s="10">
        <f t="shared" si="57"/>
        <v>402.70588235294116</v>
      </c>
      <c r="Q547" t="str">
        <f t="shared" si="58"/>
        <v>technology</v>
      </c>
      <c r="R547" s="24" t="str">
        <f t="shared" si="59"/>
        <v>web</v>
      </c>
      <c r="S547" s="14" t="str">
        <f t="shared" si="60"/>
        <v>Oct</v>
      </c>
      <c r="T547" s="14" t="str">
        <f t="shared" si="61"/>
        <v>2015</v>
      </c>
      <c r="U547" s="14" t="str">
        <f t="shared" si="62"/>
        <v>Nov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23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56"/>
        <v>8.666666666666667E-2</v>
      </c>
      <c r="P548" s="10">
        <f t="shared" si="57"/>
        <v>26</v>
      </c>
      <c r="Q548" t="str">
        <f t="shared" si="58"/>
        <v>technology</v>
      </c>
      <c r="R548" s="24" t="str">
        <f t="shared" si="59"/>
        <v>web</v>
      </c>
      <c r="S548" s="14" t="str">
        <f t="shared" si="60"/>
        <v>Sep</v>
      </c>
      <c r="T548" s="14" t="str">
        <f t="shared" si="61"/>
        <v>2015</v>
      </c>
      <c r="U548" s="14" t="str">
        <f t="shared" si="62"/>
        <v>Oct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23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56"/>
        <v>0</v>
      </c>
      <c r="P549" s="10" t="e">
        <f t="shared" si="57"/>
        <v>#DIV/0!</v>
      </c>
      <c r="Q549" t="str">
        <f t="shared" si="58"/>
        <v>technology</v>
      </c>
      <c r="R549" s="24" t="str">
        <f t="shared" si="59"/>
        <v>web</v>
      </c>
      <c r="S549" s="14" t="str">
        <f t="shared" si="60"/>
        <v>Jan</v>
      </c>
      <c r="T549" s="14" t="str">
        <f t="shared" si="61"/>
        <v>2016</v>
      </c>
      <c r="U549" s="14" t="str">
        <f t="shared" si="62"/>
        <v>Feb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23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56"/>
        <v>0.09</v>
      </c>
      <c r="P550" s="10">
        <f t="shared" si="57"/>
        <v>9</v>
      </c>
      <c r="Q550" t="str">
        <f t="shared" si="58"/>
        <v>technology</v>
      </c>
      <c r="R550" s="24" t="str">
        <f t="shared" si="59"/>
        <v>web</v>
      </c>
      <c r="S550" s="14" t="str">
        <f t="shared" si="60"/>
        <v>Sep</v>
      </c>
      <c r="T550" s="14" t="str">
        <f t="shared" si="61"/>
        <v>2015</v>
      </c>
      <c r="U550" s="14" t="str">
        <f t="shared" si="62"/>
        <v>Oct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23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56"/>
        <v>2.7199999999999998</v>
      </c>
      <c r="P551" s="10">
        <f t="shared" si="57"/>
        <v>8.5</v>
      </c>
      <c r="Q551" t="str">
        <f t="shared" si="58"/>
        <v>technology</v>
      </c>
      <c r="R551" s="24" t="str">
        <f t="shared" si="59"/>
        <v>web</v>
      </c>
      <c r="S551" s="14" t="str">
        <f t="shared" si="60"/>
        <v>Jun</v>
      </c>
      <c r="T551" s="14" t="str">
        <f t="shared" si="61"/>
        <v>2015</v>
      </c>
      <c r="U551" s="14" t="str">
        <f t="shared" si="62"/>
        <v>Jul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23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56"/>
        <v>0.70000000000000007</v>
      </c>
      <c r="P552" s="10">
        <f t="shared" si="57"/>
        <v>8.75</v>
      </c>
      <c r="Q552" t="str">
        <f t="shared" si="58"/>
        <v>technology</v>
      </c>
      <c r="R552" s="24" t="str">
        <f t="shared" si="59"/>
        <v>web</v>
      </c>
      <c r="S552" s="14" t="str">
        <f t="shared" si="60"/>
        <v>Jan</v>
      </c>
      <c r="T552" s="14" t="str">
        <f t="shared" si="61"/>
        <v>2017</v>
      </c>
      <c r="U552" s="14" t="str">
        <f t="shared" si="62"/>
        <v>Jan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2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56"/>
        <v>5.0413333333333332</v>
      </c>
      <c r="P553" s="10">
        <f t="shared" si="57"/>
        <v>135.03571428571428</v>
      </c>
      <c r="Q553" t="str">
        <f t="shared" si="58"/>
        <v>technology</v>
      </c>
      <c r="R553" s="24" t="str">
        <f t="shared" si="59"/>
        <v>web</v>
      </c>
      <c r="S553" s="14" t="str">
        <f t="shared" si="60"/>
        <v>Jun</v>
      </c>
      <c r="T553" s="14" t="str">
        <f t="shared" si="61"/>
        <v>2015</v>
      </c>
      <c r="U553" s="14" t="str">
        <f t="shared" si="62"/>
        <v>Aug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23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56"/>
        <v>0</v>
      </c>
      <c r="P554" s="10" t="e">
        <f t="shared" si="57"/>
        <v>#DIV/0!</v>
      </c>
      <c r="Q554" t="str">
        <f t="shared" si="58"/>
        <v>technology</v>
      </c>
      <c r="R554" s="24" t="str">
        <f t="shared" si="59"/>
        <v>web</v>
      </c>
      <c r="S554" s="14" t="str">
        <f t="shared" si="60"/>
        <v>Nov</v>
      </c>
      <c r="T554" s="14" t="str">
        <f t="shared" si="61"/>
        <v>2015</v>
      </c>
      <c r="U554" s="14" t="str">
        <f t="shared" si="62"/>
        <v>Jan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23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56"/>
        <v>0.49199999999999999</v>
      </c>
      <c r="P555" s="10">
        <f t="shared" si="57"/>
        <v>20.5</v>
      </c>
      <c r="Q555" t="str">
        <f t="shared" si="58"/>
        <v>technology</v>
      </c>
      <c r="R555" s="24" t="str">
        <f t="shared" si="59"/>
        <v>web</v>
      </c>
      <c r="S555" s="14" t="str">
        <f t="shared" si="60"/>
        <v>Oct</v>
      </c>
      <c r="T555" s="14" t="str">
        <f t="shared" si="61"/>
        <v>2014</v>
      </c>
      <c r="U555" s="14" t="str">
        <f t="shared" si="62"/>
        <v>Nov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23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56"/>
        <v>36.589147286821706</v>
      </c>
      <c r="P556" s="10">
        <f t="shared" si="57"/>
        <v>64.36363636363636</v>
      </c>
      <c r="Q556" t="str">
        <f t="shared" si="58"/>
        <v>technology</v>
      </c>
      <c r="R556" s="24" t="str">
        <f t="shared" si="59"/>
        <v>web</v>
      </c>
      <c r="S556" s="14" t="str">
        <f t="shared" si="60"/>
        <v>Sep</v>
      </c>
      <c r="T556" s="14" t="str">
        <f t="shared" si="61"/>
        <v>2014</v>
      </c>
      <c r="U556" s="14" t="str">
        <f t="shared" si="62"/>
        <v>Oct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23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56"/>
        <v>0</v>
      </c>
      <c r="P557" s="10" t="e">
        <f t="shared" si="57"/>
        <v>#DIV/0!</v>
      </c>
      <c r="Q557" t="str">
        <f t="shared" si="58"/>
        <v>technology</v>
      </c>
      <c r="R557" s="24" t="str">
        <f t="shared" si="59"/>
        <v>web</v>
      </c>
      <c r="S557" s="14" t="str">
        <f t="shared" si="60"/>
        <v>May</v>
      </c>
      <c r="T557" s="14" t="str">
        <f t="shared" si="61"/>
        <v>2016</v>
      </c>
      <c r="U557" s="14" t="str">
        <f t="shared" si="62"/>
        <v>Jun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23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56"/>
        <v>2.5</v>
      </c>
      <c r="P558" s="10">
        <f t="shared" si="57"/>
        <v>200</v>
      </c>
      <c r="Q558" t="str">
        <f t="shared" si="58"/>
        <v>technology</v>
      </c>
      <c r="R558" s="24" t="str">
        <f t="shared" si="59"/>
        <v>web</v>
      </c>
      <c r="S558" s="14" t="str">
        <f t="shared" si="60"/>
        <v>Dec</v>
      </c>
      <c r="T558" s="14" t="str">
        <f t="shared" si="61"/>
        <v>2015</v>
      </c>
      <c r="U558" s="14" t="str">
        <f t="shared" si="62"/>
        <v>Jan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23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56"/>
        <v>0.91066666666666674</v>
      </c>
      <c r="P559" s="10">
        <f t="shared" si="57"/>
        <v>68.3</v>
      </c>
      <c r="Q559" t="str">
        <f t="shared" si="58"/>
        <v>technology</v>
      </c>
      <c r="R559" s="24" t="str">
        <f t="shared" si="59"/>
        <v>web</v>
      </c>
      <c r="S559" s="14" t="str">
        <f t="shared" si="60"/>
        <v>Nov</v>
      </c>
      <c r="T559" s="14" t="str">
        <f t="shared" si="61"/>
        <v>2016</v>
      </c>
      <c r="U559" s="14" t="str">
        <f t="shared" si="62"/>
        <v>Dec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23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56"/>
        <v>0</v>
      </c>
      <c r="P560" s="10" t="e">
        <f t="shared" si="57"/>
        <v>#DIV/0!</v>
      </c>
      <c r="Q560" t="str">
        <f t="shared" si="58"/>
        <v>technology</v>
      </c>
      <c r="R560" s="24" t="str">
        <f t="shared" si="59"/>
        <v>web</v>
      </c>
      <c r="S560" s="14" t="str">
        <f t="shared" si="60"/>
        <v>Feb</v>
      </c>
      <c r="T560" s="14" t="str">
        <f t="shared" si="61"/>
        <v>2015</v>
      </c>
      <c r="U560" s="14" t="str">
        <f t="shared" si="62"/>
        <v>Mar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23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56"/>
        <v>2.0833333333333336E-2</v>
      </c>
      <c r="P561" s="10">
        <f t="shared" si="57"/>
        <v>50</v>
      </c>
      <c r="Q561" t="str">
        <f t="shared" si="58"/>
        <v>technology</v>
      </c>
      <c r="R561" s="24" t="str">
        <f t="shared" si="59"/>
        <v>web</v>
      </c>
      <c r="S561" s="14" t="str">
        <f t="shared" si="60"/>
        <v>Nov</v>
      </c>
      <c r="T561" s="14" t="str">
        <f t="shared" si="61"/>
        <v>2015</v>
      </c>
      <c r="U561" s="14" t="str">
        <f t="shared" si="62"/>
        <v>Dec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23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56"/>
        <v>1.2E-2</v>
      </c>
      <c r="P562" s="10">
        <f t="shared" si="57"/>
        <v>4</v>
      </c>
      <c r="Q562" t="str">
        <f t="shared" si="58"/>
        <v>technology</v>
      </c>
      <c r="R562" s="24" t="str">
        <f t="shared" si="59"/>
        <v>web</v>
      </c>
      <c r="S562" s="14" t="str">
        <f t="shared" si="60"/>
        <v>Nov</v>
      </c>
      <c r="T562" s="14" t="str">
        <f t="shared" si="61"/>
        <v>2014</v>
      </c>
      <c r="U562" s="14" t="str">
        <f t="shared" si="62"/>
        <v>Dec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2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56"/>
        <v>0.36666666666666664</v>
      </c>
      <c r="P563" s="10">
        <f t="shared" si="57"/>
        <v>27.5</v>
      </c>
      <c r="Q563" t="str">
        <f t="shared" si="58"/>
        <v>technology</v>
      </c>
      <c r="R563" s="24" t="str">
        <f t="shared" si="59"/>
        <v>web</v>
      </c>
      <c r="S563" s="14" t="str">
        <f t="shared" si="60"/>
        <v>Sep</v>
      </c>
      <c r="T563" s="14" t="str">
        <f t="shared" si="61"/>
        <v>2015</v>
      </c>
      <c r="U563" s="14" t="str">
        <f t="shared" si="62"/>
        <v>Oct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23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56"/>
        <v>0</v>
      </c>
      <c r="P564" s="10" t="e">
        <f t="shared" si="57"/>
        <v>#DIV/0!</v>
      </c>
      <c r="Q564" t="str">
        <f t="shared" si="58"/>
        <v>technology</v>
      </c>
      <c r="R564" s="24" t="str">
        <f t="shared" si="59"/>
        <v>web</v>
      </c>
      <c r="S564" s="14" t="str">
        <f t="shared" si="60"/>
        <v>Nov</v>
      </c>
      <c r="T564" s="14" t="str">
        <f t="shared" si="61"/>
        <v>2016</v>
      </c>
      <c r="U564" s="14" t="str">
        <f t="shared" si="62"/>
        <v>Dec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23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56"/>
        <v>9.0666666666666659E-2</v>
      </c>
      <c r="P565" s="10">
        <f t="shared" si="57"/>
        <v>34</v>
      </c>
      <c r="Q565" t="str">
        <f t="shared" si="58"/>
        <v>technology</v>
      </c>
      <c r="R565" s="24" t="str">
        <f t="shared" si="59"/>
        <v>web</v>
      </c>
      <c r="S565" s="14" t="str">
        <f t="shared" si="60"/>
        <v>Jan</v>
      </c>
      <c r="T565" s="14" t="str">
        <f t="shared" si="61"/>
        <v>2015</v>
      </c>
      <c r="U565" s="14" t="str">
        <f t="shared" si="62"/>
        <v>Feb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23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56"/>
        <v>5.5555555555555558E-3</v>
      </c>
      <c r="P566" s="10">
        <f t="shared" si="57"/>
        <v>1</v>
      </c>
      <c r="Q566" t="str">
        <f t="shared" si="58"/>
        <v>technology</v>
      </c>
      <c r="R566" s="24" t="str">
        <f t="shared" si="59"/>
        <v>web</v>
      </c>
      <c r="S566" s="14" t="str">
        <f t="shared" si="60"/>
        <v>Feb</v>
      </c>
      <c r="T566" s="14" t="str">
        <f t="shared" si="61"/>
        <v>2016</v>
      </c>
      <c r="U566" s="14" t="str">
        <f t="shared" si="62"/>
        <v>Mar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23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56"/>
        <v>0</v>
      </c>
      <c r="P567" s="10" t="e">
        <f t="shared" si="57"/>
        <v>#DIV/0!</v>
      </c>
      <c r="Q567" t="str">
        <f t="shared" si="58"/>
        <v>technology</v>
      </c>
      <c r="R567" s="24" t="str">
        <f t="shared" si="59"/>
        <v>web</v>
      </c>
      <c r="S567" s="14" t="str">
        <f t="shared" si="60"/>
        <v>Jun</v>
      </c>
      <c r="T567" s="14" t="str">
        <f t="shared" si="61"/>
        <v>2015</v>
      </c>
      <c r="U567" s="14" t="str">
        <f t="shared" si="62"/>
        <v>Jul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23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56"/>
        <v>0.02</v>
      </c>
      <c r="P568" s="10">
        <f t="shared" si="57"/>
        <v>1</v>
      </c>
      <c r="Q568" t="str">
        <f t="shared" si="58"/>
        <v>technology</v>
      </c>
      <c r="R568" s="24" t="str">
        <f t="shared" si="59"/>
        <v>web</v>
      </c>
      <c r="S568" s="14" t="str">
        <f t="shared" si="60"/>
        <v>Jun</v>
      </c>
      <c r="T568" s="14" t="str">
        <f t="shared" si="61"/>
        <v>2016</v>
      </c>
      <c r="U568" s="14" t="str">
        <f t="shared" si="62"/>
        <v>Jul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23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56"/>
        <v>0</v>
      </c>
      <c r="P569" s="10" t="e">
        <f t="shared" si="57"/>
        <v>#DIV/0!</v>
      </c>
      <c r="Q569" t="str">
        <f t="shared" si="58"/>
        <v>technology</v>
      </c>
      <c r="R569" s="24" t="str">
        <f t="shared" si="59"/>
        <v>web</v>
      </c>
      <c r="S569" s="14" t="str">
        <f t="shared" si="60"/>
        <v>Dec</v>
      </c>
      <c r="T569" s="14" t="str">
        <f t="shared" si="61"/>
        <v>2014</v>
      </c>
      <c r="U569" s="14" t="str">
        <f t="shared" si="62"/>
        <v>Jan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23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56"/>
        <v>1</v>
      </c>
      <c r="P570" s="10">
        <f t="shared" si="57"/>
        <v>49</v>
      </c>
      <c r="Q570" t="str">
        <f t="shared" si="58"/>
        <v>technology</v>
      </c>
      <c r="R570" s="24" t="str">
        <f t="shared" si="59"/>
        <v>web</v>
      </c>
      <c r="S570" s="14" t="str">
        <f t="shared" si="60"/>
        <v>Dec</v>
      </c>
      <c r="T570" s="14" t="str">
        <f t="shared" si="61"/>
        <v>2015</v>
      </c>
      <c r="U570" s="14" t="str">
        <f t="shared" si="62"/>
        <v>Jan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23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56"/>
        <v>0.8</v>
      </c>
      <c r="P571" s="10">
        <f t="shared" si="57"/>
        <v>20</v>
      </c>
      <c r="Q571" t="str">
        <f t="shared" si="58"/>
        <v>technology</v>
      </c>
      <c r="R571" s="24" t="str">
        <f t="shared" si="59"/>
        <v>web</v>
      </c>
      <c r="S571" s="14" t="str">
        <f t="shared" si="60"/>
        <v>Dec</v>
      </c>
      <c r="T571" s="14" t="str">
        <f t="shared" si="61"/>
        <v>2015</v>
      </c>
      <c r="U571" s="14" t="str">
        <f t="shared" si="62"/>
        <v>Jan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23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56"/>
        <v>0.16705882352941176</v>
      </c>
      <c r="P572" s="10">
        <f t="shared" si="57"/>
        <v>142</v>
      </c>
      <c r="Q572" t="str">
        <f t="shared" si="58"/>
        <v>technology</v>
      </c>
      <c r="R572" s="24" t="str">
        <f t="shared" si="59"/>
        <v>web</v>
      </c>
      <c r="S572" s="14" t="str">
        <f t="shared" si="60"/>
        <v>Jan</v>
      </c>
      <c r="T572" s="14" t="str">
        <f t="shared" si="61"/>
        <v>2016</v>
      </c>
      <c r="U572" s="14" t="str">
        <f t="shared" si="62"/>
        <v>Feb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2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56"/>
        <v>0.42399999999999999</v>
      </c>
      <c r="P573" s="10">
        <f t="shared" si="57"/>
        <v>53</v>
      </c>
      <c r="Q573" t="str">
        <f t="shared" si="58"/>
        <v>technology</v>
      </c>
      <c r="R573" s="24" t="str">
        <f t="shared" si="59"/>
        <v>web</v>
      </c>
      <c r="S573" s="14" t="str">
        <f t="shared" si="60"/>
        <v>Jul</v>
      </c>
      <c r="T573" s="14" t="str">
        <f t="shared" si="61"/>
        <v>2015</v>
      </c>
      <c r="U573" s="14" t="str">
        <f t="shared" si="62"/>
        <v>Jul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23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56"/>
        <v>0</v>
      </c>
      <c r="P574" s="10" t="e">
        <f t="shared" si="57"/>
        <v>#DIV/0!</v>
      </c>
      <c r="Q574" t="str">
        <f t="shared" si="58"/>
        <v>technology</v>
      </c>
      <c r="R574" s="24" t="str">
        <f t="shared" si="59"/>
        <v>web</v>
      </c>
      <c r="S574" s="14" t="str">
        <f t="shared" si="60"/>
        <v>Oct</v>
      </c>
      <c r="T574" s="14" t="str">
        <f t="shared" si="61"/>
        <v>2015</v>
      </c>
      <c r="U574" s="14" t="str">
        <f t="shared" si="62"/>
        <v>Nov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23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56"/>
        <v>0.38925389253892539</v>
      </c>
      <c r="P575" s="10">
        <f t="shared" si="57"/>
        <v>38.444444444444443</v>
      </c>
      <c r="Q575" t="str">
        <f t="shared" si="58"/>
        <v>technology</v>
      </c>
      <c r="R575" s="24" t="str">
        <f t="shared" si="59"/>
        <v>web</v>
      </c>
      <c r="S575" s="14" t="str">
        <f t="shared" si="60"/>
        <v>Nov</v>
      </c>
      <c r="T575" s="14" t="str">
        <f t="shared" si="61"/>
        <v>2014</v>
      </c>
      <c r="U575" s="14" t="str">
        <f t="shared" si="62"/>
        <v>Jan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23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56"/>
        <v>0.7155635062611807</v>
      </c>
      <c r="P576" s="10">
        <f t="shared" si="57"/>
        <v>20</v>
      </c>
      <c r="Q576" t="str">
        <f t="shared" si="58"/>
        <v>technology</v>
      </c>
      <c r="R576" s="24" t="str">
        <f t="shared" si="59"/>
        <v>web</v>
      </c>
      <c r="S576" s="14" t="str">
        <f t="shared" si="60"/>
        <v>Sep</v>
      </c>
      <c r="T576" s="14" t="str">
        <f t="shared" si="61"/>
        <v>2016</v>
      </c>
      <c r="U576" s="14" t="str">
        <f t="shared" si="62"/>
        <v>Oct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23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56"/>
        <v>0.43166666666666664</v>
      </c>
      <c r="P577" s="10">
        <f t="shared" si="57"/>
        <v>64.75</v>
      </c>
      <c r="Q577" t="str">
        <f t="shared" si="58"/>
        <v>technology</v>
      </c>
      <c r="R577" s="24" t="str">
        <f t="shared" si="59"/>
        <v>web</v>
      </c>
      <c r="S577" s="14" t="str">
        <f t="shared" si="60"/>
        <v>May</v>
      </c>
      <c r="T577" s="14" t="str">
        <f t="shared" si="61"/>
        <v>2015</v>
      </c>
      <c r="U577" s="14" t="str">
        <f t="shared" si="62"/>
        <v>Jun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23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56"/>
        <v>1.25E-3</v>
      </c>
      <c r="P578" s="10">
        <f t="shared" si="57"/>
        <v>1</v>
      </c>
      <c r="Q578" t="str">
        <f t="shared" si="58"/>
        <v>technology</v>
      </c>
      <c r="R578" s="24" t="str">
        <f t="shared" si="59"/>
        <v>web</v>
      </c>
      <c r="S578" s="14" t="str">
        <f t="shared" si="60"/>
        <v>Jan</v>
      </c>
      <c r="T578" s="14" t="str">
        <f t="shared" si="61"/>
        <v>2015</v>
      </c>
      <c r="U578" s="14" t="str">
        <f t="shared" si="62"/>
        <v>Mar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23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63">E579/D579*100</f>
        <v>0.2</v>
      </c>
      <c r="P579" s="10">
        <f t="shared" ref="P579:P642" si="64">E579/L579</f>
        <v>10</v>
      </c>
      <c r="Q579" t="str">
        <f t="shared" ref="Q579:Q642" si="65">LEFT(N579,FIND("/",N579)-1)</f>
        <v>technology</v>
      </c>
      <c r="R579" s="24" t="str">
        <f t="shared" ref="R579:R642" si="66">RIGHT(N579,LEN(N579)-SEARCH("/",N579,1))</f>
        <v>web</v>
      </c>
      <c r="S579" s="14" t="str">
        <f t="shared" ref="S579:S642" si="67">TEXT((((J579/60)/60)/24)+DATE(1970,1,1),"mmm")</f>
        <v>Mar</v>
      </c>
      <c r="T579" s="14" t="str">
        <f t="shared" ref="T579:T642" si="68">TEXT(((((J579/60)/60)/24)+DATE(1970,1,1)),"yyyy")</f>
        <v>2016</v>
      </c>
      <c r="U579" s="14" t="str">
        <f t="shared" ref="U579:U642" si="69">TEXT((((I579/60)/60)/24)+DATE(1970,1,1),"mmm")</f>
        <v>May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23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63"/>
        <v>1.12E-2</v>
      </c>
      <c r="P580" s="10">
        <f t="shared" si="64"/>
        <v>2</v>
      </c>
      <c r="Q580" t="str">
        <f t="shared" si="65"/>
        <v>technology</v>
      </c>
      <c r="R580" s="24" t="str">
        <f t="shared" si="66"/>
        <v>web</v>
      </c>
      <c r="S580" s="14" t="str">
        <f t="shared" si="67"/>
        <v>Aug</v>
      </c>
      <c r="T580" s="14" t="str">
        <f t="shared" si="68"/>
        <v>2015</v>
      </c>
      <c r="U580" s="14" t="str">
        <f t="shared" si="69"/>
        <v>Sep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23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63"/>
        <v>1.4583333333333333</v>
      </c>
      <c r="P581" s="10">
        <f t="shared" si="64"/>
        <v>35</v>
      </c>
      <c r="Q581" t="str">
        <f t="shared" si="65"/>
        <v>technology</v>
      </c>
      <c r="R581" s="24" t="str">
        <f t="shared" si="66"/>
        <v>web</v>
      </c>
      <c r="S581" s="14" t="str">
        <f t="shared" si="67"/>
        <v>Nov</v>
      </c>
      <c r="T581" s="14" t="str">
        <f t="shared" si="68"/>
        <v>2014</v>
      </c>
      <c r="U581" s="14" t="str">
        <f t="shared" si="69"/>
        <v>Dec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23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63"/>
        <v>3.3333333333333333E-2</v>
      </c>
      <c r="P582" s="10">
        <f t="shared" si="64"/>
        <v>1</v>
      </c>
      <c r="Q582" t="str">
        <f t="shared" si="65"/>
        <v>technology</v>
      </c>
      <c r="R582" s="24" t="str">
        <f t="shared" si="66"/>
        <v>web</v>
      </c>
      <c r="S582" s="14" t="str">
        <f t="shared" si="67"/>
        <v>Aug</v>
      </c>
      <c r="T582" s="14" t="str">
        <f t="shared" si="68"/>
        <v>2016</v>
      </c>
      <c r="U582" s="14" t="str">
        <f t="shared" si="69"/>
        <v>Sep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2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63"/>
        <v>0</v>
      </c>
      <c r="P583" s="10" t="e">
        <f t="shared" si="64"/>
        <v>#DIV/0!</v>
      </c>
      <c r="Q583" t="str">
        <f t="shared" si="65"/>
        <v>technology</v>
      </c>
      <c r="R583" s="24" t="str">
        <f t="shared" si="66"/>
        <v>web</v>
      </c>
      <c r="S583" s="14" t="str">
        <f t="shared" si="67"/>
        <v>Jul</v>
      </c>
      <c r="T583" s="14" t="str">
        <f t="shared" si="68"/>
        <v>2015</v>
      </c>
      <c r="U583" s="14" t="str">
        <f t="shared" si="69"/>
        <v>Aug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23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63"/>
        <v>0</v>
      </c>
      <c r="P584" s="10" t="e">
        <f t="shared" si="64"/>
        <v>#DIV/0!</v>
      </c>
      <c r="Q584" t="str">
        <f t="shared" si="65"/>
        <v>technology</v>
      </c>
      <c r="R584" s="24" t="str">
        <f t="shared" si="66"/>
        <v>web</v>
      </c>
      <c r="S584" s="14" t="str">
        <f t="shared" si="67"/>
        <v>Feb</v>
      </c>
      <c r="T584" s="14" t="str">
        <f t="shared" si="68"/>
        <v>2015</v>
      </c>
      <c r="U584" s="14" t="str">
        <f t="shared" si="69"/>
        <v>Mar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23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63"/>
        <v>1.1111111111111112E-2</v>
      </c>
      <c r="P585" s="10">
        <f t="shared" si="64"/>
        <v>1</v>
      </c>
      <c r="Q585" t="str">
        <f t="shared" si="65"/>
        <v>technology</v>
      </c>
      <c r="R585" s="24" t="str">
        <f t="shared" si="66"/>
        <v>web</v>
      </c>
      <c r="S585" s="14" t="str">
        <f t="shared" si="67"/>
        <v>Feb</v>
      </c>
      <c r="T585" s="14" t="str">
        <f t="shared" si="68"/>
        <v>2015</v>
      </c>
      <c r="U585" s="14" t="str">
        <f t="shared" si="69"/>
        <v>Mar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23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63"/>
        <v>1</v>
      </c>
      <c r="P586" s="10">
        <f t="shared" si="64"/>
        <v>5</v>
      </c>
      <c r="Q586" t="str">
        <f t="shared" si="65"/>
        <v>technology</v>
      </c>
      <c r="R586" s="24" t="str">
        <f t="shared" si="66"/>
        <v>web</v>
      </c>
      <c r="S586" s="14" t="str">
        <f t="shared" si="67"/>
        <v>Feb</v>
      </c>
      <c r="T586" s="14" t="str">
        <f t="shared" si="68"/>
        <v>2015</v>
      </c>
      <c r="U586" s="14" t="str">
        <f t="shared" si="69"/>
        <v>Mar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23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63"/>
        <v>0</v>
      </c>
      <c r="P587" s="10" t="e">
        <f t="shared" si="64"/>
        <v>#DIV/0!</v>
      </c>
      <c r="Q587" t="str">
        <f t="shared" si="65"/>
        <v>technology</v>
      </c>
      <c r="R587" s="24" t="str">
        <f t="shared" si="66"/>
        <v>web</v>
      </c>
      <c r="S587" s="14" t="str">
        <f t="shared" si="67"/>
        <v>Oct</v>
      </c>
      <c r="T587" s="14" t="str">
        <f t="shared" si="68"/>
        <v>2015</v>
      </c>
      <c r="U587" s="14" t="str">
        <f t="shared" si="69"/>
        <v>Dec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23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63"/>
        <v>0.55999999999999994</v>
      </c>
      <c r="P588" s="10">
        <f t="shared" si="64"/>
        <v>14</v>
      </c>
      <c r="Q588" t="str">
        <f t="shared" si="65"/>
        <v>technology</v>
      </c>
      <c r="R588" s="24" t="str">
        <f t="shared" si="66"/>
        <v>web</v>
      </c>
      <c r="S588" s="14" t="str">
        <f t="shared" si="67"/>
        <v>Jan</v>
      </c>
      <c r="T588" s="14" t="str">
        <f t="shared" si="68"/>
        <v>2015</v>
      </c>
      <c r="U588" s="14" t="str">
        <f t="shared" si="69"/>
        <v>Feb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23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63"/>
        <v>9.0833333333333339</v>
      </c>
      <c r="P589" s="10">
        <f t="shared" si="64"/>
        <v>389.28571428571428</v>
      </c>
      <c r="Q589" t="str">
        <f t="shared" si="65"/>
        <v>technology</v>
      </c>
      <c r="R589" s="24" t="str">
        <f t="shared" si="66"/>
        <v>web</v>
      </c>
      <c r="S589" s="14" t="str">
        <f t="shared" si="67"/>
        <v>Mar</v>
      </c>
      <c r="T589" s="14" t="str">
        <f t="shared" si="68"/>
        <v>2015</v>
      </c>
      <c r="U589" s="14" t="str">
        <f t="shared" si="69"/>
        <v>Apr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23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63"/>
        <v>3.3444444444444441</v>
      </c>
      <c r="P590" s="10">
        <f t="shared" si="64"/>
        <v>150.5</v>
      </c>
      <c r="Q590" t="str">
        <f t="shared" si="65"/>
        <v>technology</v>
      </c>
      <c r="R590" s="24" t="str">
        <f t="shared" si="66"/>
        <v>web</v>
      </c>
      <c r="S590" s="14" t="str">
        <f t="shared" si="67"/>
        <v>Sep</v>
      </c>
      <c r="T590" s="14" t="str">
        <f t="shared" si="68"/>
        <v>2016</v>
      </c>
      <c r="U590" s="14" t="str">
        <f t="shared" si="69"/>
        <v>Nov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23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63"/>
        <v>1.3333333333333334E-2</v>
      </c>
      <c r="P591" s="10">
        <f t="shared" si="64"/>
        <v>1</v>
      </c>
      <c r="Q591" t="str">
        <f t="shared" si="65"/>
        <v>technology</v>
      </c>
      <c r="R591" s="24" t="str">
        <f t="shared" si="66"/>
        <v>web</v>
      </c>
      <c r="S591" s="14" t="str">
        <f t="shared" si="67"/>
        <v>Jun</v>
      </c>
      <c r="T591" s="14" t="str">
        <f t="shared" si="68"/>
        <v>2015</v>
      </c>
      <c r="U591" s="14" t="str">
        <f t="shared" si="69"/>
        <v>Jul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23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63"/>
        <v>4.46</v>
      </c>
      <c r="P592" s="10">
        <f t="shared" si="64"/>
        <v>24.777777777777779</v>
      </c>
      <c r="Q592" t="str">
        <f t="shared" si="65"/>
        <v>technology</v>
      </c>
      <c r="R592" s="24" t="str">
        <f t="shared" si="66"/>
        <v>web</v>
      </c>
      <c r="S592" s="14" t="str">
        <f t="shared" si="67"/>
        <v>Jan</v>
      </c>
      <c r="T592" s="14" t="str">
        <f t="shared" si="68"/>
        <v>2016</v>
      </c>
      <c r="U592" s="14" t="str">
        <f t="shared" si="69"/>
        <v>Feb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2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63"/>
        <v>6.0999999999999999E-2</v>
      </c>
      <c r="P593" s="10">
        <f t="shared" si="64"/>
        <v>30.5</v>
      </c>
      <c r="Q593" t="str">
        <f t="shared" si="65"/>
        <v>technology</v>
      </c>
      <c r="R593" s="24" t="str">
        <f t="shared" si="66"/>
        <v>web</v>
      </c>
      <c r="S593" s="14" t="str">
        <f t="shared" si="67"/>
        <v>Jun</v>
      </c>
      <c r="T593" s="14" t="str">
        <f t="shared" si="68"/>
        <v>2015</v>
      </c>
      <c r="U593" s="14" t="str">
        <f t="shared" si="69"/>
        <v>Jul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23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63"/>
        <v>3.3333333333333335</v>
      </c>
      <c r="P594" s="10">
        <f t="shared" si="64"/>
        <v>250</v>
      </c>
      <c r="Q594" t="str">
        <f t="shared" si="65"/>
        <v>technology</v>
      </c>
      <c r="R594" s="24" t="str">
        <f t="shared" si="66"/>
        <v>web</v>
      </c>
      <c r="S594" s="14" t="str">
        <f t="shared" si="67"/>
        <v>Nov</v>
      </c>
      <c r="T594" s="14" t="str">
        <f t="shared" si="68"/>
        <v>2014</v>
      </c>
      <c r="U594" s="14" t="str">
        <f t="shared" si="69"/>
        <v>Dec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23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63"/>
        <v>23</v>
      </c>
      <c r="P595" s="10">
        <f t="shared" si="64"/>
        <v>16.428571428571427</v>
      </c>
      <c r="Q595" t="str">
        <f t="shared" si="65"/>
        <v>technology</v>
      </c>
      <c r="R595" s="24" t="str">
        <f t="shared" si="66"/>
        <v>web</v>
      </c>
      <c r="S595" s="14" t="str">
        <f t="shared" si="67"/>
        <v>Mar</v>
      </c>
      <c r="T595" s="14" t="str">
        <f t="shared" si="68"/>
        <v>2015</v>
      </c>
      <c r="U595" s="14" t="str">
        <f t="shared" si="69"/>
        <v>Apr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23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63"/>
        <v>0.104</v>
      </c>
      <c r="P596" s="10">
        <f t="shared" si="64"/>
        <v>13</v>
      </c>
      <c r="Q596" t="str">
        <f t="shared" si="65"/>
        <v>technology</v>
      </c>
      <c r="R596" s="24" t="str">
        <f t="shared" si="66"/>
        <v>web</v>
      </c>
      <c r="S596" s="14" t="str">
        <f t="shared" si="67"/>
        <v>Mar</v>
      </c>
      <c r="T596" s="14" t="str">
        <f t="shared" si="68"/>
        <v>2016</v>
      </c>
      <c r="U596" s="14" t="str">
        <f t="shared" si="69"/>
        <v>Apr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23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63"/>
        <v>0.42599999999999999</v>
      </c>
      <c r="P597" s="10">
        <f t="shared" si="64"/>
        <v>53.25</v>
      </c>
      <c r="Q597" t="str">
        <f t="shared" si="65"/>
        <v>technology</v>
      </c>
      <c r="R597" s="24" t="str">
        <f t="shared" si="66"/>
        <v>web</v>
      </c>
      <c r="S597" s="14" t="str">
        <f t="shared" si="67"/>
        <v>Mar</v>
      </c>
      <c r="T597" s="14" t="str">
        <f t="shared" si="68"/>
        <v>2015</v>
      </c>
      <c r="U597" s="14" t="str">
        <f t="shared" si="69"/>
        <v>May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23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63"/>
        <v>0.03</v>
      </c>
      <c r="P598" s="10">
        <f t="shared" si="64"/>
        <v>3</v>
      </c>
      <c r="Q598" t="str">
        <f t="shared" si="65"/>
        <v>technology</v>
      </c>
      <c r="R598" s="24" t="str">
        <f t="shared" si="66"/>
        <v>web</v>
      </c>
      <c r="S598" s="14" t="str">
        <f t="shared" si="67"/>
        <v>Oct</v>
      </c>
      <c r="T598" s="14" t="str">
        <f t="shared" si="68"/>
        <v>2016</v>
      </c>
      <c r="U598" s="14" t="str">
        <f t="shared" si="69"/>
        <v>Nov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23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63"/>
        <v>0.26666666666666666</v>
      </c>
      <c r="P599" s="10">
        <f t="shared" si="64"/>
        <v>10</v>
      </c>
      <c r="Q599" t="str">
        <f t="shared" si="65"/>
        <v>technology</v>
      </c>
      <c r="R599" s="24" t="str">
        <f t="shared" si="66"/>
        <v>web</v>
      </c>
      <c r="S599" s="14" t="str">
        <f t="shared" si="67"/>
        <v>Jun</v>
      </c>
      <c r="T599" s="14" t="str">
        <f t="shared" si="68"/>
        <v>2016</v>
      </c>
      <c r="U599" s="14" t="str">
        <f t="shared" si="69"/>
        <v>Jul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23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63"/>
        <v>34</v>
      </c>
      <c r="P600" s="10">
        <f t="shared" si="64"/>
        <v>121.42857142857143</v>
      </c>
      <c r="Q600" t="str">
        <f t="shared" si="65"/>
        <v>technology</v>
      </c>
      <c r="R600" s="24" t="str">
        <f t="shared" si="66"/>
        <v>web</v>
      </c>
      <c r="S600" s="14" t="str">
        <f t="shared" si="67"/>
        <v>Nov</v>
      </c>
      <c r="T600" s="14" t="str">
        <f t="shared" si="68"/>
        <v>2014</v>
      </c>
      <c r="U600" s="14" t="str">
        <f t="shared" si="69"/>
        <v>Dec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23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63"/>
        <v>6.2E-2</v>
      </c>
      <c r="P601" s="10">
        <f t="shared" si="64"/>
        <v>15.5</v>
      </c>
      <c r="Q601" t="str">
        <f t="shared" si="65"/>
        <v>technology</v>
      </c>
      <c r="R601" s="24" t="str">
        <f t="shared" si="66"/>
        <v>web</v>
      </c>
      <c r="S601" s="14" t="str">
        <f t="shared" si="67"/>
        <v>Feb</v>
      </c>
      <c r="T601" s="14" t="str">
        <f t="shared" si="68"/>
        <v>2015</v>
      </c>
      <c r="U601" s="14" t="str">
        <f t="shared" si="69"/>
        <v>Mar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23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63"/>
        <v>2</v>
      </c>
      <c r="P602" s="10">
        <f t="shared" si="64"/>
        <v>100</v>
      </c>
      <c r="Q602" t="str">
        <f t="shared" si="65"/>
        <v>technology</v>
      </c>
      <c r="R602" s="24" t="str">
        <f t="shared" si="66"/>
        <v>web</v>
      </c>
      <c r="S602" s="14" t="str">
        <f t="shared" si="67"/>
        <v>Mar</v>
      </c>
      <c r="T602" s="14" t="str">
        <f t="shared" si="68"/>
        <v>2015</v>
      </c>
      <c r="U602" s="14" t="str">
        <f t="shared" si="69"/>
        <v>May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2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63"/>
        <v>1.4000000000000001</v>
      </c>
      <c r="P603" s="10">
        <f t="shared" si="64"/>
        <v>23.333333333333332</v>
      </c>
      <c r="Q603" t="str">
        <f t="shared" si="65"/>
        <v>technology</v>
      </c>
      <c r="R603" s="24" t="str">
        <f t="shared" si="66"/>
        <v>web</v>
      </c>
      <c r="S603" s="14" t="str">
        <f t="shared" si="67"/>
        <v>Nov</v>
      </c>
      <c r="T603" s="14" t="str">
        <f t="shared" si="68"/>
        <v>2014</v>
      </c>
      <c r="U603" s="14" t="str">
        <f t="shared" si="69"/>
        <v>Dec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23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63"/>
        <v>0</v>
      </c>
      <c r="P604" s="10" t="e">
        <f t="shared" si="64"/>
        <v>#DIV/0!</v>
      </c>
      <c r="Q604" t="str">
        <f t="shared" si="65"/>
        <v>technology</v>
      </c>
      <c r="R604" s="24" t="str">
        <f t="shared" si="66"/>
        <v>web</v>
      </c>
      <c r="S604" s="14" t="str">
        <f t="shared" si="67"/>
        <v>May</v>
      </c>
      <c r="T604" s="14" t="str">
        <f t="shared" si="68"/>
        <v>2015</v>
      </c>
      <c r="U604" s="14" t="str">
        <f t="shared" si="69"/>
        <v>Jun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23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63"/>
        <v>3.9334666666666664</v>
      </c>
      <c r="P605" s="10">
        <f t="shared" si="64"/>
        <v>45.386153846153846</v>
      </c>
      <c r="Q605" t="str">
        <f t="shared" si="65"/>
        <v>technology</v>
      </c>
      <c r="R605" s="24" t="str">
        <f t="shared" si="66"/>
        <v>web</v>
      </c>
      <c r="S605" s="14" t="str">
        <f t="shared" si="67"/>
        <v>Jul</v>
      </c>
      <c r="T605" s="14" t="str">
        <f t="shared" si="68"/>
        <v>2014</v>
      </c>
      <c r="U605" s="14" t="str">
        <f t="shared" si="69"/>
        <v>Aug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23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63"/>
        <v>0</v>
      </c>
      <c r="P606" s="10" t="e">
        <f t="shared" si="64"/>
        <v>#DIV/0!</v>
      </c>
      <c r="Q606" t="str">
        <f t="shared" si="65"/>
        <v>technology</v>
      </c>
      <c r="R606" s="24" t="str">
        <f t="shared" si="66"/>
        <v>web</v>
      </c>
      <c r="S606" s="14" t="str">
        <f t="shared" si="67"/>
        <v>Jul</v>
      </c>
      <c r="T606" s="14" t="str">
        <f t="shared" si="68"/>
        <v>2014</v>
      </c>
      <c r="U606" s="14" t="str">
        <f t="shared" si="69"/>
        <v>Aug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23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63"/>
        <v>2.62</v>
      </c>
      <c r="P607" s="10">
        <f t="shared" si="64"/>
        <v>16.375</v>
      </c>
      <c r="Q607" t="str">
        <f t="shared" si="65"/>
        <v>technology</v>
      </c>
      <c r="R607" s="24" t="str">
        <f t="shared" si="66"/>
        <v>web</v>
      </c>
      <c r="S607" s="14" t="str">
        <f t="shared" si="67"/>
        <v>Jul</v>
      </c>
      <c r="T607" s="14" t="str">
        <f t="shared" si="68"/>
        <v>2015</v>
      </c>
      <c r="U607" s="14" t="str">
        <f t="shared" si="69"/>
        <v>Aug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23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63"/>
        <v>0.2</v>
      </c>
      <c r="P608" s="10">
        <f t="shared" si="64"/>
        <v>10</v>
      </c>
      <c r="Q608" t="str">
        <f t="shared" si="65"/>
        <v>technology</v>
      </c>
      <c r="R608" s="24" t="str">
        <f t="shared" si="66"/>
        <v>web</v>
      </c>
      <c r="S608" s="14" t="str">
        <f t="shared" si="67"/>
        <v>Apr</v>
      </c>
      <c r="T608" s="14" t="str">
        <f t="shared" si="68"/>
        <v>2015</v>
      </c>
      <c r="U608" s="14" t="str">
        <f t="shared" si="69"/>
        <v>May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23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63"/>
        <v>0</v>
      </c>
      <c r="P609" s="10" t="e">
        <f t="shared" si="64"/>
        <v>#DIV/0!</v>
      </c>
      <c r="Q609" t="str">
        <f t="shared" si="65"/>
        <v>technology</v>
      </c>
      <c r="R609" s="24" t="str">
        <f t="shared" si="66"/>
        <v>web</v>
      </c>
      <c r="S609" s="14" t="str">
        <f t="shared" si="67"/>
        <v>Oct</v>
      </c>
      <c r="T609" s="14" t="str">
        <f t="shared" si="68"/>
        <v>2015</v>
      </c>
      <c r="U609" s="14" t="str">
        <f t="shared" si="69"/>
        <v>Nov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23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63"/>
        <v>0.97400000000000009</v>
      </c>
      <c r="P610" s="10">
        <f t="shared" si="64"/>
        <v>292.2</v>
      </c>
      <c r="Q610" t="str">
        <f t="shared" si="65"/>
        <v>technology</v>
      </c>
      <c r="R610" s="24" t="str">
        <f t="shared" si="66"/>
        <v>web</v>
      </c>
      <c r="S610" s="14" t="str">
        <f t="shared" si="67"/>
        <v>May</v>
      </c>
      <c r="T610" s="14" t="str">
        <f t="shared" si="68"/>
        <v>2015</v>
      </c>
      <c r="U610" s="14" t="str">
        <f t="shared" si="69"/>
        <v>Jun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23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63"/>
        <v>0.64102564102564097</v>
      </c>
      <c r="P611" s="10">
        <f t="shared" si="64"/>
        <v>5</v>
      </c>
      <c r="Q611" t="str">
        <f t="shared" si="65"/>
        <v>technology</v>
      </c>
      <c r="R611" s="24" t="str">
        <f t="shared" si="66"/>
        <v>web</v>
      </c>
      <c r="S611" s="14" t="str">
        <f t="shared" si="67"/>
        <v>Oct</v>
      </c>
      <c r="T611" s="14" t="str">
        <f t="shared" si="68"/>
        <v>2015</v>
      </c>
      <c r="U611" s="14" t="str">
        <f t="shared" si="69"/>
        <v>Nov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23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63"/>
        <v>0</v>
      </c>
      <c r="P612" s="10" t="e">
        <f t="shared" si="64"/>
        <v>#DIV/0!</v>
      </c>
      <c r="Q612" t="str">
        <f t="shared" si="65"/>
        <v>technology</v>
      </c>
      <c r="R612" s="24" t="str">
        <f t="shared" si="66"/>
        <v>web</v>
      </c>
      <c r="S612" s="14" t="str">
        <f t="shared" si="67"/>
        <v>Mar</v>
      </c>
      <c r="T612" s="14" t="str">
        <f t="shared" si="68"/>
        <v>2015</v>
      </c>
      <c r="U612" s="14" t="str">
        <f t="shared" si="69"/>
        <v>Apr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2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63"/>
        <v>0</v>
      </c>
      <c r="P613" s="10" t="e">
        <f t="shared" si="64"/>
        <v>#DIV/0!</v>
      </c>
      <c r="Q613" t="str">
        <f t="shared" si="65"/>
        <v>technology</v>
      </c>
      <c r="R613" s="24" t="str">
        <f t="shared" si="66"/>
        <v>web</v>
      </c>
      <c r="S613" s="14" t="str">
        <f t="shared" si="67"/>
        <v>Nov</v>
      </c>
      <c r="T613" s="14" t="str">
        <f t="shared" si="68"/>
        <v>2015</v>
      </c>
      <c r="U613" s="14" t="str">
        <f t="shared" si="69"/>
        <v>Jan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23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63"/>
        <v>0</v>
      </c>
      <c r="P614" s="10" t="e">
        <f t="shared" si="64"/>
        <v>#DIV/0!</v>
      </c>
      <c r="Q614" t="str">
        <f t="shared" si="65"/>
        <v>technology</v>
      </c>
      <c r="R614" s="24" t="str">
        <f t="shared" si="66"/>
        <v>web</v>
      </c>
      <c r="S614" s="14" t="str">
        <f t="shared" si="67"/>
        <v>Aug</v>
      </c>
      <c r="T614" s="14" t="str">
        <f t="shared" si="68"/>
        <v>2016</v>
      </c>
      <c r="U614" s="14" t="str">
        <f t="shared" si="69"/>
        <v>Sep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23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63"/>
        <v>21.363333333333333</v>
      </c>
      <c r="P615" s="10">
        <f t="shared" si="64"/>
        <v>105.93388429752066</v>
      </c>
      <c r="Q615" t="str">
        <f t="shared" si="65"/>
        <v>technology</v>
      </c>
      <c r="R615" s="24" t="str">
        <f t="shared" si="66"/>
        <v>web</v>
      </c>
      <c r="S615" s="14" t="str">
        <f t="shared" si="67"/>
        <v>Aug</v>
      </c>
      <c r="T615" s="14" t="str">
        <f t="shared" si="68"/>
        <v>2015</v>
      </c>
      <c r="U615" s="14" t="str">
        <f t="shared" si="69"/>
        <v>Oct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23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63"/>
        <v>0</v>
      </c>
      <c r="P616" s="10" t="e">
        <f t="shared" si="64"/>
        <v>#DIV/0!</v>
      </c>
      <c r="Q616" t="str">
        <f t="shared" si="65"/>
        <v>technology</v>
      </c>
      <c r="R616" s="24" t="str">
        <f t="shared" si="66"/>
        <v>web</v>
      </c>
      <c r="S616" s="14" t="str">
        <f t="shared" si="67"/>
        <v>May</v>
      </c>
      <c r="T616" s="14" t="str">
        <f t="shared" si="68"/>
        <v>2016</v>
      </c>
      <c r="U616" s="14" t="str">
        <f t="shared" si="69"/>
        <v>Jun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23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63"/>
        <v>0</v>
      </c>
      <c r="P617" s="10" t="e">
        <f t="shared" si="64"/>
        <v>#DIV/0!</v>
      </c>
      <c r="Q617" t="str">
        <f t="shared" si="65"/>
        <v>technology</v>
      </c>
      <c r="R617" s="24" t="str">
        <f t="shared" si="66"/>
        <v>web</v>
      </c>
      <c r="S617" s="14" t="str">
        <f t="shared" si="67"/>
        <v>Aug</v>
      </c>
      <c r="T617" s="14" t="str">
        <f t="shared" si="68"/>
        <v>2015</v>
      </c>
      <c r="U617" s="14" t="str">
        <f t="shared" si="69"/>
        <v>Sep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23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63"/>
        <v>0</v>
      </c>
      <c r="P618" s="10" t="e">
        <f t="shared" si="64"/>
        <v>#DIV/0!</v>
      </c>
      <c r="Q618" t="str">
        <f t="shared" si="65"/>
        <v>technology</v>
      </c>
      <c r="R618" s="24" t="str">
        <f t="shared" si="66"/>
        <v>web</v>
      </c>
      <c r="S618" s="14" t="str">
        <f t="shared" si="67"/>
        <v>Jan</v>
      </c>
      <c r="T618" s="14" t="str">
        <f t="shared" si="68"/>
        <v>2017</v>
      </c>
      <c r="U618" s="14" t="str">
        <f t="shared" si="69"/>
        <v>Feb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23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63"/>
        <v>3</v>
      </c>
      <c r="P619" s="10">
        <f t="shared" si="64"/>
        <v>20</v>
      </c>
      <c r="Q619" t="str">
        <f t="shared" si="65"/>
        <v>technology</v>
      </c>
      <c r="R619" s="24" t="str">
        <f t="shared" si="66"/>
        <v>web</v>
      </c>
      <c r="S619" s="14" t="str">
        <f t="shared" si="67"/>
        <v>Mar</v>
      </c>
      <c r="T619" s="14" t="str">
        <f t="shared" si="68"/>
        <v>2015</v>
      </c>
      <c r="U619" s="14" t="str">
        <f t="shared" si="69"/>
        <v>May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23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63"/>
        <v>0</v>
      </c>
      <c r="P620" s="10" t="e">
        <f t="shared" si="64"/>
        <v>#DIV/0!</v>
      </c>
      <c r="Q620" t="str">
        <f t="shared" si="65"/>
        <v>technology</v>
      </c>
      <c r="R620" s="24" t="str">
        <f t="shared" si="66"/>
        <v>web</v>
      </c>
      <c r="S620" s="14" t="str">
        <f t="shared" si="67"/>
        <v>Nov</v>
      </c>
      <c r="T620" s="14" t="str">
        <f t="shared" si="68"/>
        <v>2015</v>
      </c>
      <c r="U620" s="14" t="str">
        <f t="shared" si="69"/>
        <v>Dec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23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63"/>
        <v>3.9999999999999996E-5</v>
      </c>
      <c r="P621" s="10">
        <f t="shared" si="64"/>
        <v>1</v>
      </c>
      <c r="Q621" t="str">
        <f t="shared" si="65"/>
        <v>technology</v>
      </c>
      <c r="R621" s="24" t="str">
        <f t="shared" si="66"/>
        <v>web</v>
      </c>
      <c r="S621" s="14" t="str">
        <f t="shared" si="67"/>
        <v>Sep</v>
      </c>
      <c r="T621" s="14" t="str">
        <f t="shared" si="68"/>
        <v>2014</v>
      </c>
      <c r="U621" s="14" t="str">
        <f t="shared" si="69"/>
        <v>Nov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23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63"/>
        <v>1</v>
      </c>
      <c r="P622" s="10">
        <f t="shared" si="64"/>
        <v>300</v>
      </c>
      <c r="Q622" t="str">
        <f t="shared" si="65"/>
        <v>technology</v>
      </c>
      <c r="R622" s="24" t="str">
        <f t="shared" si="66"/>
        <v>web</v>
      </c>
      <c r="S622" s="14" t="str">
        <f t="shared" si="67"/>
        <v>Jul</v>
      </c>
      <c r="T622" s="14" t="str">
        <f t="shared" si="68"/>
        <v>2014</v>
      </c>
      <c r="U622" s="14" t="str">
        <f t="shared" si="69"/>
        <v>Aug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63"/>
        <v>1.044</v>
      </c>
      <c r="P623" s="10">
        <f t="shared" si="64"/>
        <v>87</v>
      </c>
      <c r="Q623" t="str">
        <f t="shared" si="65"/>
        <v>technology</v>
      </c>
      <c r="R623" s="24" t="str">
        <f t="shared" si="66"/>
        <v>web</v>
      </c>
      <c r="S623" s="14" t="str">
        <f t="shared" si="67"/>
        <v>Jun</v>
      </c>
      <c r="T623" s="14" t="str">
        <f t="shared" si="68"/>
        <v>2016</v>
      </c>
      <c r="U623" s="14" t="str">
        <f t="shared" si="69"/>
        <v>Jul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23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63"/>
        <v>5.6833333333333336</v>
      </c>
      <c r="P624" s="10">
        <f t="shared" si="64"/>
        <v>37.888888888888886</v>
      </c>
      <c r="Q624" t="str">
        <f t="shared" si="65"/>
        <v>technology</v>
      </c>
      <c r="R624" s="24" t="str">
        <f t="shared" si="66"/>
        <v>web</v>
      </c>
      <c r="S624" s="14" t="str">
        <f t="shared" si="67"/>
        <v>Jun</v>
      </c>
      <c r="T624" s="14" t="str">
        <f t="shared" si="68"/>
        <v>2016</v>
      </c>
      <c r="U624" s="14" t="str">
        <f t="shared" si="69"/>
        <v>Jul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23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63"/>
        <v>0</v>
      </c>
      <c r="P625" s="10" t="e">
        <f t="shared" si="64"/>
        <v>#DIV/0!</v>
      </c>
      <c r="Q625" t="str">
        <f t="shared" si="65"/>
        <v>technology</v>
      </c>
      <c r="R625" s="24" t="str">
        <f t="shared" si="66"/>
        <v>web</v>
      </c>
      <c r="S625" s="14" t="str">
        <f t="shared" si="67"/>
        <v>Apr</v>
      </c>
      <c r="T625" s="14" t="str">
        <f t="shared" si="68"/>
        <v>2015</v>
      </c>
      <c r="U625" s="14" t="str">
        <f t="shared" si="69"/>
        <v>May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23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63"/>
        <v>0</v>
      </c>
      <c r="P626" s="10" t="e">
        <f t="shared" si="64"/>
        <v>#DIV/0!</v>
      </c>
      <c r="Q626" t="str">
        <f t="shared" si="65"/>
        <v>technology</v>
      </c>
      <c r="R626" s="24" t="str">
        <f t="shared" si="66"/>
        <v>web</v>
      </c>
      <c r="S626" s="14" t="str">
        <f t="shared" si="67"/>
        <v>Apr</v>
      </c>
      <c r="T626" s="14" t="str">
        <f t="shared" si="68"/>
        <v>2015</v>
      </c>
      <c r="U626" s="14" t="str">
        <f t="shared" si="69"/>
        <v>May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23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63"/>
        <v>0</v>
      </c>
      <c r="P627" s="10" t="e">
        <f t="shared" si="64"/>
        <v>#DIV/0!</v>
      </c>
      <c r="Q627" t="str">
        <f t="shared" si="65"/>
        <v>technology</v>
      </c>
      <c r="R627" s="24" t="str">
        <f t="shared" si="66"/>
        <v>web</v>
      </c>
      <c r="S627" s="14" t="str">
        <f t="shared" si="67"/>
        <v>Feb</v>
      </c>
      <c r="T627" s="14" t="str">
        <f t="shared" si="68"/>
        <v>2017</v>
      </c>
      <c r="U627" s="14" t="str">
        <f t="shared" si="69"/>
        <v>Mar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23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63"/>
        <v>17.380000000000003</v>
      </c>
      <c r="P628" s="10">
        <f t="shared" si="64"/>
        <v>111.41025641025641</v>
      </c>
      <c r="Q628" t="str">
        <f t="shared" si="65"/>
        <v>technology</v>
      </c>
      <c r="R628" s="24" t="str">
        <f t="shared" si="66"/>
        <v>web</v>
      </c>
      <c r="S628" s="14" t="str">
        <f t="shared" si="67"/>
        <v>Jul</v>
      </c>
      <c r="T628" s="14" t="str">
        <f t="shared" si="68"/>
        <v>2015</v>
      </c>
      <c r="U628" s="14" t="str">
        <f t="shared" si="69"/>
        <v>Aug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23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63"/>
        <v>0.02</v>
      </c>
      <c r="P629" s="10">
        <f t="shared" si="64"/>
        <v>90</v>
      </c>
      <c r="Q629" t="str">
        <f t="shared" si="65"/>
        <v>technology</v>
      </c>
      <c r="R629" s="24" t="str">
        <f t="shared" si="66"/>
        <v>web</v>
      </c>
      <c r="S629" s="14" t="str">
        <f t="shared" si="67"/>
        <v>Jan</v>
      </c>
      <c r="T629" s="14" t="str">
        <f t="shared" si="68"/>
        <v>2016</v>
      </c>
      <c r="U629" s="14" t="str">
        <f t="shared" si="69"/>
        <v>Mar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23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63"/>
        <v>0</v>
      </c>
      <c r="P630" s="10" t="e">
        <f t="shared" si="64"/>
        <v>#DIV/0!</v>
      </c>
      <c r="Q630" t="str">
        <f t="shared" si="65"/>
        <v>technology</v>
      </c>
      <c r="R630" s="24" t="str">
        <f t="shared" si="66"/>
        <v>web</v>
      </c>
      <c r="S630" s="14" t="str">
        <f t="shared" si="67"/>
        <v>Jun</v>
      </c>
      <c r="T630" s="14" t="str">
        <f t="shared" si="68"/>
        <v>2014</v>
      </c>
      <c r="U630" s="14" t="str">
        <f t="shared" si="69"/>
        <v>Jul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23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63"/>
        <v>0.17500000000000002</v>
      </c>
      <c r="P631" s="10">
        <f t="shared" si="64"/>
        <v>116.66666666666667</v>
      </c>
      <c r="Q631" t="str">
        <f t="shared" si="65"/>
        <v>technology</v>
      </c>
      <c r="R631" s="24" t="str">
        <f t="shared" si="66"/>
        <v>web</v>
      </c>
      <c r="S631" s="14" t="str">
        <f t="shared" si="67"/>
        <v>Apr</v>
      </c>
      <c r="T631" s="14" t="str">
        <f t="shared" si="68"/>
        <v>2016</v>
      </c>
      <c r="U631" s="14" t="str">
        <f t="shared" si="69"/>
        <v>May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23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63"/>
        <v>8.3340278356529712E-2</v>
      </c>
      <c r="P632" s="10">
        <f t="shared" si="64"/>
        <v>10</v>
      </c>
      <c r="Q632" t="str">
        <f t="shared" si="65"/>
        <v>technology</v>
      </c>
      <c r="R632" s="24" t="str">
        <f t="shared" si="66"/>
        <v>web</v>
      </c>
      <c r="S632" s="14" t="str">
        <f t="shared" si="67"/>
        <v>Aug</v>
      </c>
      <c r="T632" s="14" t="str">
        <f t="shared" si="68"/>
        <v>2015</v>
      </c>
      <c r="U632" s="14" t="str">
        <f t="shared" si="69"/>
        <v>Sep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2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63"/>
        <v>1.38</v>
      </c>
      <c r="P633" s="10">
        <f t="shared" si="64"/>
        <v>76.666666666666671</v>
      </c>
      <c r="Q633" t="str">
        <f t="shared" si="65"/>
        <v>technology</v>
      </c>
      <c r="R633" s="24" t="str">
        <f t="shared" si="66"/>
        <v>web</v>
      </c>
      <c r="S633" s="14" t="str">
        <f t="shared" si="67"/>
        <v>Apr</v>
      </c>
      <c r="T633" s="14" t="str">
        <f t="shared" si="68"/>
        <v>2016</v>
      </c>
      <c r="U633" s="14" t="str">
        <f t="shared" si="69"/>
        <v>May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23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63"/>
        <v>0</v>
      </c>
      <c r="P634" s="10" t="e">
        <f t="shared" si="64"/>
        <v>#DIV/0!</v>
      </c>
      <c r="Q634" t="str">
        <f t="shared" si="65"/>
        <v>technology</v>
      </c>
      <c r="R634" s="24" t="str">
        <f t="shared" si="66"/>
        <v>web</v>
      </c>
      <c r="S634" s="14" t="str">
        <f t="shared" si="67"/>
        <v>Oct</v>
      </c>
      <c r="T634" s="14" t="str">
        <f t="shared" si="68"/>
        <v>2015</v>
      </c>
      <c r="U634" s="14" t="str">
        <f t="shared" si="69"/>
        <v>Nov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23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63"/>
        <v>12.45</v>
      </c>
      <c r="P635" s="10">
        <f t="shared" si="64"/>
        <v>49.8</v>
      </c>
      <c r="Q635" t="str">
        <f t="shared" si="65"/>
        <v>technology</v>
      </c>
      <c r="R635" s="24" t="str">
        <f t="shared" si="66"/>
        <v>web</v>
      </c>
      <c r="S635" s="14" t="str">
        <f t="shared" si="67"/>
        <v>May</v>
      </c>
      <c r="T635" s="14" t="str">
        <f t="shared" si="68"/>
        <v>2016</v>
      </c>
      <c r="U635" s="14" t="str">
        <f t="shared" si="69"/>
        <v>Jun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23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63"/>
        <v>0.02</v>
      </c>
      <c r="P636" s="10">
        <f t="shared" si="64"/>
        <v>1</v>
      </c>
      <c r="Q636" t="str">
        <f t="shared" si="65"/>
        <v>technology</v>
      </c>
      <c r="R636" s="24" t="str">
        <f t="shared" si="66"/>
        <v>web</v>
      </c>
      <c r="S636" s="14" t="str">
        <f t="shared" si="67"/>
        <v>Jan</v>
      </c>
      <c r="T636" s="14" t="str">
        <f t="shared" si="68"/>
        <v>2015</v>
      </c>
      <c r="U636" s="14" t="str">
        <f t="shared" si="69"/>
        <v>Feb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23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63"/>
        <v>8.0000000000000002E-3</v>
      </c>
      <c r="P637" s="10">
        <f t="shared" si="64"/>
        <v>2</v>
      </c>
      <c r="Q637" t="str">
        <f t="shared" si="65"/>
        <v>technology</v>
      </c>
      <c r="R637" s="24" t="str">
        <f t="shared" si="66"/>
        <v>web</v>
      </c>
      <c r="S637" s="14" t="str">
        <f t="shared" si="67"/>
        <v>Mar</v>
      </c>
      <c r="T637" s="14" t="str">
        <f t="shared" si="68"/>
        <v>2015</v>
      </c>
      <c r="U637" s="14" t="str">
        <f t="shared" si="69"/>
        <v>Apr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23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63"/>
        <v>0.2</v>
      </c>
      <c r="P638" s="10">
        <f t="shared" si="64"/>
        <v>4</v>
      </c>
      <c r="Q638" t="str">
        <f t="shared" si="65"/>
        <v>technology</v>
      </c>
      <c r="R638" s="24" t="str">
        <f t="shared" si="66"/>
        <v>web</v>
      </c>
      <c r="S638" s="14" t="str">
        <f t="shared" si="67"/>
        <v>May</v>
      </c>
      <c r="T638" s="14" t="str">
        <f t="shared" si="68"/>
        <v>2015</v>
      </c>
      <c r="U638" s="14" t="str">
        <f t="shared" si="69"/>
        <v>Jun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23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63"/>
        <v>0</v>
      </c>
      <c r="P639" s="10" t="e">
        <f t="shared" si="64"/>
        <v>#DIV/0!</v>
      </c>
      <c r="Q639" t="str">
        <f t="shared" si="65"/>
        <v>technology</v>
      </c>
      <c r="R639" s="24" t="str">
        <f t="shared" si="66"/>
        <v>web</v>
      </c>
      <c r="S639" s="14" t="str">
        <f t="shared" si="67"/>
        <v>Jan</v>
      </c>
      <c r="T639" s="14" t="str">
        <f t="shared" si="68"/>
        <v>2017</v>
      </c>
      <c r="U639" s="14" t="str">
        <f t="shared" si="69"/>
        <v>Feb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23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63"/>
        <v>9.0000000000000011E-3</v>
      </c>
      <c r="P640" s="10">
        <f t="shared" si="64"/>
        <v>3</v>
      </c>
      <c r="Q640" t="str">
        <f t="shared" si="65"/>
        <v>technology</v>
      </c>
      <c r="R640" s="24" t="str">
        <f t="shared" si="66"/>
        <v>web</v>
      </c>
      <c r="S640" s="14" t="str">
        <f t="shared" si="67"/>
        <v>Jan</v>
      </c>
      <c r="T640" s="14" t="str">
        <f t="shared" si="68"/>
        <v>2017</v>
      </c>
      <c r="U640" s="14" t="str">
        <f t="shared" si="69"/>
        <v>Mar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23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63"/>
        <v>9.9999999999999991E-5</v>
      </c>
      <c r="P641" s="10">
        <f t="shared" si="64"/>
        <v>1</v>
      </c>
      <c r="Q641" t="str">
        <f t="shared" si="65"/>
        <v>technology</v>
      </c>
      <c r="R641" s="24" t="str">
        <f t="shared" si="66"/>
        <v>web</v>
      </c>
      <c r="S641" s="14" t="str">
        <f t="shared" si="67"/>
        <v>Aug</v>
      </c>
      <c r="T641" s="14" t="str">
        <f t="shared" si="68"/>
        <v>2014</v>
      </c>
      <c r="U641" s="14" t="str">
        <f t="shared" si="69"/>
        <v>Oct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23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63"/>
        <v>144.28571428571428</v>
      </c>
      <c r="P642" s="10">
        <f t="shared" si="64"/>
        <v>50.5</v>
      </c>
      <c r="Q642" t="str">
        <f t="shared" si="65"/>
        <v>technology</v>
      </c>
      <c r="R642" s="24" t="str">
        <f t="shared" si="66"/>
        <v>wearables</v>
      </c>
      <c r="S642" s="14" t="str">
        <f t="shared" si="67"/>
        <v>Nov</v>
      </c>
      <c r="T642" s="14" t="str">
        <f t="shared" si="68"/>
        <v>2016</v>
      </c>
      <c r="U642" s="14" t="str">
        <f t="shared" si="69"/>
        <v>Nov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2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70">E643/D643*100</f>
        <v>119.16249999999999</v>
      </c>
      <c r="P643" s="10">
        <f t="shared" ref="P643:P706" si="71">E643/L643</f>
        <v>151.31746031746033</v>
      </c>
      <c r="Q643" t="str">
        <f t="shared" ref="Q643:Q706" si="72">LEFT(N643,FIND("/",N643)-1)</f>
        <v>technology</v>
      </c>
      <c r="R643" s="24" t="str">
        <f t="shared" ref="R643:R706" si="73">RIGHT(N643,LEN(N643)-SEARCH("/",N643,1))</f>
        <v>wearables</v>
      </c>
      <c r="S643" s="14" t="str">
        <f t="shared" ref="S643:S706" si="74">TEXT((((J643/60)/60)/24)+DATE(1970,1,1),"mmm")</f>
        <v>Jul</v>
      </c>
      <c r="T643" s="14" t="str">
        <f t="shared" ref="T643:T706" si="75">TEXT(((((J643/60)/60)/24)+DATE(1970,1,1)),"yyyy")</f>
        <v>2015</v>
      </c>
      <c r="U643" s="14" t="str">
        <f t="shared" ref="U643:U706" si="76">TEXT((((I643/60)/60)/24)+DATE(1970,1,1),"mmm")</f>
        <v>Aug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23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70"/>
        <v>1460.4850000000001</v>
      </c>
      <c r="P644" s="10">
        <f t="shared" si="71"/>
        <v>134.3592456301748</v>
      </c>
      <c r="Q644" t="str">
        <f t="shared" si="72"/>
        <v>technology</v>
      </c>
      <c r="R644" s="24" t="str">
        <f t="shared" si="73"/>
        <v>wearables</v>
      </c>
      <c r="S644" s="14" t="str">
        <f t="shared" si="74"/>
        <v>Jul</v>
      </c>
      <c r="T644" s="14" t="str">
        <f t="shared" si="75"/>
        <v>2015</v>
      </c>
      <c r="U644" s="14" t="str">
        <f t="shared" si="76"/>
        <v>Aug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23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70"/>
        <v>105.80799999999999</v>
      </c>
      <c r="P645" s="10">
        <f t="shared" si="71"/>
        <v>174.02631578947367</v>
      </c>
      <c r="Q645" t="str">
        <f t="shared" si="72"/>
        <v>technology</v>
      </c>
      <c r="R645" s="24" t="str">
        <f t="shared" si="73"/>
        <v>wearables</v>
      </c>
      <c r="S645" s="14" t="str">
        <f t="shared" si="74"/>
        <v>Apr</v>
      </c>
      <c r="T645" s="14" t="str">
        <f t="shared" si="75"/>
        <v>2015</v>
      </c>
      <c r="U645" s="14" t="str">
        <f t="shared" si="76"/>
        <v>May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23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70"/>
        <v>300.11791999999997</v>
      </c>
      <c r="P646" s="10">
        <f t="shared" si="71"/>
        <v>73.486268364348675</v>
      </c>
      <c r="Q646" t="str">
        <f t="shared" si="72"/>
        <v>technology</v>
      </c>
      <c r="R646" s="24" t="str">
        <f t="shared" si="73"/>
        <v>wearables</v>
      </c>
      <c r="S646" s="14" t="str">
        <f t="shared" si="74"/>
        <v>Sep</v>
      </c>
      <c r="T646" s="14" t="str">
        <f t="shared" si="75"/>
        <v>2014</v>
      </c>
      <c r="U646" s="14" t="str">
        <f t="shared" si="76"/>
        <v>Oct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23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70"/>
        <v>278.7</v>
      </c>
      <c r="P647" s="10">
        <f t="shared" si="71"/>
        <v>23.518987341772153</v>
      </c>
      <c r="Q647" t="str">
        <f t="shared" si="72"/>
        <v>technology</v>
      </c>
      <c r="R647" s="24" t="str">
        <f t="shared" si="73"/>
        <v>wearables</v>
      </c>
      <c r="S647" s="14" t="str">
        <f t="shared" si="74"/>
        <v>Jul</v>
      </c>
      <c r="T647" s="14" t="str">
        <f t="shared" si="75"/>
        <v>2016</v>
      </c>
      <c r="U647" s="14" t="str">
        <f t="shared" si="76"/>
        <v>Aug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23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70"/>
        <v>131.87625</v>
      </c>
      <c r="P648" s="10">
        <f t="shared" si="71"/>
        <v>39.074444444444445</v>
      </c>
      <c r="Q648" t="str">
        <f t="shared" si="72"/>
        <v>technology</v>
      </c>
      <c r="R648" s="24" t="str">
        <f t="shared" si="73"/>
        <v>wearables</v>
      </c>
      <c r="S648" s="14" t="str">
        <f t="shared" si="74"/>
        <v>Jul</v>
      </c>
      <c r="T648" s="14" t="str">
        <f t="shared" si="75"/>
        <v>2014</v>
      </c>
      <c r="U648" s="14" t="str">
        <f t="shared" si="76"/>
        <v>Aug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23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70"/>
        <v>107.05</v>
      </c>
      <c r="P649" s="10">
        <f t="shared" si="71"/>
        <v>125.94117647058823</v>
      </c>
      <c r="Q649" t="str">
        <f t="shared" si="72"/>
        <v>technology</v>
      </c>
      <c r="R649" s="24" t="str">
        <f t="shared" si="73"/>
        <v>wearables</v>
      </c>
      <c r="S649" s="14" t="str">
        <f t="shared" si="74"/>
        <v>Feb</v>
      </c>
      <c r="T649" s="14" t="str">
        <f t="shared" si="75"/>
        <v>2016</v>
      </c>
      <c r="U649" s="14" t="str">
        <f t="shared" si="76"/>
        <v>Mar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23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70"/>
        <v>126.82285714285715</v>
      </c>
      <c r="P650" s="10">
        <f t="shared" si="71"/>
        <v>1644</v>
      </c>
      <c r="Q650" t="str">
        <f t="shared" si="72"/>
        <v>technology</v>
      </c>
      <c r="R650" s="24" t="str">
        <f t="shared" si="73"/>
        <v>wearables</v>
      </c>
      <c r="S650" s="14" t="str">
        <f t="shared" si="74"/>
        <v>Sep</v>
      </c>
      <c r="T650" s="14" t="str">
        <f t="shared" si="75"/>
        <v>2014</v>
      </c>
      <c r="U650" s="14" t="str">
        <f t="shared" si="76"/>
        <v>Oct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23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70"/>
        <v>139.96</v>
      </c>
      <c r="P651" s="10">
        <f t="shared" si="71"/>
        <v>42.670731707317074</v>
      </c>
      <c r="Q651" t="str">
        <f t="shared" si="72"/>
        <v>technology</v>
      </c>
      <c r="R651" s="24" t="str">
        <f t="shared" si="73"/>
        <v>wearables</v>
      </c>
      <c r="S651" s="14" t="str">
        <f t="shared" si="74"/>
        <v>Aug</v>
      </c>
      <c r="T651" s="14" t="str">
        <f t="shared" si="75"/>
        <v>2014</v>
      </c>
      <c r="U651" s="14" t="str">
        <f t="shared" si="76"/>
        <v>Sep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23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70"/>
        <v>112.4</v>
      </c>
      <c r="P652" s="10">
        <f t="shared" si="71"/>
        <v>35.125</v>
      </c>
      <c r="Q652" t="str">
        <f t="shared" si="72"/>
        <v>technology</v>
      </c>
      <c r="R652" s="24" t="str">
        <f t="shared" si="73"/>
        <v>wearables</v>
      </c>
      <c r="S652" s="14" t="str">
        <f t="shared" si="74"/>
        <v>Oct</v>
      </c>
      <c r="T652" s="14" t="str">
        <f t="shared" si="75"/>
        <v>2014</v>
      </c>
      <c r="U652" s="14" t="str">
        <f t="shared" si="76"/>
        <v>Dec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2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70"/>
        <v>100.52799999999999</v>
      </c>
      <c r="P653" s="10">
        <f t="shared" si="71"/>
        <v>239.35238095238094</v>
      </c>
      <c r="Q653" t="str">
        <f t="shared" si="72"/>
        <v>technology</v>
      </c>
      <c r="R653" s="24" t="str">
        <f t="shared" si="73"/>
        <v>wearables</v>
      </c>
      <c r="S653" s="14" t="str">
        <f t="shared" si="74"/>
        <v>Nov</v>
      </c>
      <c r="T653" s="14" t="str">
        <f t="shared" si="75"/>
        <v>2014</v>
      </c>
      <c r="U653" s="14" t="str">
        <f t="shared" si="76"/>
        <v>Dec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23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70"/>
        <v>100.46666666666665</v>
      </c>
      <c r="P654" s="10">
        <f t="shared" si="71"/>
        <v>107.64285714285714</v>
      </c>
      <c r="Q654" t="str">
        <f t="shared" si="72"/>
        <v>technology</v>
      </c>
      <c r="R654" s="24" t="str">
        <f t="shared" si="73"/>
        <v>wearables</v>
      </c>
      <c r="S654" s="14" t="str">
        <f t="shared" si="74"/>
        <v>Nov</v>
      </c>
      <c r="T654" s="14" t="str">
        <f t="shared" si="75"/>
        <v>2016</v>
      </c>
      <c r="U654" s="14" t="str">
        <f t="shared" si="76"/>
        <v>Dec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23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70"/>
        <v>141.446</v>
      </c>
      <c r="P655" s="10">
        <f t="shared" si="71"/>
        <v>95.830623306233065</v>
      </c>
      <c r="Q655" t="str">
        <f t="shared" si="72"/>
        <v>technology</v>
      </c>
      <c r="R655" s="24" t="str">
        <f t="shared" si="73"/>
        <v>wearables</v>
      </c>
      <c r="S655" s="14" t="str">
        <f t="shared" si="74"/>
        <v>Jul</v>
      </c>
      <c r="T655" s="14" t="str">
        <f t="shared" si="75"/>
        <v>2015</v>
      </c>
      <c r="U655" s="14" t="str">
        <f t="shared" si="76"/>
        <v>Aug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23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70"/>
        <v>267.29166666666669</v>
      </c>
      <c r="P656" s="10">
        <f t="shared" si="71"/>
        <v>31.663376110562684</v>
      </c>
      <c r="Q656" t="str">
        <f t="shared" si="72"/>
        <v>technology</v>
      </c>
      <c r="R656" s="24" t="str">
        <f t="shared" si="73"/>
        <v>wearables</v>
      </c>
      <c r="S656" s="14" t="str">
        <f t="shared" si="74"/>
        <v>Jun</v>
      </c>
      <c r="T656" s="14" t="str">
        <f t="shared" si="75"/>
        <v>2015</v>
      </c>
      <c r="U656" s="14" t="str">
        <f t="shared" si="76"/>
        <v>Jul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23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70"/>
        <v>146.88749999999999</v>
      </c>
      <c r="P657" s="10">
        <f t="shared" si="71"/>
        <v>42.886861313868614</v>
      </c>
      <c r="Q657" t="str">
        <f t="shared" si="72"/>
        <v>technology</v>
      </c>
      <c r="R657" s="24" t="str">
        <f t="shared" si="73"/>
        <v>wearables</v>
      </c>
      <c r="S657" s="14" t="str">
        <f t="shared" si="74"/>
        <v>Feb</v>
      </c>
      <c r="T657" s="14" t="str">
        <f t="shared" si="75"/>
        <v>2015</v>
      </c>
      <c r="U657" s="14" t="str">
        <f t="shared" si="76"/>
        <v>Mar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23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70"/>
        <v>213.56</v>
      </c>
      <c r="P658" s="10">
        <f t="shared" si="71"/>
        <v>122.73563218390805</v>
      </c>
      <c r="Q658" t="str">
        <f t="shared" si="72"/>
        <v>technology</v>
      </c>
      <c r="R658" s="24" t="str">
        <f t="shared" si="73"/>
        <v>wearables</v>
      </c>
      <c r="S658" s="14" t="str">
        <f t="shared" si="74"/>
        <v>Feb</v>
      </c>
      <c r="T658" s="14" t="str">
        <f t="shared" si="75"/>
        <v>2016</v>
      </c>
      <c r="U658" s="14" t="str">
        <f t="shared" si="76"/>
        <v>Apr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23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70"/>
        <v>125.69999999999999</v>
      </c>
      <c r="P659" s="10">
        <f t="shared" si="71"/>
        <v>190.45454545454547</v>
      </c>
      <c r="Q659" t="str">
        <f t="shared" si="72"/>
        <v>technology</v>
      </c>
      <c r="R659" s="24" t="str">
        <f t="shared" si="73"/>
        <v>wearables</v>
      </c>
      <c r="S659" s="14" t="str">
        <f t="shared" si="74"/>
        <v>Nov</v>
      </c>
      <c r="T659" s="14" t="str">
        <f t="shared" si="75"/>
        <v>2015</v>
      </c>
      <c r="U659" s="14" t="str">
        <f t="shared" si="76"/>
        <v>Dec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23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70"/>
        <v>104.46206037108834</v>
      </c>
      <c r="P660" s="10">
        <f t="shared" si="71"/>
        <v>109.33695652173913</v>
      </c>
      <c r="Q660" t="str">
        <f t="shared" si="72"/>
        <v>technology</v>
      </c>
      <c r="R660" s="24" t="str">
        <f t="shared" si="73"/>
        <v>wearables</v>
      </c>
      <c r="S660" s="14" t="str">
        <f t="shared" si="74"/>
        <v>Jun</v>
      </c>
      <c r="T660" s="14" t="str">
        <f t="shared" si="75"/>
        <v>2015</v>
      </c>
      <c r="U660" s="14" t="str">
        <f t="shared" si="76"/>
        <v>Jul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23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70"/>
        <v>100.56666666666668</v>
      </c>
      <c r="P661" s="10">
        <f t="shared" si="71"/>
        <v>143.66666666666666</v>
      </c>
      <c r="Q661" t="str">
        <f t="shared" si="72"/>
        <v>technology</v>
      </c>
      <c r="R661" s="24" t="str">
        <f t="shared" si="73"/>
        <v>wearables</v>
      </c>
      <c r="S661" s="14" t="str">
        <f t="shared" si="74"/>
        <v>Jul</v>
      </c>
      <c r="T661" s="14" t="str">
        <f t="shared" si="75"/>
        <v>2015</v>
      </c>
      <c r="U661" s="14" t="str">
        <f t="shared" si="76"/>
        <v>Aug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23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70"/>
        <v>3.0579999999999998</v>
      </c>
      <c r="P662" s="10">
        <f t="shared" si="71"/>
        <v>84.944444444444443</v>
      </c>
      <c r="Q662" t="str">
        <f t="shared" si="72"/>
        <v>technology</v>
      </c>
      <c r="R662" s="24" t="str">
        <f t="shared" si="73"/>
        <v>wearables</v>
      </c>
      <c r="S662" s="14" t="str">
        <f t="shared" si="74"/>
        <v>Oct</v>
      </c>
      <c r="T662" s="14" t="str">
        <f t="shared" si="75"/>
        <v>2014</v>
      </c>
      <c r="U662" s="14" t="str">
        <f t="shared" si="76"/>
        <v>Nov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2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70"/>
        <v>0.95</v>
      </c>
      <c r="P663" s="10">
        <f t="shared" si="71"/>
        <v>10.555555555555555</v>
      </c>
      <c r="Q663" t="str">
        <f t="shared" si="72"/>
        <v>technology</v>
      </c>
      <c r="R663" s="24" t="str">
        <f t="shared" si="73"/>
        <v>wearables</v>
      </c>
      <c r="S663" s="14" t="str">
        <f t="shared" si="74"/>
        <v>Sep</v>
      </c>
      <c r="T663" s="14" t="str">
        <f t="shared" si="75"/>
        <v>2016</v>
      </c>
      <c r="U663" s="14" t="str">
        <f t="shared" si="76"/>
        <v>Oct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23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70"/>
        <v>0.4</v>
      </c>
      <c r="P664" s="10">
        <f t="shared" si="71"/>
        <v>39</v>
      </c>
      <c r="Q664" t="str">
        <f t="shared" si="72"/>
        <v>technology</v>
      </c>
      <c r="R664" s="24" t="str">
        <f t="shared" si="73"/>
        <v>wearables</v>
      </c>
      <c r="S664" s="14" t="str">
        <f t="shared" si="74"/>
        <v>Dec</v>
      </c>
      <c r="T664" s="14" t="str">
        <f t="shared" si="75"/>
        <v>2014</v>
      </c>
      <c r="U664" s="14" t="str">
        <f t="shared" si="76"/>
        <v>Jan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23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70"/>
        <v>0.35000000000000003</v>
      </c>
      <c r="P665" s="10">
        <f t="shared" si="71"/>
        <v>100</v>
      </c>
      <c r="Q665" t="str">
        <f t="shared" si="72"/>
        <v>technology</v>
      </c>
      <c r="R665" s="24" t="str">
        <f t="shared" si="73"/>
        <v>wearables</v>
      </c>
      <c r="S665" s="14" t="str">
        <f t="shared" si="74"/>
        <v>Jun</v>
      </c>
      <c r="T665" s="14" t="str">
        <f t="shared" si="75"/>
        <v>2015</v>
      </c>
      <c r="U665" s="14" t="str">
        <f t="shared" si="76"/>
        <v>Jul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23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70"/>
        <v>7.5333333333333332</v>
      </c>
      <c r="P666" s="10">
        <f t="shared" si="71"/>
        <v>31.172413793103448</v>
      </c>
      <c r="Q666" t="str">
        <f t="shared" si="72"/>
        <v>technology</v>
      </c>
      <c r="R666" s="24" t="str">
        <f t="shared" si="73"/>
        <v>wearables</v>
      </c>
      <c r="S666" s="14" t="str">
        <f t="shared" si="74"/>
        <v>Mar</v>
      </c>
      <c r="T666" s="14" t="str">
        <f t="shared" si="75"/>
        <v>2015</v>
      </c>
      <c r="U666" s="14" t="str">
        <f t="shared" si="76"/>
        <v>Apr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23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70"/>
        <v>18.64</v>
      </c>
      <c r="P667" s="10">
        <f t="shared" si="71"/>
        <v>155.33333333333334</v>
      </c>
      <c r="Q667" t="str">
        <f t="shared" si="72"/>
        <v>technology</v>
      </c>
      <c r="R667" s="24" t="str">
        <f t="shared" si="73"/>
        <v>wearables</v>
      </c>
      <c r="S667" s="14" t="str">
        <f t="shared" si="74"/>
        <v>Nov</v>
      </c>
      <c r="T667" s="14" t="str">
        <f t="shared" si="75"/>
        <v>2016</v>
      </c>
      <c r="U667" s="14" t="str">
        <f t="shared" si="76"/>
        <v>Jan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23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70"/>
        <v>4.0000000000000001E-3</v>
      </c>
      <c r="P668" s="10">
        <f t="shared" si="71"/>
        <v>2</v>
      </c>
      <c r="Q668" t="str">
        <f t="shared" si="72"/>
        <v>technology</v>
      </c>
      <c r="R668" s="24" t="str">
        <f t="shared" si="73"/>
        <v>wearables</v>
      </c>
      <c r="S668" s="14" t="str">
        <f t="shared" si="74"/>
        <v>Jul</v>
      </c>
      <c r="T668" s="14" t="str">
        <f t="shared" si="75"/>
        <v>2014</v>
      </c>
      <c r="U668" s="14" t="str">
        <f t="shared" si="76"/>
        <v>Aug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23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70"/>
        <v>10.02</v>
      </c>
      <c r="P669" s="10">
        <f t="shared" si="71"/>
        <v>178.92857142857142</v>
      </c>
      <c r="Q669" t="str">
        <f t="shared" si="72"/>
        <v>technology</v>
      </c>
      <c r="R669" s="24" t="str">
        <f t="shared" si="73"/>
        <v>wearables</v>
      </c>
      <c r="S669" s="14" t="str">
        <f t="shared" si="74"/>
        <v>Sep</v>
      </c>
      <c r="T669" s="14" t="str">
        <f t="shared" si="75"/>
        <v>2016</v>
      </c>
      <c r="U669" s="14" t="str">
        <f t="shared" si="76"/>
        <v>Oct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23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70"/>
        <v>4.5600000000000005</v>
      </c>
      <c r="P670" s="10">
        <f t="shared" si="71"/>
        <v>27.36</v>
      </c>
      <c r="Q670" t="str">
        <f t="shared" si="72"/>
        <v>technology</v>
      </c>
      <c r="R670" s="24" t="str">
        <f t="shared" si="73"/>
        <v>wearables</v>
      </c>
      <c r="S670" s="14" t="str">
        <f t="shared" si="74"/>
        <v>Mar</v>
      </c>
      <c r="T670" s="14" t="str">
        <f t="shared" si="75"/>
        <v>2015</v>
      </c>
      <c r="U670" s="14" t="str">
        <f t="shared" si="76"/>
        <v>May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23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70"/>
        <v>21.5075</v>
      </c>
      <c r="P671" s="10">
        <f t="shared" si="71"/>
        <v>1536.25</v>
      </c>
      <c r="Q671" t="str">
        <f t="shared" si="72"/>
        <v>technology</v>
      </c>
      <c r="R671" s="24" t="str">
        <f t="shared" si="73"/>
        <v>wearables</v>
      </c>
      <c r="S671" s="14" t="str">
        <f t="shared" si="74"/>
        <v>Jun</v>
      </c>
      <c r="T671" s="14" t="str">
        <f t="shared" si="75"/>
        <v>2016</v>
      </c>
      <c r="U671" s="14" t="str">
        <f t="shared" si="76"/>
        <v>Jul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23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70"/>
        <v>29.276666666666667</v>
      </c>
      <c r="P672" s="10">
        <f t="shared" si="71"/>
        <v>84.99677419354839</v>
      </c>
      <c r="Q672" t="str">
        <f t="shared" si="72"/>
        <v>technology</v>
      </c>
      <c r="R672" s="24" t="str">
        <f t="shared" si="73"/>
        <v>wearables</v>
      </c>
      <c r="S672" s="14" t="str">
        <f t="shared" si="74"/>
        <v>May</v>
      </c>
      <c r="T672" s="14" t="str">
        <f t="shared" si="75"/>
        <v>2016</v>
      </c>
      <c r="U672" s="14" t="str">
        <f t="shared" si="76"/>
        <v>Jun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2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70"/>
        <v>39.426666666666662</v>
      </c>
      <c r="P673" s="10">
        <f t="shared" si="71"/>
        <v>788.5333333333333</v>
      </c>
      <c r="Q673" t="str">
        <f t="shared" si="72"/>
        <v>technology</v>
      </c>
      <c r="R673" s="24" t="str">
        <f t="shared" si="73"/>
        <v>wearables</v>
      </c>
      <c r="S673" s="14" t="str">
        <f t="shared" si="74"/>
        <v>Dec</v>
      </c>
      <c r="T673" s="14" t="str">
        <f t="shared" si="75"/>
        <v>2014</v>
      </c>
      <c r="U673" s="14" t="str">
        <f t="shared" si="76"/>
        <v>Jan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23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70"/>
        <v>21.628</v>
      </c>
      <c r="P674" s="10">
        <f t="shared" si="71"/>
        <v>50.29767441860465</v>
      </c>
      <c r="Q674" t="str">
        <f t="shared" si="72"/>
        <v>technology</v>
      </c>
      <c r="R674" s="24" t="str">
        <f t="shared" si="73"/>
        <v>wearables</v>
      </c>
      <c r="S674" s="14" t="str">
        <f t="shared" si="74"/>
        <v>Dec</v>
      </c>
      <c r="T674" s="14" t="str">
        <f t="shared" si="75"/>
        <v>2014</v>
      </c>
      <c r="U674" s="14" t="str">
        <f t="shared" si="76"/>
        <v>Jan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23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70"/>
        <v>0.20500000000000002</v>
      </c>
      <c r="P675" s="10">
        <f t="shared" si="71"/>
        <v>68.333333333333329</v>
      </c>
      <c r="Q675" t="str">
        <f t="shared" si="72"/>
        <v>technology</v>
      </c>
      <c r="R675" s="24" t="str">
        <f t="shared" si="73"/>
        <v>wearables</v>
      </c>
      <c r="S675" s="14" t="str">
        <f t="shared" si="74"/>
        <v>Jul</v>
      </c>
      <c r="T675" s="14" t="str">
        <f t="shared" si="75"/>
        <v>2014</v>
      </c>
      <c r="U675" s="14" t="str">
        <f t="shared" si="76"/>
        <v>Sep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23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70"/>
        <v>0.03</v>
      </c>
      <c r="P676" s="10">
        <f t="shared" si="71"/>
        <v>7.5</v>
      </c>
      <c r="Q676" t="str">
        <f t="shared" si="72"/>
        <v>technology</v>
      </c>
      <c r="R676" s="24" t="str">
        <f t="shared" si="73"/>
        <v>wearables</v>
      </c>
      <c r="S676" s="14" t="str">
        <f t="shared" si="74"/>
        <v>Jun</v>
      </c>
      <c r="T676" s="14" t="str">
        <f t="shared" si="75"/>
        <v>2014</v>
      </c>
      <c r="U676" s="14" t="str">
        <f t="shared" si="76"/>
        <v>Aug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23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70"/>
        <v>14.85</v>
      </c>
      <c r="P677" s="10">
        <f t="shared" si="71"/>
        <v>34.269230769230766</v>
      </c>
      <c r="Q677" t="str">
        <f t="shared" si="72"/>
        <v>technology</v>
      </c>
      <c r="R677" s="24" t="str">
        <f t="shared" si="73"/>
        <v>wearables</v>
      </c>
      <c r="S677" s="14" t="str">
        <f t="shared" si="74"/>
        <v>Dec</v>
      </c>
      <c r="T677" s="14" t="str">
        <f t="shared" si="75"/>
        <v>2014</v>
      </c>
      <c r="U677" s="14" t="str">
        <f t="shared" si="76"/>
        <v>Jan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23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70"/>
        <v>1.4710000000000001</v>
      </c>
      <c r="P678" s="10">
        <f t="shared" si="71"/>
        <v>61.291666666666664</v>
      </c>
      <c r="Q678" t="str">
        <f t="shared" si="72"/>
        <v>technology</v>
      </c>
      <c r="R678" s="24" t="str">
        <f t="shared" si="73"/>
        <v>wearables</v>
      </c>
      <c r="S678" s="14" t="str">
        <f t="shared" si="74"/>
        <v>Jan</v>
      </c>
      <c r="T678" s="14" t="str">
        <f t="shared" si="75"/>
        <v>2015</v>
      </c>
      <c r="U678" s="14" t="str">
        <f t="shared" si="76"/>
        <v>Feb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23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70"/>
        <v>25.584</v>
      </c>
      <c r="P679" s="10">
        <f t="shared" si="71"/>
        <v>133.25</v>
      </c>
      <c r="Q679" t="str">
        <f t="shared" si="72"/>
        <v>technology</v>
      </c>
      <c r="R679" s="24" t="str">
        <f t="shared" si="73"/>
        <v>wearables</v>
      </c>
      <c r="S679" s="14" t="str">
        <f t="shared" si="74"/>
        <v>May</v>
      </c>
      <c r="T679" s="14" t="str">
        <f t="shared" si="75"/>
        <v>2016</v>
      </c>
      <c r="U679" s="14" t="str">
        <f t="shared" si="76"/>
        <v>Jun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23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70"/>
        <v>3.8206896551724134</v>
      </c>
      <c r="P680" s="10">
        <f t="shared" si="71"/>
        <v>65.17647058823529</v>
      </c>
      <c r="Q680" t="str">
        <f t="shared" si="72"/>
        <v>technology</v>
      </c>
      <c r="R680" s="24" t="str">
        <f t="shared" si="73"/>
        <v>wearables</v>
      </c>
      <c r="S680" s="14" t="str">
        <f t="shared" si="74"/>
        <v>Apr</v>
      </c>
      <c r="T680" s="14" t="str">
        <f t="shared" si="75"/>
        <v>2016</v>
      </c>
      <c r="U680" s="14" t="str">
        <f t="shared" si="76"/>
        <v>May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23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70"/>
        <v>15.485964912280703</v>
      </c>
      <c r="P681" s="10">
        <f t="shared" si="71"/>
        <v>93.90425531914893</v>
      </c>
      <c r="Q681" t="str">
        <f t="shared" si="72"/>
        <v>technology</v>
      </c>
      <c r="R681" s="24" t="str">
        <f t="shared" si="73"/>
        <v>wearables</v>
      </c>
      <c r="S681" s="14" t="str">
        <f t="shared" si="74"/>
        <v>Jul</v>
      </c>
      <c r="T681" s="14" t="str">
        <f t="shared" si="75"/>
        <v>2016</v>
      </c>
      <c r="U681" s="14" t="str">
        <f t="shared" si="76"/>
        <v>Sep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23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70"/>
        <v>25.912000000000003</v>
      </c>
      <c r="P682" s="10">
        <f t="shared" si="71"/>
        <v>150.65116279069767</v>
      </c>
      <c r="Q682" t="str">
        <f t="shared" si="72"/>
        <v>technology</v>
      </c>
      <c r="R682" s="24" t="str">
        <f t="shared" si="73"/>
        <v>wearables</v>
      </c>
      <c r="S682" s="14" t="str">
        <f t="shared" si="74"/>
        <v>Aug</v>
      </c>
      <c r="T682" s="14" t="str">
        <f t="shared" si="75"/>
        <v>2014</v>
      </c>
      <c r="U682" s="14" t="str">
        <f t="shared" si="76"/>
        <v>Sep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2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70"/>
        <v>0.04</v>
      </c>
      <c r="P683" s="10">
        <f t="shared" si="71"/>
        <v>1</v>
      </c>
      <c r="Q683" t="str">
        <f t="shared" si="72"/>
        <v>technology</v>
      </c>
      <c r="R683" s="24" t="str">
        <f t="shared" si="73"/>
        <v>wearables</v>
      </c>
      <c r="S683" s="14" t="str">
        <f t="shared" si="74"/>
        <v>Sep</v>
      </c>
      <c r="T683" s="14" t="str">
        <f t="shared" si="75"/>
        <v>2016</v>
      </c>
      <c r="U683" s="14" t="str">
        <f t="shared" si="76"/>
        <v>Oct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23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70"/>
        <v>0.106</v>
      </c>
      <c r="P684" s="10">
        <f t="shared" si="71"/>
        <v>13.25</v>
      </c>
      <c r="Q684" t="str">
        <f t="shared" si="72"/>
        <v>technology</v>
      </c>
      <c r="R684" s="24" t="str">
        <f t="shared" si="73"/>
        <v>wearables</v>
      </c>
      <c r="S684" s="14" t="str">
        <f t="shared" si="74"/>
        <v>Feb</v>
      </c>
      <c r="T684" s="14" t="str">
        <f t="shared" si="75"/>
        <v>2017</v>
      </c>
      <c r="U684" s="14" t="str">
        <f t="shared" si="76"/>
        <v>Mar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23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70"/>
        <v>0.85142857142857142</v>
      </c>
      <c r="P685" s="10">
        <f t="shared" si="71"/>
        <v>99.333333333333329</v>
      </c>
      <c r="Q685" t="str">
        <f t="shared" si="72"/>
        <v>technology</v>
      </c>
      <c r="R685" s="24" t="str">
        <f t="shared" si="73"/>
        <v>wearables</v>
      </c>
      <c r="S685" s="14" t="str">
        <f t="shared" si="74"/>
        <v>Sep</v>
      </c>
      <c r="T685" s="14" t="str">
        <f t="shared" si="75"/>
        <v>2016</v>
      </c>
      <c r="U685" s="14" t="str">
        <f t="shared" si="76"/>
        <v>Oct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23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70"/>
        <v>7.4837500000000006</v>
      </c>
      <c r="P686" s="10">
        <f t="shared" si="71"/>
        <v>177.39259259259259</v>
      </c>
      <c r="Q686" t="str">
        <f t="shared" si="72"/>
        <v>technology</v>
      </c>
      <c r="R686" s="24" t="str">
        <f t="shared" si="73"/>
        <v>wearables</v>
      </c>
      <c r="S686" s="14" t="str">
        <f t="shared" si="74"/>
        <v>Jun</v>
      </c>
      <c r="T686" s="14" t="str">
        <f t="shared" si="75"/>
        <v>2014</v>
      </c>
      <c r="U686" s="14" t="str">
        <f t="shared" si="76"/>
        <v>Jul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23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70"/>
        <v>27.650000000000002</v>
      </c>
      <c r="P687" s="10">
        <f t="shared" si="71"/>
        <v>55.3</v>
      </c>
      <c r="Q687" t="str">
        <f t="shared" si="72"/>
        <v>technology</v>
      </c>
      <c r="R687" s="24" t="str">
        <f t="shared" si="73"/>
        <v>wearables</v>
      </c>
      <c r="S687" s="14" t="str">
        <f t="shared" si="74"/>
        <v>Nov</v>
      </c>
      <c r="T687" s="14" t="str">
        <f t="shared" si="75"/>
        <v>2014</v>
      </c>
      <c r="U687" s="14" t="str">
        <f t="shared" si="76"/>
        <v>Jan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23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70"/>
        <v>0</v>
      </c>
      <c r="P688" s="10" t="e">
        <f t="shared" si="71"/>
        <v>#DIV/0!</v>
      </c>
      <c r="Q688" t="str">
        <f t="shared" si="72"/>
        <v>technology</v>
      </c>
      <c r="R688" s="24" t="str">
        <f t="shared" si="73"/>
        <v>wearables</v>
      </c>
      <c r="S688" s="14" t="str">
        <f t="shared" si="74"/>
        <v>Jul</v>
      </c>
      <c r="T688" s="14" t="str">
        <f t="shared" si="75"/>
        <v>2015</v>
      </c>
      <c r="U688" s="14" t="str">
        <f t="shared" si="76"/>
        <v>Aug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23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70"/>
        <v>3.55</v>
      </c>
      <c r="P689" s="10">
        <f t="shared" si="71"/>
        <v>591.66666666666663</v>
      </c>
      <c r="Q689" t="str">
        <f t="shared" si="72"/>
        <v>technology</v>
      </c>
      <c r="R689" s="24" t="str">
        <f t="shared" si="73"/>
        <v>wearables</v>
      </c>
      <c r="S689" s="14" t="str">
        <f t="shared" si="74"/>
        <v>Dec</v>
      </c>
      <c r="T689" s="14" t="str">
        <f t="shared" si="75"/>
        <v>2016</v>
      </c>
      <c r="U689" s="14" t="str">
        <f t="shared" si="76"/>
        <v>Feb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23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70"/>
        <v>72.989999999999995</v>
      </c>
      <c r="P690" s="10">
        <f t="shared" si="71"/>
        <v>405.5</v>
      </c>
      <c r="Q690" t="str">
        <f t="shared" si="72"/>
        <v>technology</v>
      </c>
      <c r="R690" s="24" t="str">
        <f t="shared" si="73"/>
        <v>wearables</v>
      </c>
      <c r="S690" s="14" t="str">
        <f t="shared" si="74"/>
        <v>Sep</v>
      </c>
      <c r="T690" s="14" t="str">
        <f t="shared" si="75"/>
        <v>2015</v>
      </c>
      <c r="U690" s="14" t="str">
        <f t="shared" si="76"/>
        <v>Oct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23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70"/>
        <v>57.648750000000007</v>
      </c>
      <c r="P691" s="10">
        <f t="shared" si="71"/>
        <v>343.14732142857144</v>
      </c>
      <c r="Q691" t="str">
        <f t="shared" si="72"/>
        <v>technology</v>
      </c>
      <c r="R691" s="24" t="str">
        <f t="shared" si="73"/>
        <v>wearables</v>
      </c>
      <c r="S691" s="14" t="str">
        <f t="shared" si="74"/>
        <v>Nov</v>
      </c>
      <c r="T691" s="14" t="str">
        <f t="shared" si="75"/>
        <v>2016</v>
      </c>
      <c r="U691" s="14" t="str">
        <f t="shared" si="76"/>
        <v>Dec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23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70"/>
        <v>12.34</v>
      </c>
      <c r="P692" s="10">
        <f t="shared" si="71"/>
        <v>72.588235294117652</v>
      </c>
      <c r="Q692" t="str">
        <f t="shared" si="72"/>
        <v>technology</v>
      </c>
      <c r="R692" s="24" t="str">
        <f t="shared" si="73"/>
        <v>wearables</v>
      </c>
      <c r="S692" s="14" t="str">
        <f t="shared" si="74"/>
        <v>Jul</v>
      </c>
      <c r="T692" s="14" t="str">
        <f t="shared" si="75"/>
        <v>2016</v>
      </c>
      <c r="U692" s="14" t="str">
        <f t="shared" si="76"/>
        <v>Sep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2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70"/>
        <v>0.52</v>
      </c>
      <c r="P693" s="10">
        <f t="shared" si="71"/>
        <v>26</v>
      </c>
      <c r="Q693" t="str">
        <f t="shared" si="72"/>
        <v>technology</v>
      </c>
      <c r="R693" s="24" t="str">
        <f t="shared" si="73"/>
        <v>wearables</v>
      </c>
      <c r="S693" s="14" t="str">
        <f t="shared" si="74"/>
        <v>Jun</v>
      </c>
      <c r="T693" s="14" t="str">
        <f t="shared" si="75"/>
        <v>2015</v>
      </c>
      <c r="U693" s="14" t="str">
        <f t="shared" si="76"/>
        <v>Jul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23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70"/>
        <v>6.5299999999999994</v>
      </c>
      <c r="P694" s="10">
        <f t="shared" si="71"/>
        <v>6.4975124378109452</v>
      </c>
      <c r="Q694" t="str">
        <f t="shared" si="72"/>
        <v>technology</v>
      </c>
      <c r="R694" s="24" t="str">
        <f t="shared" si="73"/>
        <v>wearables</v>
      </c>
      <c r="S694" s="14" t="str">
        <f t="shared" si="74"/>
        <v>Nov</v>
      </c>
      <c r="T694" s="14" t="str">
        <f t="shared" si="75"/>
        <v>2016</v>
      </c>
      <c r="U694" s="14" t="str">
        <f t="shared" si="76"/>
        <v>Dec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23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70"/>
        <v>35.338000000000001</v>
      </c>
      <c r="P695" s="10">
        <f t="shared" si="71"/>
        <v>119.38513513513513</v>
      </c>
      <c r="Q695" t="str">
        <f t="shared" si="72"/>
        <v>technology</v>
      </c>
      <c r="R695" s="24" t="str">
        <f t="shared" si="73"/>
        <v>wearables</v>
      </c>
      <c r="S695" s="14" t="str">
        <f t="shared" si="74"/>
        <v>Mar</v>
      </c>
      <c r="T695" s="14" t="str">
        <f t="shared" si="75"/>
        <v>2015</v>
      </c>
      <c r="U695" s="14" t="str">
        <f t="shared" si="76"/>
        <v>Apr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23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70"/>
        <v>0.39333333333333331</v>
      </c>
      <c r="P696" s="10">
        <f t="shared" si="71"/>
        <v>84.285714285714292</v>
      </c>
      <c r="Q696" t="str">
        <f t="shared" si="72"/>
        <v>technology</v>
      </c>
      <c r="R696" s="24" t="str">
        <f t="shared" si="73"/>
        <v>wearables</v>
      </c>
      <c r="S696" s="14" t="str">
        <f t="shared" si="74"/>
        <v>Jan</v>
      </c>
      <c r="T696" s="14" t="str">
        <f t="shared" si="75"/>
        <v>2017</v>
      </c>
      <c r="U696" s="14" t="str">
        <f t="shared" si="76"/>
        <v>Feb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23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70"/>
        <v>1.06</v>
      </c>
      <c r="P697" s="10">
        <f t="shared" si="71"/>
        <v>90.857142857142861</v>
      </c>
      <c r="Q697" t="str">
        <f t="shared" si="72"/>
        <v>technology</v>
      </c>
      <c r="R697" s="24" t="str">
        <f t="shared" si="73"/>
        <v>wearables</v>
      </c>
      <c r="S697" s="14" t="str">
        <f t="shared" si="74"/>
        <v>Oct</v>
      </c>
      <c r="T697" s="14" t="str">
        <f t="shared" si="75"/>
        <v>2014</v>
      </c>
      <c r="U697" s="14" t="str">
        <f t="shared" si="76"/>
        <v>Oct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23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70"/>
        <v>5.7142857142857147E-4</v>
      </c>
      <c r="P698" s="10">
        <f t="shared" si="71"/>
        <v>1</v>
      </c>
      <c r="Q698" t="str">
        <f t="shared" si="72"/>
        <v>technology</v>
      </c>
      <c r="R698" s="24" t="str">
        <f t="shared" si="73"/>
        <v>wearables</v>
      </c>
      <c r="S698" s="14" t="str">
        <f t="shared" si="74"/>
        <v>Jun</v>
      </c>
      <c r="T698" s="14" t="str">
        <f t="shared" si="75"/>
        <v>2014</v>
      </c>
      <c r="U698" s="14" t="str">
        <f t="shared" si="76"/>
        <v>Jul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23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70"/>
        <v>46.379999999999995</v>
      </c>
      <c r="P699" s="10">
        <f t="shared" si="71"/>
        <v>20.342105263157894</v>
      </c>
      <c r="Q699" t="str">
        <f t="shared" si="72"/>
        <v>technology</v>
      </c>
      <c r="R699" s="24" t="str">
        <f t="shared" si="73"/>
        <v>wearables</v>
      </c>
      <c r="S699" s="14" t="str">
        <f t="shared" si="74"/>
        <v>Jan</v>
      </c>
      <c r="T699" s="14" t="str">
        <f t="shared" si="75"/>
        <v>2016</v>
      </c>
      <c r="U699" s="14" t="str">
        <f t="shared" si="76"/>
        <v>Feb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23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70"/>
        <v>15.39</v>
      </c>
      <c r="P700" s="10">
        <f t="shared" si="71"/>
        <v>530.68965517241384</v>
      </c>
      <c r="Q700" t="str">
        <f t="shared" si="72"/>
        <v>technology</v>
      </c>
      <c r="R700" s="24" t="str">
        <f t="shared" si="73"/>
        <v>wearables</v>
      </c>
      <c r="S700" s="14" t="str">
        <f t="shared" si="74"/>
        <v>Aug</v>
      </c>
      <c r="T700" s="14" t="str">
        <f t="shared" si="75"/>
        <v>2014</v>
      </c>
      <c r="U700" s="14" t="str">
        <f t="shared" si="76"/>
        <v>Sep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23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70"/>
        <v>82.422107692307705</v>
      </c>
      <c r="P701" s="10">
        <f t="shared" si="71"/>
        <v>120.39184269662923</v>
      </c>
      <c r="Q701" t="str">
        <f t="shared" si="72"/>
        <v>technology</v>
      </c>
      <c r="R701" s="24" t="str">
        <f t="shared" si="73"/>
        <v>wearables</v>
      </c>
      <c r="S701" s="14" t="str">
        <f t="shared" si="74"/>
        <v>Oct</v>
      </c>
      <c r="T701" s="14" t="str">
        <f t="shared" si="75"/>
        <v>2013</v>
      </c>
      <c r="U701" s="14" t="str">
        <f t="shared" si="76"/>
        <v>Nov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23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70"/>
        <v>2.6866666666666665</v>
      </c>
      <c r="P702" s="10">
        <f t="shared" si="71"/>
        <v>13</v>
      </c>
      <c r="Q702" t="str">
        <f t="shared" si="72"/>
        <v>technology</v>
      </c>
      <c r="R702" s="24" t="str">
        <f t="shared" si="73"/>
        <v>wearables</v>
      </c>
      <c r="S702" s="14" t="str">
        <f t="shared" si="74"/>
        <v>Dec</v>
      </c>
      <c r="T702" s="14" t="str">
        <f t="shared" si="75"/>
        <v>2016</v>
      </c>
      <c r="U702" s="14" t="str">
        <f t="shared" si="76"/>
        <v>Jan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2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70"/>
        <v>26.6</v>
      </c>
      <c r="P703" s="10">
        <f t="shared" si="71"/>
        <v>291.33333333333331</v>
      </c>
      <c r="Q703" t="str">
        <f t="shared" si="72"/>
        <v>technology</v>
      </c>
      <c r="R703" s="24" t="str">
        <f t="shared" si="73"/>
        <v>wearables</v>
      </c>
      <c r="S703" s="14" t="str">
        <f t="shared" si="74"/>
        <v>Jun</v>
      </c>
      <c r="T703" s="14" t="str">
        <f t="shared" si="75"/>
        <v>2014</v>
      </c>
      <c r="U703" s="14" t="str">
        <f t="shared" si="76"/>
        <v>Jul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23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70"/>
        <v>30.813400000000001</v>
      </c>
      <c r="P704" s="10">
        <f t="shared" si="71"/>
        <v>124.9191891891892</v>
      </c>
      <c r="Q704" t="str">
        <f t="shared" si="72"/>
        <v>technology</v>
      </c>
      <c r="R704" s="24" t="str">
        <f t="shared" si="73"/>
        <v>wearables</v>
      </c>
      <c r="S704" s="14" t="str">
        <f t="shared" si="74"/>
        <v>Oct</v>
      </c>
      <c r="T704" s="14" t="str">
        <f t="shared" si="75"/>
        <v>2016</v>
      </c>
      <c r="U704" s="14" t="str">
        <f t="shared" si="76"/>
        <v>Nov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23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70"/>
        <v>5.58</v>
      </c>
      <c r="P705" s="10">
        <f t="shared" si="71"/>
        <v>119.57142857142857</v>
      </c>
      <c r="Q705" t="str">
        <f t="shared" si="72"/>
        <v>technology</v>
      </c>
      <c r="R705" s="24" t="str">
        <f t="shared" si="73"/>
        <v>wearables</v>
      </c>
      <c r="S705" s="14" t="str">
        <f t="shared" si="74"/>
        <v>Dec</v>
      </c>
      <c r="T705" s="14" t="str">
        <f t="shared" si="75"/>
        <v>2016</v>
      </c>
      <c r="U705" s="14" t="str">
        <f t="shared" si="76"/>
        <v>Jan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23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70"/>
        <v>0.87454545454545463</v>
      </c>
      <c r="P706" s="10">
        <f t="shared" si="71"/>
        <v>120.25</v>
      </c>
      <c r="Q706" t="str">
        <f t="shared" si="72"/>
        <v>technology</v>
      </c>
      <c r="R706" s="24" t="str">
        <f t="shared" si="73"/>
        <v>wearables</v>
      </c>
      <c r="S706" s="14" t="str">
        <f t="shared" si="74"/>
        <v>Dec</v>
      </c>
      <c r="T706" s="14" t="str">
        <f t="shared" si="75"/>
        <v>2016</v>
      </c>
      <c r="U706" s="14" t="str">
        <f t="shared" si="76"/>
        <v>Feb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23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77">E707/D707*100</f>
        <v>0.97699999999999987</v>
      </c>
      <c r="P707" s="10">
        <f t="shared" ref="P707:P770" si="78">E707/L707</f>
        <v>195.4</v>
      </c>
      <c r="Q707" t="str">
        <f t="shared" ref="Q707:Q770" si="79">LEFT(N707,FIND("/",N707)-1)</f>
        <v>technology</v>
      </c>
      <c r="R707" s="24" t="str">
        <f t="shared" ref="R707:R770" si="80">RIGHT(N707,LEN(N707)-SEARCH("/",N707,1))</f>
        <v>wearables</v>
      </c>
      <c r="S707" s="14" t="str">
        <f t="shared" ref="S707:S770" si="81">TEXT((((J707/60)/60)/24)+DATE(1970,1,1),"mmm")</f>
        <v>Dec</v>
      </c>
      <c r="T707" s="14" t="str">
        <f t="shared" ref="T707:T770" si="82">TEXT(((((J707/60)/60)/24)+DATE(1970,1,1)),"yyyy")</f>
        <v>2016</v>
      </c>
      <c r="U707" s="14" t="str">
        <f t="shared" ref="U707:U770" si="83">TEXT((((I707/60)/60)/24)+DATE(1970,1,1),"mmm")</f>
        <v>Jan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23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77"/>
        <v>0</v>
      </c>
      <c r="P708" s="10" t="e">
        <f t="shared" si="78"/>
        <v>#DIV/0!</v>
      </c>
      <c r="Q708" t="str">
        <f t="shared" si="79"/>
        <v>technology</v>
      </c>
      <c r="R708" s="24" t="str">
        <f t="shared" si="80"/>
        <v>wearables</v>
      </c>
      <c r="S708" s="14" t="str">
        <f t="shared" si="81"/>
        <v>Nov</v>
      </c>
      <c r="T708" s="14" t="str">
        <f t="shared" si="82"/>
        <v>2016</v>
      </c>
      <c r="U708" s="14" t="str">
        <f t="shared" si="83"/>
        <v>Dec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23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77"/>
        <v>78.927352941176466</v>
      </c>
      <c r="P709" s="10">
        <f t="shared" si="78"/>
        <v>117.69868421052631</v>
      </c>
      <c r="Q709" t="str">
        <f t="shared" si="79"/>
        <v>technology</v>
      </c>
      <c r="R709" s="24" t="str">
        <f t="shared" si="80"/>
        <v>wearables</v>
      </c>
      <c r="S709" s="14" t="str">
        <f t="shared" si="81"/>
        <v>Nov</v>
      </c>
      <c r="T709" s="14" t="str">
        <f t="shared" si="82"/>
        <v>2016</v>
      </c>
      <c r="U709" s="14" t="str">
        <f t="shared" si="83"/>
        <v>Jan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23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77"/>
        <v>22.092500000000001</v>
      </c>
      <c r="P710" s="10">
        <f t="shared" si="78"/>
        <v>23.948509485094849</v>
      </c>
      <c r="Q710" t="str">
        <f t="shared" si="79"/>
        <v>technology</v>
      </c>
      <c r="R710" s="24" t="str">
        <f t="shared" si="80"/>
        <v>wearables</v>
      </c>
      <c r="S710" s="14" t="str">
        <f t="shared" si="81"/>
        <v>Jul</v>
      </c>
      <c r="T710" s="14" t="str">
        <f t="shared" si="82"/>
        <v>2014</v>
      </c>
      <c r="U710" s="14" t="str">
        <f t="shared" si="83"/>
        <v>Sep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23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77"/>
        <v>0.40666666666666662</v>
      </c>
      <c r="P711" s="10">
        <f t="shared" si="78"/>
        <v>30.5</v>
      </c>
      <c r="Q711" t="str">
        <f t="shared" si="79"/>
        <v>technology</v>
      </c>
      <c r="R711" s="24" t="str">
        <f t="shared" si="80"/>
        <v>wearables</v>
      </c>
      <c r="S711" s="14" t="str">
        <f t="shared" si="81"/>
        <v>Nov</v>
      </c>
      <c r="T711" s="14" t="str">
        <f t="shared" si="82"/>
        <v>2014</v>
      </c>
      <c r="U711" s="14" t="str">
        <f t="shared" si="83"/>
        <v>Dec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23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77"/>
        <v>0</v>
      </c>
      <c r="P712" s="10" t="e">
        <f t="shared" si="78"/>
        <v>#DIV/0!</v>
      </c>
      <c r="Q712" t="str">
        <f t="shared" si="79"/>
        <v>technology</v>
      </c>
      <c r="R712" s="24" t="str">
        <f t="shared" si="80"/>
        <v>wearables</v>
      </c>
      <c r="S712" s="14" t="str">
        <f t="shared" si="81"/>
        <v>Jul</v>
      </c>
      <c r="T712" s="14" t="str">
        <f t="shared" si="82"/>
        <v>2014</v>
      </c>
      <c r="U712" s="14" t="str">
        <f t="shared" si="83"/>
        <v>Aug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2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77"/>
        <v>33.790999999999997</v>
      </c>
      <c r="P713" s="10">
        <f t="shared" si="78"/>
        <v>99.973372781065095</v>
      </c>
      <c r="Q713" t="str">
        <f t="shared" si="79"/>
        <v>technology</v>
      </c>
      <c r="R713" s="24" t="str">
        <f t="shared" si="80"/>
        <v>wearables</v>
      </c>
      <c r="S713" s="14" t="str">
        <f t="shared" si="81"/>
        <v>Nov</v>
      </c>
      <c r="T713" s="14" t="str">
        <f t="shared" si="82"/>
        <v>2016</v>
      </c>
      <c r="U713" s="14" t="str">
        <f t="shared" si="83"/>
        <v>Dec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23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77"/>
        <v>0.21649484536082475</v>
      </c>
      <c r="P714" s="10">
        <f t="shared" si="78"/>
        <v>26.25</v>
      </c>
      <c r="Q714" t="str">
        <f t="shared" si="79"/>
        <v>technology</v>
      </c>
      <c r="R714" s="24" t="str">
        <f t="shared" si="80"/>
        <v>wearables</v>
      </c>
      <c r="S714" s="14" t="str">
        <f t="shared" si="81"/>
        <v>Jan</v>
      </c>
      <c r="T714" s="14" t="str">
        <f t="shared" si="82"/>
        <v>2016</v>
      </c>
      <c r="U714" s="14" t="str">
        <f t="shared" si="83"/>
        <v>Feb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23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77"/>
        <v>0.79600000000000004</v>
      </c>
      <c r="P715" s="10">
        <f t="shared" si="78"/>
        <v>199</v>
      </c>
      <c r="Q715" t="str">
        <f t="shared" si="79"/>
        <v>technology</v>
      </c>
      <c r="R715" s="24" t="str">
        <f t="shared" si="80"/>
        <v>wearables</v>
      </c>
      <c r="S715" s="14" t="str">
        <f t="shared" si="81"/>
        <v>May</v>
      </c>
      <c r="T715" s="14" t="str">
        <f t="shared" si="82"/>
        <v>2016</v>
      </c>
      <c r="U715" s="14" t="str">
        <f t="shared" si="83"/>
        <v>Jun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23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77"/>
        <v>14.993333333333334</v>
      </c>
      <c r="P716" s="10">
        <f t="shared" si="78"/>
        <v>80.321428571428569</v>
      </c>
      <c r="Q716" t="str">
        <f t="shared" si="79"/>
        <v>technology</v>
      </c>
      <c r="R716" s="24" t="str">
        <f t="shared" si="80"/>
        <v>wearables</v>
      </c>
      <c r="S716" s="14" t="str">
        <f t="shared" si="81"/>
        <v>Dec</v>
      </c>
      <c r="T716" s="14" t="str">
        <f t="shared" si="82"/>
        <v>2016</v>
      </c>
      <c r="U716" s="14" t="str">
        <f t="shared" si="83"/>
        <v>Feb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23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77"/>
        <v>5.0509090909090908</v>
      </c>
      <c r="P717" s="10">
        <f t="shared" si="78"/>
        <v>115.75</v>
      </c>
      <c r="Q717" t="str">
        <f t="shared" si="79"/>
        <v>technology</v>
      </c>
      <c r="R717" s="24" t="str">
        <f t="shared" si="80"/>
        <v>wearables</v>
      </c>
      <c r="S717" s="14" t="str">
        <f t="shared" si="81"/>
        <v>Sep</v>
      </c>
      <c r="T717" s="14" t="str">
        <f t="shared" si="82"/>
        <v>2015</v>
      </c>
      <c r="U717" s="14" t="str">
        <f t="shared" si="83"/>
        <v>Nov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23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77"/>
        <v>10.214285714285715</v>
      </c>
      <c r="P718" s="10">
        <f t="shared" si="78"/>
        <v>44.6875</v>
      </c>
      <c r="Q718" t="str">
        <f t="shared" si="79"/>
        <v>technology</v>
      </c>
      <c r="R718" s="24" t="str">
        <f t="shared" si="80"/>
        <v>wearables</v>
      </c>
      <c r="S718" s="14" t="str">
        <f t="shared" si="81"/>
        <v>Oct</v>
      </c>
      <c r="T718" s="14" t="str">
        <f t="shared" si="82"/>
        <v>2014</v>
      </c>
      <c r="U718" s="14" t="str">
        <f t="shared" si="83"/>
        <v>Dec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23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77"/>
        <v>0.30499999999999999</v>
      </c>
      <c r="P719" s="10">
        <f t="shared" si="78"/>
        <v>76.25</v>
      </c>
      <c r="Q719" t="str">
        <f t="shared" si="79"/>
        <v>technology</v>
      </c>
      <c r="R719" s="24" t="str">
        <f t="shared" si="80"/>
        <v>wearables</v>
      </c>
      <c r="S719" s="14" t="str">
        <f t="shared" si="81"/>
        <v>Aug</v>
      </c>
      <c r="T719" s="14" t="str">
        <f t="shared" si="82"/>
        <v>2014</v>
      </c>
      <c r="U719" s="14" t="str">
        <f t="shared" si="83"/>
        <v>Sep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23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77"/>
        <v>0.75</v>
      </c>
      <c r="P720" s="10">
        <f t="shared" si="78"/>
        <v>22.5</v>
      </c>
      <c r="Q720" t="str">
        <f t="shared" si="79"/>
        <v>technology</v>
      </c>
      <c r="R720" s="24" t="str">
        <f t="shared" si="80"/>
        <v>wearables</v>
      </c>
      <c r="S720" s="14" t="str">
        <f t="shared" si="81"/>
        <v>Jan</v>
      </c>
      <c r="T720" s="14" t="str">
        <f t="shared" si="82"/>
        <v>2017</v>
      </c>
      <c r="U720" s="14" t="str">
        <f t="shared" si="83"/>
        <v>Feb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23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77"/>
        <v>1.2933333333333332</v>
      </c>
      <c r="P721" s="10">
        <f t="shared" si="78"/>
        <v>19.399999999999999</v>
      </c>
      <c r="Q721" t="str">
        <f t="shared" si="79"/>
        <v>technology</v>
      </c>
      <c r="R721" s="24" t="str">
        <f t="shared" si="80"/>
        <v>wearables</v>
      </c>
      <c r="S721" s="14" t="str">
        <f t="shared" si="81"/>
        <v>Feb</v>
      </c>
      <c r="T721" s="14" t="str">
        <f t="shared" si="82"/>
        <v>2016</v>
      </c>
      <c r="U721" s="14" t="str">
        <f t="shared" si="83"/>
        <v>Feb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23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77"/>
        <v>143.94736842105263</v>
      </c>
      <c r="P722" s="10">
        <f t="shared" si="78"/>
        <v>66.707317073170728</v>
      </c>
      <c r="Q722" t="str">
        <f t="shared" si="79"/>
        <v>publishing</v>
      </c>
      <c r="R722" s="24" t="str">
        <f t="shared" si="80"/>
        <v>nonfiction</v>
      </c>
      <c r="S722" s="14" t="str">
        <f t="shared" si="81"/>
        <v>Jan</v>
      </c>
      <c r="T722" s="14" t="str">
        <f t="shared" si="82"/>
        <v>2012</v>
      </c>
      <c r="U722" s="14" t="str">
        <f t="shared" si="83"/>
        <v>Jan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77"/>
        <v>122.10975609756099</v>
      </c>
      <c r="P723" s="10">
        <f t="shared" si="78"/>
        <v>84.142857142857139</v>
      </c>
      <c r="Q723" t="str">
        <f t="shared" si="79"/>
        <v>publishing</v>
      </c>
      <c r="R723" s="24" t="str">
        <f t="shared" si="80"/>
        <v>nonfiction</v>
      </c>
      <c r="S723" s="14" t="str">
        <f t="shared" si="81"/>
        <v>Jun</v>
      </c>
      <c r="T723" s="14" t="str">
        <f t="shared" si="82"/>
        <v>2014</v>
      </c>
      <c r="U723" s="14" t="str">
        <f t="shared" si="83"/>
        <v>Aug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23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77"/>
        <v>132.024</v>
      </c>
      <c r="P724" s="10">
        <f t="shared" si="78"/>
        <v>215.72549019607843</v>
      </c>
      <c r="Q724" t="str">
        <f t="shared" si="79"/>
        <v>publishing</v>
      </c>
      <c r="R724" s="24" t="str">
        <f t="shared" si="80"/>
        <v>nonfiction</v>
      </c>
      <c r="S724" s="14" t="str">
        <f t="shared" si="81"/>
        <v>Mar</v>
      </c>
      <c r="T724" s="14" t="str">
        <f t="shared" si="82"/>
        <v>2012</v>
      </c>
      <c r="U724" s="14" t="str">
        <f t="shared" si="83"/>
        <v>Apr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23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77"/>
        <v>109.38000000000001</v>
      </c>
      <c r="P725" s="10">
        <f t="shared" si="78"/>
        <v>54.69</v>
      </c>
      <c r="Q725" t="str">
        <f t="shared" si="79"/>
        <v>publishing</v>
      </c>
      <c r="R725" s="24" t="str">
        <f t="shared" si="80"/>
        <v>nonfiction</v>
      </c>
      <c r="S725" s="14" t="str">
        <f t="shared" si="81"/>
        <v>Jun</v>
      </c>
      <c r="T725" s="14" t="str">
        <f t="shared" si="82"/>
        <v>2015</v>
      </c>
      <c r="U725" s="14" t="str">
        <f t="shared" si="83"/>
        <v>Jul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23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77"/>
        <v>105.47157142857144</v>
      </c>
      <c r="P726" s="10">
        <f t="shared" si="78"/>
        <v>51.62944055944056</v>
      </c>
      <c r="Q726" t="str">
        <f t="shared" si="79"/>
        <v>publishing</v>
      </c>
      <c r="R726" s="24" t="str">
        <f t="shared" si="80"/>
        <v>nonfiction</v>
      </c>
      <c r="S726" s="14" t="str">
        <f t="shared" si="81"/>
        <v>May</v>
      </c>
      <c r="T726" s="14" t="str">
        <f t="shared" si="82"/>
        <v>2011</v>
      </c>
      <c r="U726" s="14" t="str">
        <f t="shared" si="83"/>
        <v>Jun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23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77"/>
        <v>100.35000000000001</v>
      </c>
      <c r="P727" s="10">
        <f t="shared" si="78"/>
        <v>143.35714285714286</v>
      </c>
      <c r="Q727" t="str">
        <f t="shared" si="79"/>
        <v>publishing</v>
      </c>
      <c r="R727" s="24" t="str">
        <f t="shared" si="80"/>
        <v>nonfiction</v>
      </c>
      <c r="S727" s="14" t="str">
        <f t="shared" si="81"/>
        <v>Nov</v>
      </c>
      <c r="T727" s="14" t="str">
        <f t="shared" si="82"/>
        <v>2015</v>
      </c>
      <c r="U727" s="14" t="str">
        <f t="shared" si="83"/>
        <v>Dec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23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77"/>
        <v>101.4</v>
      </c>
      <c r="P728" s="10">
        <f t="shared" si="78"/>
        <v>72.428571428571431</v>
      </c>
      <c r="Q728" t="str">
        <f t="shared" si="79"/>
        <v>publishing</v>
      </c>
      <c r="R728" s="24" t="str">
        <f t="shared" si="80"/>
        <v>nonfiction</v>
      </c>
      <c r="S728" s="14" t="str">
        <f t="shared" si="81"/>
        <v>Mar</v>
      </c>
      <c r="T728" s="14" t="str">
        <f t="shared" si="82"/>
        <v>2013</v>
      </c>
      <c r="U728" s="14" t="str">
        <f t="shared" si="83"/>
        <v>Apr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23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77"/>
        <v>155.51428571428571</v>
      </c>
      <c r="P729" s="10">
        <f t="shared" si="78"/>
        <v>36.530201342281877</v>
      </c>
      <c r="Q729" t="str">
        <f t="shared" si="79"/>
        <v>publishing</v>
      </c>
      <c r="R729" s="24" t="str">
        <f t="shared" si="80"/>
        <v>nonfiction</v>
      </c>
      <c r="S729" s="14" t="str">
        <f t="shared" si="81"/>
        <v>Dec</v>
      </c>
      <c r="T729" s="14" t="str">
        <f t="shared" si="82"/>
        <v>2012</v>
      </c>
      <c r="U729" s="14" t="str">
        <f t="shared" si="83"/>
        <v>Jan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23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77"/>
        <v>105.566</v>
      </c>
      <c r="P730" s="10">
        <f t="shared" si="78"/>
        <v>60.903461538461535</v>
      </c>
      <c r="Q730" t="str">
        <f t="shared" si="79"/>
        <v>publishing</v>
      </c>
      <c r="R730" s="24" t="str">
        <f t="shared" si="80"/>
        <v>nonfiction</v>
      </c>
      <c r="S730" s="14" t="str">
        <f t="shared" si="81"/>
        <v>Jul</v>
      </c>
      <c r="T730" s="14" t="str">
        <f t="shared" si="82"/>
        <v>2011</v>
      </c>
      <c r="U730" s="14" t="str">
        <f t="shared" si="83"/>
        <v>Aug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23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77"/>
        <v>130.65</v>
      </c>
      <c r="P731" s="10">
        <f t="shared" si="78"/>
        <v>43.55</v>
      </c>
      <c r="Q731" t="str">
        <f t="shared" si="79"/>
        <v>publishing</v>
      </c>
      <c r="R731" s="24" t="str">
        <f t="shared" si="80"/>
        <v>nonfiction</v>
      </c>
      <c r="S731" s="14" t="str">
        <f t="shared" si="81"/>
        <v>Jul</v>
      </c>
      <c r="T731" s="14" t="str">
        <f t="shared" si="82"/>
        <v>2012</v>
      </c>
      <c r="U731" s="14" t="str">
        <f t="shared" si="83"/>
        <v>Sep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23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77"/>
        <v>132.19</v>
      </c>
      <c r="P732" s="10">
        <f t="shared" si="78"/>
        <v>99.766037735849054</v>
      </c>
      <c r="Q732" t="str">
        <f t="shared" si="79"/>
        <v>publishing</v>
      </c>
      <c r="R732" s="24" t="str">
        <f t="shared" si="80"/>
        <v>nonfiction</v>
      </c>
      <c r="S732" s="14" t="str">
        <f t="shared" si="81"/>
        <v>Nov</v>
      </c>
      <c r="T732" s="14" t="str">
        <f t="shared" si="82"/>
        <v>2011</v>
      </c>
      <c r="U732" s="14" t="str">
        <f t="shared" si="83"/>
        <v>Dec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2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77"/>
        <v>126</v>
      </c>
      <c r="P733" s="10">
        <f t="shared" si="78"/>
        <v>88.732394366197184</v>
      </c>
      <c r="Q733" t="str">
        <f t="shared" si="79"/>
        <v>publishing</v>
      </c>
      <c r="R733" s="24" t="str">
        <f t="shared" si="80"/>
        <v>nonfiction</v>
      </c>
      <c r="S733" s="14" t="str">
        <f t="shared" si="81"/>
        <v>Dec</v>
      </c>
      <c r="T733" s="14" t="str">
        <f t="shared" si="82"/>
        <v>2011</v>
      </c>
      <c r="U733" s="14" t="str">
        <f t="shared" si="83"/>
        <v>Jan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23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77"/>
        <v>160</v>
      </c>
      <c r="P734" s="10">
        <f t="shared" si="78"/>
        <v>4.9230769230769234</v>
      </c>
      <c r="Q734" t="str">
        <f t="shared" si="79"/>
        <v>publishing</v>
      </c>
      <c r="R734" s="24" t="str">
        <f t="shared" si="80"/>
        <v>nonfiction</v>
      </c>
      <c r="S734" s="14" t="str">
        <f t="shared" si="81"/>
        <v>Jul</v>
      </c>
      <c r="T734" s="14" t="str">
        <f t="shared" si="82"/>
        <v>2013</v>
      </c>
      <c r="U734" s="14" t="str">
        <f t="shared" si="83"/>
        <v>Sep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23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77"/>
        <v>120.48</v>
      </c>
      <c r="P735" s="10">
        <f t="shared" si="78"/>
        <v>17.822485207100591</v>
      </c>
      <c r="Q735" t="str">
        <f t="shared" si="79"/>
        <v>publishing</v>
      </c>
      <c r="R735" s="24" t="str">
        <f t="shared" si="80"/>
        <v>nonfiction</v>
      </c>
      <c r="S735" s="14" t="str">
        <f t="shared" si="81"/>
        <v>Nov</v>
      </c>
      <c r="T735" s="14" t="str">
        <f t="shared" si="82"/>
        <v>2013</v>
      </c>
      <c r="U735" s="14" t="str">
        <f t="shared" si="83"/>
        <v>Dec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23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77"/>
        <v>125.52941176470588</v>
      </c>
      <c r="P736" s="10">
        <f t="shared" si="78"/>
        <v>187.19298245614036</v>
      </c>
      <c r="Q736" t="str">
        <f t="shared" si="79"/>
        <v>publishing</v>
      </c>
      <c r="R736" s="24" t="str">
        <f t="shared" si="80"/>
        <v>nonfiction</v>
      </c>
      <c r="S736" s="14" t="str">
        <f t="shared" si="81"/>
        <v>Apr</v>
      </c>
      <c r="T736" s="14" t="str">
        <f t="shared" si="82"/>
        <v>2015</v>
      </c>
      <c r="U736" s="14" t="str">
        <f t="shared" si="83"/>
        <v>May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23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77"/>
        <v>114.40638297872341</v>
      </c>
      <c r="P737" s="10">
        <f t="shared" si="78"/>
        <v>234.80786026200875</v>
      </c>
      <c r="Q737" t="str">
        <f t="shared" si="79"/>
        <v>publishing</v>
      </c>
      <c r="R737" s="24" t="str">
        <f t="shared" si="80"/>
        <v>nonfiction</v>
      </c>
      <c r="S737" s="14" t="str">
        <f t="shared" si="81"/>
        <v>Nov</v>
      </c>
      <c r="T737" s="14" t="str">
        <f t="shared" si="82"/>
        <v>2014</v>
      </c>
      <c r="U737" s="14" t="str">
        <f t="shared" si="83"/>
        <v>Dec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23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77"/>
        <v>315.13888888888891</v>
      </c>
      <c r="P738" s="10">
        <f t="shared" si="78"/>
        <v>105.04629629629629</v>
      </c>
      <c r="Q738" t="str">
        <f t="shared" si="79"/>
        <v>publishing</v>
      </c>
      <c r="R738" s="24" t="str">
        <f t="shared" si="80"/>
        <v>nonfiction</v>
      </c>
      <c r="S738" s="14" t="str">
        <f t="shared" si="81"/>
        <v>Nov</v>
      </c>
      <c r="T738" s="14" t="str">
        <f t="shared" si="82"/>
        <v>2013</v>
      </c>
      <c r="U738" s="14" t="str">
        <f t="shared" si="83"/>
        <v>Nov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23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77"/>
        <v>122.39999999999999</v>
      </c>
      <c r="P739" s="10">
        <f t="shared" si="78"/>
        <v>56.666666666666664</v>
      </c>
      <c r="Q739" t="str">
        <f t="shared" si="79"/>
        <v>publishing</v>
      </c>
      <c r="R739" s="24" t="str">
        <f t="shared" si="80"/>
        <v>nonfiction</v>
      </c>
      <c r="S739" s="14" t="str">
        <f t="shared" si="81"/>
        <v>Jan</v>
      </c>
      <c r="T739" s="14" t="str">
        <f t="shared" si="82"/>
        <v>2014</v>
      </c>
      <c r="U739" s="14" t="str">
        <f t="shared" si="83"/>
        <v>Feb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23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77"/>
        <v>106.73333333333332</v>
      </c>
      <c r="P740" s="10">
        <f t="shared" si="78"/>
        <v>39.048780487804876</v>
      </c>
      <c r="Q740" t="str">
        <f t="shared" si="79"/>
        <v>publishing</v>
      </c>
      <c r="R740" s="24" t="str">
        <f t="shared" si="80"/>
        <v>nonfiction</v>
      </c>
      <c r="S740" s="14" t="str">
        <f t="shared" si="81"/>
        <v>Oct</v>
      </c>
      <c r="T740" s="14" t="str">
        <f t="shared" si="82"/>
        <v>2014</v>
      </c>
      <c r="U740" s="14" t="str">
        <f t="shared" si="83"/>
        <v>Dec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23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77"/>
        <v>158.33333333333331</v>
      </c>
      <c r="P741" s="10">
        <f t="shared" si="78"/>
        <v>68.345323741007192</v>
      </c>
      <c r="Q741" t="str">
        <f t="shared" si="79"/>
        <v>publishing</v>
      </c>
      <c r="R741" s="24" t="str">
        <f t="shared" si="80"/>
        <v>nonfiction</v>
      </c>
      <c r="S741" s="14" t="str">
        <f t="shared" si="81"/>
        <v>Jul</v>
      </c>
      <c r="T741" s="14" t="str">
        <f t="shared" si="82"/>
        <v>2014</v>
      </c>
      <c r="U741" s="14" t="str">
        <f t="shared" si="83"/>
        <v>Aug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23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77"/>
        <v>107.4</v>
      </c>
      <c r="P742" s="10">
        <f t="shared" si="78"/>
        <v>169.57894736842104</v>
      </c>
      <c r="Q742" t="str">
        <f t="shared" si="79"/>
        <v>publishing</v>
      </c>
      <c r="R742" s="24" t="str">
        <f t="shared" si="80"/>
        <v>nonfiction</v>
      </c>
      <c r="S742" s="14" t="str">
        <f t="shared" si="81"/>
        <v>Jun</v>
      </c>
      <c r="T742" s="14" t="str">
        <f t="shared" si="82"/>
        <v>2015</v>
      </c>
      <c r="U742" s="14" t="str">
        <f t="shared" si="83"/>
        <v>Jun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2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77"/>
        <v>102.25999999999999</v>
      </c>
      <c r="P743" s="10">
        <f t="shared" si="78"/>
        <v>141.42340425531913</v>
      </c>
      <c r="Q743" t="str">
        <f t="shared" si="79"/>
        <v>publishing</v>
      </c>
      <c r="R743" s="24" t="str">
        <f t="shared" si="80"/>
        <v>nonfiction</v>
      </c>
      <c r="S743" s="14" t="str">
        <f t="shared" si="81"/>
        <v>May</v>
      </c>
      <c r="T743" s="14" t="str">
        <f t="shared" si="82"/>
        <v>2013</v>
      </c>
      <c r="U743" s="14" t="str">
        <f t="shared" si="83"/>
        <v>Jun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23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77"/>
        <v>110.71428571428572</v>
      </c>
      <c r="P744" s="10">
        <f t="shared" si="78"/>
        <v>67.391304347826093</v>
      </c>
      <c r="Q744" t="str">
        <f t="shared" si="79"/>
        <v>publishing</v>
      </c>
      <c r="R744" s="24" t="str">
        <f t="shared" si="80"/>
        <v>nonfiction</v>
      </c>
      <c r="S744" s="14" t="str">
        <f t="shared" si="81"/>
        <v>Feb</v>
      </c>
      <c r="T744" s="14" t="str">
        <f t="shared" si="82"/>
        <v>2014</v>
      </c>
      <c r="U744" s="14" t="str">
        <f t="shared" si="83"/>
        <v>Mar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23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77"/>
        <v>148</v>
      </c>
      <c r="P745" s="10">
        <f t="shared" si="78"/>
        <v>54.266666666666666</v>
      </c>
      <c r="Q745" t="str">
        <f t="shared" si="79"/>
        <v>publishing</v>
      </c>
      <c r="R745" s="24" t="str">
        <f t="shared" si="80"/>
        <v>nonfiction</v>
      </c>
      <c r="S745" s="14" t="str">
        <f t="shared" si="81"/>
        <v>Mar</v>
      </c>
      <c r="T745" s="14" t="str">
        <f t="shared" si="82"/>
        <v>2012</v>
      </c>
      <c r="U745" s="14" t="str">
        <f t="shared" si="83"/>
        <v>Apr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23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77"/>
        <v>102.32000000000001</v>
      </c>
      <c r="P746" s="10">
        <f t="shared" si="78"/>
        <v>82.516129032258064</v>
      </c>
      <c r="Q746" t="str">
        <f t="shared" si="79"/>
        <v>publishing</v>
      </c>
      <c r="R746" s="24" t="str">
        <f t="shared" si="80"/>
        <v>nonfiction</v>
      </c>
      <c r="S746" s="14" t="str">
        <f t="shared" si="81"/>
        <v>Nov</v>
      </c>
      <c r="T746" s="14" t="str">
        <f t="shared" si="82"/>
        <v>2012</v>
      </c>
      <c r="U746" s="14" t="str">
        <f t="shared" si="83"/>
        <v>Dec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23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77"/>
        <v>179.09909909909908</v>
      </c>
      <c r="P747" s="10">
        <f t="shared" si="78"/>
        <v>53.729729729729726</v>
      </c>
      <c r="Q747" t="str">
        <f t="shared" si="79"/>
        <v>publishing</v>
      </c>
      <c r="R747" s="24" t="str">
        <f t="shared" si="80"/>
        <v>nonfiction</v>
      </c>
      <c r="S747" s="14" t="str">
        <f t="shared" si="81"/>
        <v>Apr</v>
      </c>
      <c r="T747" s="14" t="str">
        <f t="shared" si="82"/>
        <v>2013</v>
      </c>
      <c r="U747" s="14" t="str">
        <f t="shared" si="83"/>
        <v>May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23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77"/>
        <v>111.08135252761969</v>
      </c>
      <c r="P748" s="10">
        <f t="shared" si="78"/>
        <v>34.206185567010309</v>
      </c>
      <c r="Q748" t="str">
        <f t="shared" si="79"/>
        <v>publishing</v>
      </c>
      <c r="R748" s="24" t="str">
        <f t="shared" si="80"/>
        <v>nonfiction</v>
      </c>
      <c r="S748" s="14" t="str">
        <f t="shared" si="81"/>
        <v>Sep</v>
      </c>
      <c r="T748" s="14" t="str">
        <f t="shared" si="82"/>
        <v>2012</v>
      </c>
      <c r="U748" s="14" t="str">
        <f t="shared" si="83"/>
        <v>Sep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23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77"/>
        <v>100.04285714285714</v>
      </c>
      <c r="P749" s="10">
        <f t="shared" si="78"/>
        <v>127.32727272727273</v>
      </c>
      <c r="Q749" t="str">
        <f t="shared" si="79"/>
        <v>publishing</v>
      </c>
      <c r="R749" s="24" t="str">
        <f t="shared" si="80"/>
        <v>nonfiction</v>
      </c>
      <c r="S749" s="14" t="str">
        <f t="shared" si="81"/>
        <v>Dec</v>
      </c>
      <c r="T749" s="14" t="str">
        <f t="shared" si="82"/>
        <v>2014</v>
      </c>
      <c r="U749" s="14" t="str">
        <f t="shared" si="83"/>
        <v>Jan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23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77"/>
        <v>100.25</v>
      </c>
      <c r="P750" s="10">
        <f t="shared" si="78"/>
        <v>45.56818181818182</v>
      </c>
      <c r="Q750" t="str">
        <f t="shared" si="79"/>
        <v>publishing</v>
      </c>
      <c r="R750" s="24" t="str">
        <f t="shared" si="80"/>
        <v>nonfiction</v>
      </c>
      <c r="S750" s="14" t="str">
        <f t="shared" si="81"/>
        <v>Jul</v>
      </c>
      <c r="T750" s="14" t="str">
        <f t="shared" si="82"/>
        <v>2014</v>
      </c>
      <c r="U750" s="14" t="str">
        <f t="shared" si="83"/>
        <v>Aug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23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77"/>
        <v>105.56</v>
      </c>
      <c r="P751" s="10">
        <f t="shared" si="78"/>
        <v>95.963636363636368</v>
      </c>
      <c r="Q751" t="str">
        <f t="shared" si="79"/>
        <v>publishing</v>
      </c>
      <c r="R751" s="24" t="str">
        <f t="shared" si="80"/>
        <v>nonfiction</v>
      </c>
      <c r="S751" s="14" t="str">
        <f t="shared" si="81"/>
        <v>Dec</v>
      </c>
      <c r="T751" s="14" t="str">
        <f t="shared" si="82"/>
        <v>2016</v>
      </c>
      <c r="U751" s="14" t="str">
        <f t="shared" si="83"/>
        <v>Jan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23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77"/>
        <v>102.58775877587757</v>
      </c>
      <c r="P752" s="10">
        <f t="shared" si="78"/>
        <v>77.271186440677965</v>
      </c>
      <c r="Q752" t="str">
        <f t="shared" si="79"/>
        <v>publishing</v>
      </c>
      <c r="R752" s="24" t="str">
        <f t="shared" si="80"/>
        <v>nonfiction</v>
      </c>
      <c r="S752" s="14" t="str">
        <f t="shared" si="81"/>
        <v>Jan</v>
      </c>
      <c r="T752" s="14" t="str">
        <f t="shared" si="82"/>
        <v>2013</v>
      </c>
      <c r="U752" s="14" t="str">
        <f t="shared" si="83"/>
        <v>Feb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2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77"/>
        <v>118.5</v>
      </c>
      <c r="P753" s="10">
        <f t="shared" si="78"/>
        <v>57.338709677419352</v>
      </c>
      <c r="Q753" t="str">
        <f t="shared" si="79"/>
        <v>publishing</v>
      </c>
      <c r="R753" s="24" t="str">
        <f t="shared" si="80"/>
        <v>nonfiction</v>
      </c>
      <c r="S753" s="14" t="str">
        <f t="shared" si="81"/>
        <v>Jun</v>
      </c>
      <c r="T753" s="14" t="str">
        <f t="shared" si="82"/>
        <v>2011</v>
      </c>
      <c r="U753" s="14" t="str">
        <f t="shared" si="83"/>
        <v>Aug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23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77"/>
        <v>111.7</v>
      </c>
      <c r="P754" s="10">
        <f t="shared" si="78"/>
        <v>53.19047619047619</v>
      </c>
      <c r="Q754" t="str">
        <f t="shared" si="79"/>
        <v>publishing</v>
      </c>
      <c r="R754" s="24" t="str">
        <f t="shared" si="80"/>
        <v>nonfiction</v>
      </c>
      <c r="S754" s="14" t="str">
        <f t="shared" si="81"/>
        <v>Sep</v>
      </c>
      <c r="T754" s="14" t="str">
        <f t="shared" si="82"/>
        <v>2016</v>
      </c>
      <c r="U754" s="14" t="str">
        <f t="shared" si="83"/>
        <v>Oct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23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77"/>
        <v>128</v>
      </c>
      <c r="P755" s="10">
        <f t="shared" si="78"/>
        <v>492.30769230769232</v>
      </c>
      <c r="Q755" t="str">
        <f t="shared" si="79"/>
        <v>publishing</v>
      </c>
      <c r="R755" s="24" t="str">
        <f t="shared" si="80"/>
        <v>nonfiction</v>
      </c>
      <c r="S755" s="14" t="str">
        <f t="shared" si="81"/>
        <v>Jan</v>
      </c>
      <c r="T755" s="14" t="str">
        <f t="shared" si="82"/>
        <v>2015</v>
      </c>
      <c r="U755" s="14" t="str">
        <f t="shared" si="83"/>
        <v>Feb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23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77"/>
        <v>103.75000000000001</v>
      </c>
      <c r="P756" s="10">
        <f t="shared" si="78"/>
        <v>42.346938775510203</v>
      </c>
      <c r="Q756" t="str">
        <f t="shared" si="79"/>
        <v>publishing</v>
      </c>
      <c r="R756" s="24" t="str">
        <f t="shared" si="80"/>
        <v>nonfiction</v>
      </c>
      <c r="S756" s="14" t="str">
        <f t="shared" si="81"/>
        <v>Dec</v>
      </c>
      <c r="T756" s="14" t="str">
        <f t="shared" si="82"/>
        <v>2012</v>
      </c>
      <c r="U756" s="14" t="str">
        <f t="shared" si="83"/>
        <v>Jan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23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77"/>
        <v>101.9076</v>
      </c>
      <c r="P757" s="10">
        <f t="shared" si="78"/>
        <v>37.466029411764708</v>
      </c>
      <c r="Q757" t="str">
        <f t="shared" si="79"/>
        <v>publishing</v>
      </c>
      <c r="R757" s="24" t="str">
        <f t="shared" si="80"/>
        <v>nonfiction</v>
      </c>
      <c r="S757" s="14" t="str">
        <f t="shared" si="81"/>
        <v>Apr</v>
      </c>
      <c r="T757" s="14" t="str">
        <f t="shared" si="82"/>
        <v>2013</v>
      </c>
      <c r="U757" s="14" t="str">
        <f t="shared" si="83"/>
        <v>May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23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77"/>
        <v>117.71428571428571</v>
      </c>
      <c r="P758" s="10">
        <f t="shared" si="78"/>
        <v>37.454545454545453</v>
      </c>
      <c r="Q758" t="str">
        <f t="shared" si="79"/>
        <v>publishing</v>
      </c>
      <c r="R758" s="24" t="str">
        <f t="shared" si="80"/>
        <v>nonfiction</v>
      </c>
      <c r="S758" s="14" t="str">
        <f t="shared" si="81"/>
        <v>Feb</v>
      </c>
      <c r="T758" s="14" t="str">
        <f t="shared" si="82"/>
        <v>2011</v>
      </c>
      <c r="U758" s="14" t="str">
        <f t="shared" si="83"/>
        <v>Apr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23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77"/>
        <v>238</v>
      </c>
      <c r="P759" s="10">
        <f t="shared" si="78"/>
        <v>33.055555555555557</v>
      </c>
      <c r="Q759" t="str">
        <f t="shared" si="79"/>
        <v>publishing</v>
      </c>
      <c r="R759" s="24" t="str">
        <f t="shared" si="80"/>
        <v>nonfiction</v>
      </c>
      <c r="S759" s="14" t="str">
        <f t="shared" si="81"/>
        <v>Nov</v>
      </c>
      <c r="T759" s="14" t="str">
        <f t="shared" si="82"/>
        <v>2012</v>
      </c>
      <c r="U759" s="14" t="str">
        <f t="shared" si="83"/>
        <v>Dec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23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77"/>
        <v>102</v>
      </c>
      <c r="P760" s="10">
        <f t="shared" si="78"/>
        <v>134.21052631578948</v>
      </c>
      <c r="Q760" t="str">
        <f t="shared" si="79"/>
        <v>publishing</v>
      </c>
      <c r="R760" s="24" t="str">
        <f t="shared" si="80"/>
        <v>nonfiction</v>
      </c>
      <c r="S760" s="14" t="str">
        <f t="shared" si="81"/>
        <v>Sep</v>
      </c>
      <c r="T760" s="14" t="str">
        <f t="shared" si="82"/>
        <v>2010</v>
      </c>
      <c r="U760" s="14" t="str">
        <f t="shared" si="83"/>
        <v>Oct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23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77"/>
        <v>101.92000000000002</v>
      </c>
      <c r="P761" s="10">
        <f t="shared" si="78"/>
        <v>51.474747474747474</v>
      </c>
      <c r="Q761" t="str">
        <f t="shared" si="79"/>
        <v>publishing</v>
      </c>
      <c r="R761" s="24" t="str">
        <f t="shared" si="80"/>
        <v>nonfiction</v>
      </c>
      <c r="S761" s="14" t="str">
        <f t="shared" si="81"/>
        <v>May</v>
      </c>
      <c r="T761" s="14" t="str">
        <f t="shared" si="82"/>
        <v>2014</v>
      </c>
      <c r="U761" s="14" t="str">
        <f t="shared" si="83"/>
        <v>Jul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23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77"/>
        <v>0</v>
      </c>
      <c r="P762" s="10" t="e">
        <f t="shared" si="78"/>
        <v>#DIV/0!</v>
      </c>
      <c r="Q762" t="str">
        <f t="shared" si="79"/>
        <v>publishing</v>
      </c>
      <c r="R762" s="24" t="str">
        <f t="shared" si="80"/>
        <v>fiction</v>
      </c>
      <c r="S762" s="14" t="str">
        <f t="shared" si="81"/>
        <v>Oct</v>
      </c>
      <c r="T762" s="14" t="str">
        <f t="shared" si="82"/>
        <v>2016</v>
      </c>
      <c r="U762" s="14" t="str">
        <f t="shared" si="83"/>
        <v>Nov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2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77"/>
        <v>4.7</v>
      </c>
      <c r="P763" s="10">
        <f t="shared" si="78"/>
        <v>39.166666666666664</v>
      </c>
      <c r="Q763" t="str">
        <f t="shared" si="79"/>
        <v>publishing</v>
      </c>
      <c r="R763" s="24" t="str">
        <f t="shared" si="80"/>
        <v>fiction</v>
      </c>
      <c r="S763" s="14" t="str">
        <f t="shared" si="81"/>
        <v>Jan</v>
      </c>
      <c r="T763" s="14" t="str">
        <f t="shared" si="82"/>
        <v>2014</v>
      </c>
      <c r="U763" s="14" t="str">
        <f t="shared" si="83"/>
        <v>Feb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23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77"/>
        <v>0</v>
      </c>
      <c r="P764" s="10" t="e">
        <f t="shared" si="78"/>
        <v>#DIV/0!</v>
      </c>
      <c r="Q764" t="str">
        <f t="shared" si="79"/>
        <v>publishing</v>
      </c>
      <c r="R764" s="24" t="str">
        <f t="shared" si="80"/>
        <v>fiction</v>
      </c>
      <c r="S764" s="14" t="str">
        <f t="shared" si="81"/>
        <v>Nov</v>
      </c>
      <c r="T764" s="14" t="str">
        <f t="shared" si="82"/>
        <v>2016</v>
      </c>
      <c r="U764" s="14" t="str">
        <f t="shared" si="83"/>
        <v>Dec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23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77"/>
        <v>0.11655011655011654</v>
      </c>
      <c r="P765" s="10">
        <f t="shared" si="78"/>
        <v>5</v>
      </c>
      <c r="Q765" t="str">
        <f t="shared" si="79"/>
        <v>publishing</v>
      </c>
      <c r="R765" s="24" t="str">
        <f t="shared" si="80"/>
        <v>fiction</v>
      </c>
      <c r="S765" s="14" t="str">
        <f t="shared" si="81"/>
        <v>Jul</v>
      </c>
      <c r="T765" s="14" t="str">
        <f t="shared" si="82"/>
        <v>2013</v>
      </c>
      <c r="U765" s="14" t="str">
        <f t="shared" si="83"/>
        <v>Aug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23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77"/>
        <v>0</v>
      </c>
      <c r="P766" s="10" t="e">
        <f t="shared" si="78"/>
        <v>#DIV/0!</v>
      </c>
      <c r="Q766" t="str">
        <f t="shared" si="79"/>
        <v>publishing</v>
      </c>
      <c r="R766" s="24" t="str">
        <f t="shared" si="80"/>
        <v>fiction</v>
      </c>
      <c r="S766" s="14" t="str">
        <f t="shared" si="81"/>
        <v>Aug</v>
      </c>
      <c r="T766" s="14" t="str">
        <f t="shared" si="82"/>
        <v>2015</v>
      </c>
      <c r="U766" s="14" t="str">
        <f t="shared" si="83"/>
        <v>Sep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23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77"/>
        <v>36.014285714285712</v>
      </c>
      <c r="P767" s="10">
        <f t="shared" si="78"/>
        <v>57.295454545454547</v>
      </c>
      <c r="Q767" t="str">
        <f t="shared" si="79"/>
        <v>publishing</v>
      </c>
      <c r="R767" s="24" t="str">
        <f t="shared" si="80"/>
        <v>fiction</v>
      </c>
      <c r="S767" s="14" t="str">
        <f t="shared" si="81"/>
        <v>Sep</v>
      </c>
      <c r="T767" s="14" t="str">
        <f t="shared" si="82"/>
        <v>2014</v>
      </c>
      <c r="U767" s="14" t="str">
        <f t="shared" si="83"/>
        <v>Oct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23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77"/>
        <v>0</v>
      </c>
      <c r="P768" s="10" t="e">
        <f t="shared" si="78"/>
        <v>#DIV/0!</v>
      </c>
      <c r="Q768" t="str">
        <f t="shared" si="79"/>
        <v>publishing</v>
      </c>
      <c r="R768" s="24" t="str">
        <f t="shared" si="80"/>
        <v>fiction</v>
      </c>
      <c r="S768" s="14" t="str">
        <f t="shared" si="81"/>
        <v>Jan</v>
      </c>
      <c r="T768" s="14" t="str">
        <f t="shared" si="82"/>
        <v>2015</v>
      </c>
      <c r="U768" s="14" t="str">
        <f t="shared" si="83"/>
        <v>Feb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23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77"/>
        <v>3.54</v>
      </c>
      <c r="P769" s="10">
        <f t="shared" si="78"/>
        <v>59</v>
      </c>
      <c r="Q769" t="str">
        <f t="shared" si="79"/>
        <v>publishing</v>
      </c>
      <c r="R769" s="24" t="str">
        <f t="shared" si="80"/>
        <v>fiction</v>
      </c>
      <c r="S769" s="14" t="str">
        <f t="shared" si="81"/>
        <v>Apr</v>
      </c>
      <c r="T769" s="14" t="str">
        <f t="shared" si="82"/>
        <v>2015</v>
      </c>
      <c r="U769" s="14" t="str">
        <f t="shared" si="83"/>
        <v>May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23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77"/>
        <v>0</v>
      </c>
      <c r="P770" s="10" t="e">
        <f t="shared" si="78"/>
        <v>#DIV/0!</v>
      </c>
      <c r="Q770" t="str">
        <f t="shared" si="79"/>
        <v>publishing</v>
      </c>
      <c r="R770" s="24" t="str">
        <f t="shared" si="80"/>
        <v>fiction</v>
      </c>
      <c r="S770" s="14" t="str">
        <f t="shared" si="81"/>
        <v>Nov</v>
      </c>
      <c r="T770" s="14" t="str">
        <f t="shared" si="82"/>
        <v>2013</v>
      </c>
      <c r="U770" s="14" t="str">
        <f t="shared" si="83"/>
        <v>Dec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23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84">E771/D771*100</f>
        <v>41.4</v>
      </c>
      <c r="P771" s="10">
        <f t="shared" ref="P771:P834" si="85">E771/L771</f>
        <v>31.846153846153847</v>
      </c>
      <c r="Q771" t="str">
        <f t="shared" ref="Q771:Q834" si="86">LEFT(N771,FIND("/",N771)-1)</f>
        <v>publishing</v>
      </c>
      <c r="R771" s="24" t="str">
        <f t="shared" ref="R771:R834" si="87">RIGHT(N771,LEN(N771)-SEARCH("/",N771,1))</f>
        <v>fiction</v>
      </c>
      <c r="S771" s="14" t="str">
        <f t="shared" ref="S771:S834" si="88">TEXT((((J771/60)/60)/24)+DATE(1970,1,1),"mmm")</f>
        <v>Nov</v>
      </c>
      <c r="T771" s="14" t="str">
        <f t="shared" ref="T771:T834" si="89">TEXT(((((J771/60)/60)/24)+DATE(1970,1,1)),"yyyy")</f>
        <v>2013</v>
      </c>
      <c r="U771" s="14" t="str">
        <f t="shared" ref="U771:U834" si="90">TEXT((((I771/60)/60)/24)+DATE(1970,1,1),"mmm")</f>
        <v>Dec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23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84"/>
        <v>0</v>
      </c>
      <c r="P772" s="10" t="e">
        <f t="shared" si="85"/>
        <v>#DIV/0!</v>
      </c>
      <c r="Q772" t="str">
        <f t="shared" si="86"/>
        <v>publishing</v>
      </c>
      <c r="R772" s="24" t="str">
        <f t="shared" si="87"/>
        <v>fiction</v>
      </c>
      <c r="S772" s="14" t="str">
        <f t="shared" si="88"/>
        <v>Jan</v>
      </c>
      <c r="T772" s="14" t="str">
        <f t="shared" si="89"/>
        <v>2013</v>
      </c>
      <c r="U772" s="14" t="str">
        <f t="shared" si="90"/>
        <v>Feb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2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84"/>
        <v>2.6315789473684209E-2</v>
      </c>
      <c r="P773" s="10">
        <f t="shared" si="85"/>
        <v>10</v>
      </c>
      <c r="Q773" t="str">
        <f t="shared" si="86"/>
        <v>publishing</v>
      </c>
      <c r="R773" s="24" t="str">
        <f t="shared" si="87"/>
        <v>fiction</v>
      </c>
      <c r="S773" s="14" t="str">
        <f t="shared" si="88"/>
        <v>Dec</v>
      </c>
      <c r="T773" s="14" t="str">
        <f t="shared" si="89"/>
        <v>2015</v>
      </c>
      <c r="U773" s="14" t="str">
        <f t="shared" si="90"/>
        <v>Jan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23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84"/>
        <v>3.3333333333333335</v>
      </c>
      <c r="P774" s="10">
        <f t="shared" si="85"/>
        <v>50</v>
      </c>
      <c r="Q774" t="str">
        <f t="shared" si="86"/>
        <v>publishing</v>
      </c>
      <c r="R774" s="24" t="str">
        <f t="shared" si="87"/>
        <v>fiction</v>
      </c>
      <c r="S774" s="14" t="str">
        <f t="shared" si="88"/>
        <v>Sep</v>
      </c>
      <c r="T774" s="14" t="str">
        <f t="shared" si="89"/>
        <v>2009</v>
      </c>
      <c r="U774" s="14" t="str">
        <f t="shared" si="90"/>
        <v>Nov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23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84"/>
        <v>0.85129023676509719</v>
      </c>
      <c r="P775" s="10">
        <f t="shared" si="85"/>
        <v>16</v>
      </c>
      <c r="Q775" t="str">
        <f t="shared" si="86"/>
        <v>publishing</v>
      </c>
      <c r="R775" s="24" t="str">
        <f t="shared" si="87"/>
        <v>fiction</v>
      </c>
      <c r="S775" s="14" t="str">
        <f t="shared" si="88"/>
        <v>Apr</v>
      </c>
      <c r="T775" s="14" t="str">
        <f t="shared" si="89"/>
        <v>2015</v>
      </c>
      <c r="U775" s="14" t="str">
        <f t="shared" si="90"/>
        <v>May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23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84"/>
        <v>70.199999999999989</v>
      </c>
      <c r="P776" s="10">
        <f t="shared" si="85"/>
        <v>39</v>
      </c>
      <c r="Q776" t="str">
        <f t="shared" si="86"/>
        <v>publishing</v>
      </c>
      <c r="R776" s="24" t="str">
        <f t="shared" si="87"/>
        <v>fiction</v>
      </c>
      <c r="S776" s="14" t="str">
        <f t="shared" si="88"/>
        <v>Jan</v>
      </c>
      <c r="T776" s="14" t="str">
        <f t="shared" si="89"/>
        <v>2014</v>
      </c>
      <c r="U776" s="14" t="str">
        <f t="shared" si="90"/>
        <v>Feb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23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84"/>
        <v>1.7000000000000002</v>
      </c>
      <c r="P777" s="10">
        <f t="shared" si="85"/>
        <v>34</v>
      </c>
      <c r="Q777" t="str">
        <f t="shared" si="86"/>
        <v>publishing</v>
      </c>
      <c r="R777" s="24" t="str">
        <f t="shared" si="87"/>
        <v>fiction</v>
      </c>
      <c r="S777" s="14" t="str">
        <f t="shared" si="88"/>
        <v>Nov</v>
      </c>
      <c r="T777" s="14" t="str">
        <f t="shared" si="89"/>
        <v>2011</v>
      </c>
      <c r="U777" s="14" t="str">
        <f t="shared" si="90"/>
        <v>Dec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23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84"/>
        <v>51.4</v>
      </c>
      <c r="P778" s="10">
        <f t="shared" si="85"/>
        <v>63.122807017543863</v>
      </c>
      <c r="Q778" t="str">
        <f t="shared" si="86"/>
        <v>publishing</v>
      </c>
      <c r="R778" s="24" t="str">
        <f t="shared" si="87"/>
        <v>fiction</v>
      </c>
      <c r="S778" s="14" t="str">
        <f t="shared" si="88"/>
        <v>Sep</v>
      </c>
      <c r="T778" s="14" t="str">
        <f t="shared" si="89"/>
        <v>2015</v>
      </c>
      <c r="U778" s="14" t="str">
        <f t="shared" si="90"/>
        <v>Oct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23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84"/>
        <v>0.70000000000000007</v>
      </c>
      <c r="P779" s="10">
        <f t="shared" si="85"/>
        <v>7</v>
      </c>
      <c r="Q779" t="str">
        <f t="shared" si="86"/>
        <v>publishing</v>
      </c>
      <c r="R779" s="24" t="str">
        <f t="shared" si="87"/>
        <v>fiction</v>
      </c>
      <c r="S779" s="14" t="str">
        <f t="shared" si="88"/>
        <v>Jul</v>
      </c>
      <c r="T779" s="14" t="str">
        <f t="shared" si="89"/>
        <v>2013</v>
      </c>
      <c r="U779" s="14" t="str">
        <f t="shared" si="90"/>
        <v>Jul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23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84"/>
        <v>0.4</v>
      </c>
      <c r="P780" s="10">
        <f t="shared" si="85"/>
        <v>2</v>
      </c>
      <c r="Q780" t="str">
        <f t="shared" si="86"/>
        <v>publishing</v>
      </c>
      <c r="R780" s="24" t="str">
        <f t="shared" si="87"/>
        <v>fiction</v>
      </c>
      <c r="S780" s="14" t="str">
        <f t="shared" si="88"/>
        <v>Mar</v>
      </c>
      <c r="T780" s="14" t="str">
        <f t="shared" si="89"/>
        <v>2014</v>
      </c>
      <c r="U780" s="14" t="str">
        <f t="shared" si="90"/>
        <v>Apr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23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84"/>
        <v>2.666666666666667</v>
      </c>
      <c r="P781" s="10">
        <f t="shared" si="85"/>
        <v>66.666666666666671</v>
      </c>
      <c r="Q781" t="str">
        <f t="shared" si="86"/>
        <v>publishing</v>
      </c>
      <c r="R781" s="24" t="str">
        <f t="shared" si="87"/>
        <v>fiction</v>
      </c>
      <c r="S781" s="14" t="str">
        <f t="shared" si="88"/>
        <v>Sep</v>
      </c>
      <c r="T781" s="14" t="str">
        <f t="shared" si="89"/>
        <v>2010</v>
      </c>
      <c r="U781" s="14" t="str">
        <f t="shared" si="90"/>
        <v>Oct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23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84"/>
        <v>104</v>
      </c>
      <c r="P782" s="10">
        <f t="shared" si="85"/>
        <v>38.518518518518519</v>
      </c>
      <c r="Q782" t="str">
        <f t="shared" si="86"/>
        <v>music</v>
      </c>
      <c r="R782" s="24" t="str">
        <f t="shared" si="87"/>
        <v>rock</v>
      </c>
      <c r="S782" s="14" t="str">
        <f t="shared" si="88"/>
        <v>Apr</v>
      </c>
      <c r="T782" s="14" t="str">
        <f t="shared" si="89"/>
        <v>2011</v>
      </c>
      <c r="U782" s="14" t="str">
        <f t="shared" si="90"/>
        <v>May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2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84"/>
        <v>133.15375</v>
      </c>
      <c r="P783" s="10">
        <f t="shared" si="85"/>
        <v>42.609200000000001</v>
      </c>
      <c r="Q783" t="str">
        <f t="shared" si="86"/>
        <v>music</v>
      </c>
      <c r="R783" s="24" t="str">
        <f t="shared" si="87"/>
        <v>rock</v>
      </c>
      <c r="S783" s="14" t="str">
        <f t="shared" si="88"/>
        <v>May</v>
      </c>
      <c r="T783" s="14" t="str">
        <f t="shared" si="89"/>
        <v>2013</v>
      </c>
      <c r="U783" s="14" t="str">
        <f t="shared" si="90"/>
        <v>Jun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23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84"/>
        <v>100</v>
      </c>
      <c r="P784" s="10">
        <f t="shared" si="85"/>
        <v>50</v>
      </c>
      <c r="Q784" t="str">
        <f t="shared" si="86"/>
        <v>music</v>
      </c>
      <c r="R784" s="24" t="str">
        <f t="shared" si="87"/>
        <v>rock</v>
      </c>
      <c r="S784" s="14" t="str">
        <f t="shared" si="88"/>
        <v>Jul</v>
      </c>
      <c r="T784" s="14" t="str">
        <f t="shared" si="89"/>
        <v>2012</v>
      </c>
      <c r="U784" s="14" t="str">
        <f t="shared" si="90"/>
        <v>Aug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23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84"/>
        <v>148.13333333333333</v>
      </c>
      <c r="P785" s="10">
        <f t="shared" si="85"/>
        <v>63.485714285714288</v>
      </c>
      <c r="Q785" t="str">
        <f t="shared" si="86"/>
        <v>music</v>
      </c>
      <c r="R785" s="24" t="str">
        <f t="shared" si="87"/>
        <v>rock</v>
      </c>
      <c r="S785" s="14" t="str">
        <f t="shared" si="88"/>
        <v>Mar</v>
      </c>
      <c r="T785" s="14" t="str">
        <f t="shared" si="89"/>
        <v>2012</v>
      </c>
      <c r="U785" s="14" t="str">
        <f t="shared" si="90"/>
        <v>Apr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23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84"/>
        <v>102.49999999999999</v>
      </c>
      <c r="P786" s="10">
        <f t="shared" si="85"/>
        <v>102.5</v>
      </c>
      <c r="Q786" t="str">
        <f t="shared" si="86"/>
        <v>music</v>
      </c>
      <c r="R786" s="24" t="str">
        <f t="shared" si="87"/>
        <v>rock</v>
      </c>
      <c r="S786" s="14" t="str">
        <f t="shared" si="88"/>
        <v>Feb</v>
      </c>
      <c r="T786" s="14" t="str">
        <f t="shared" si="89"/>
        <v>2014</v>
      </c>
      <c r="U786" s="14" t="str">
        <f t="shared" si="90"/>
        <v>Mar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23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84"/>
        <v>180.62799999999999</v>
      </c>
      <c r="P787" s="10">
        <f t="shared" si="85"/>
        <v>31.142758620689655</v>
      </c>
      <c r="Q787" t="str">
        <f t="shared" si="86"/>
        <v>music</v>
      </c>
      <c r="R787" s="24" t="str">
        <f t="shared" si="87"/>
        <v>rock</v>
      </c>
      <c r="S787" s="14" t="str">
        <f t="shared" si="88"/>
        <v>Jan</v>
      </c>
      <c r="T787" s="14" t="str">
        <f t="shared" si="89"/>
        <v>2013</v>
      </c>
      <c r="U787" s="14" t="str">
        <f t="shared" si="90"/>
        <v>Feb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23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84"/>
        <v>142.79999999999998</v>
      </c>
      <c r="P788" s="10">
        <f t="shared" si="85"/>
        <v>162.27272727272728</v>
      </c>
      <c r="Q788" t="str">
        <f t="shared" si="86"/>
        <v>music</v>
      </c>
      <c r="R788" s="24" t="str">
        <f t="shared" si="87"/>
        <v>rock</v>
      </c>
      <c r="S788" s="14" t="str">
        <f t="shared" si="88"/>
        <v>Mar</v>
      </c>
      <c r="T788" s="14" t="str">
        <f t="shared" si="89"/>
        <v>2012</v>
      </c>
      <c r="U788" s="14" t="str">
        <f t="shared" si="90"/>
        <v>May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23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84"/>
        <v>114.16666666666666</v>
      </c>
      <c r="P789" s="10">
        <f t="shared" si="85"/>
        <v>80.588235294117652</v>
      </c>
      <c r="Q789" t="str">
        <f t="shared" si="86"/>
        <v>music</v>
      </c>
      <c r="R789" s="24" t="str">
        <f t="shared" si="87"/>
        <v>rock</v>
      </c>
      <c r="S789" s="14" t="str">
        <f t="shared" si="88"/>
        <v>Oct</v>
      </c>
      <c r="T789" s="14" t="str">
        <f t="shared" si="89"/>
        <v>2013</v>
      </c>
      <c r="U789" s="14" t="str">
        <f t="shared" si="90"/>
        <v>Nov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23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84"/>
        <v>203.505</v>
      </c>
      <c r="P790" s="10">
        <f t="shared" si="85"/>
        <v>59.85441176470588</v>
      </c>
      <c r="Q790" t="str">
        <f t="shared" si="86"/>
        <v>music</v>
      </c>
      <c r="R790" s="24" t="str">
        <f t="shared" si="87"/>
        <v>rock</v>
      </c>
      <c r="S790" s="14" t="str">
        <f t="shared" si="88"/>
        <v>May</v>
      </c>
      <c r="T790" s="14" t="str">
        <f t="shared" si="89"/>
        <v>2012</v>
      </c>
      <c r="U790" s="14" t="str">
        <f t="shared" si="90"/>
        <v>Jul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23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84"/>
        <v>109.41176470588236</v>
      </c>
      <c r="P791" s="10">
        <f t="shared" si="85"/>
        <v>132.85714285714286</v>
      </c>
      <c r="Q791" t="str">
        <f t="shared" si="86"/>
        <v>music</v>
      </c>
      <c r="R791" s="24" t="str">
        <f t="shared" si="87"/>
        <v>rock</v>
      </c>
      <c r="S791" s="14" t="str">
        <f t="shared" si="88"/>
        <v>Jan</v>
      </c>
      <c r="T791" s="14" t="str">
        <f t="shared" si="89"/>
        <v>2013</v>
      </c>
      <c r="U791" s="14" t="str">
        <f t="shared" si="90"/>
        <v>Jan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23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84"/>
        <v>144.37459999999999</v>
      </c>
      <c r="P792" s="10">
        <f t="shared" si="85"/>
        <v>92.547820512820508</v>
      </c>
      <c r="Q792" t="str">
        <f t="shared" si="86"/>
        <v>music</v>
      </c>
      <c r="R792" s="24" t="str">
        <f t="shared" si="87"/>
        <v>rock</v>
      </c>
      <c r="S792" s="14" t="str">
        <f t="shared" si="88"/>
        <v>Jan</v>
      </c>
      <c r="T792" s="14" t="str">
        <f t="shared" si="89"/>
        <v>2013</v>
      </c>
      <c r="U792" s="14" t="str">
        <f t="shared" si="90"/>
        <v>Feb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2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84"/>
        <v>103.86666666666666</v>
      </c>
      <c r="P793" s="10">
        <f t="shared" si="85"/>
        <v>60.859375</v>
      </c>
      <c r="Q793" t="str">
        <f t="shared" si="86"/>
        <v>music</v>
      </c>
      <c r="R793" s="24" t="str">
        <f t="shared" si="87"/>
        <v>rock</v>
      </c>
      <c r="S793" s="14" t="str">
        <f t="shared" si="88"/>
        <v>Oct</v>
      </c>
      <c r="T793" s="14" t="str">
        <f t="shared" si="89"/>
        <v>2013</v>
      </c>
      <c r="U793" s="14" t="str">
        <f t="shared" si="90"/>
        <v>Nov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23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84"/>
        <v>100.44440000000002</v>
      </c>
      <c r="P794" s="10">
        <f t="shared" si="85"/>
        <v>41.851833333333339</v>
      </c>
      <c r="Q794" t="str">
        <f t="shared" si="86"/>
        <v>music</v>
      </c>
      <c r="R794" s="24" t="str">
        <f t="shared" si="87"/>
        <v>rock</v>
      </c>
      <c r="S794" s="14" t="str">
        <f t="shared" si="88"/>
        <v>Oct</v>
      </c>
      <c r="T794" s="14" t="str">
        <f t="shared" si="89"/>
        <v>2013</v>
      </c>
      <c r="U794" s="14" t="str">
        <f t="shared" si="90"/>
        <v>Nov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23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84"/>
        <v>102.77927272727271</v>
      </c>
      <c r="P795" s="10">
        <f t="shared" si="85"/>
        <v>88.325937499999995</v>
      </c>
      <c r="Q795" t="str">
        <f t="shared" si="86"/>
        <v>music</v>
      </c>
      <c r="R795" s="24" t="str">
        <f t="shared" si="87"/>
        <v>rock</v>
      </c>
      <c r="S795" s="14" t="str">
        <f t="shared" si="88"/>
        <v>Jun</v>
      </c>
      <c r="T795" s="14" t="str">
        <f t="shared" si="89"/>
        <v>2013</v>
      </c>
      <c r="U795" s="14" t="str">
        <f t="shared" si="90"/>
        <v>Jul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23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84"/>
        <v>105.31250000000001</v>
      </c>
      <c r="P796" s="10">
        <f t="shared" si="85"/>
        <v>158.96226415094338</v>
      </c>
      <c r="Q796" t="str">
        <f t="shared" si="86"/>
        <v>music</v>
      </c>
      <c r="R796" s="24" t="str">
        <f t="shared" si="87"/>
        <v>rock</v>
      </c>
      <c r="S796" s="14" t="str">
        <f t="shared" si="88"/>
        <v>Jul</v>
      </c>
      <c r="T796" s="14" t="str">
        <f t="shared" si="89"/>
        <v>2011</v>
      </c>
      <c r="U796" s="14" t="str">
        <f t="shared" si="90"/>
        <v>Sep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23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84"/>
        <v>111.78571428571429</v>
      </c>
      <c r="P797" s="10">
        <f t="shared" si="85"/>
        <v>85.054347826086953</v>
      </c>
      <c r="Q797" t="str">
        <f t="shared" si="86"/>
        <v>music</v>
      </c>
      <c r="R797" s="24" t="str">
        <f t="shared" si="87"/>
        <v>rock</v>
      </c>
      <c r="S797" s="14" t="str">
        <f t="shared" si="88"/>
        <v>Feb</v>
      </c>
      <c r="T797" s="14" t="str">
        <f t="shared" si="89"/>
        <v>2012</v>
      </c>
      <c r="U797" s="14" t="str">
        <f t="shared" si="90"/>
        <v>Apr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23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84"/>
        <v>101.35000000000001</v>
      </c>
      <c r="P798" s="10">
        <f t="shared" si="85"/>
        <v>112.61111111111111</v>
      </c>
      <c r="Q798" t="str">
        <f t="shared" si="86"/>
        <v>music</v>
      </c>
      <c r="R798" s="24" t="str">
        <f t="shared" si="87"/>
        <v>rock</v>
      </c>
      <c r="S798" s="14" t="str">
        <f t="shared" si="88"/>
        <v>Aug</v>
      </c>
      <c r="T798" s="14" t="str">
        <f t="shared" si="89"/>
        <v>2013</v>
      </c>
      <c r="U798" s="14" t="str">
        <f t="shared" si="90"/>
        <v>Sep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23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84"/>
        <v>107.53333333333333</v>
      </c>
      <c r="P799" s="10">
        <f t="shared" si="85"/>
        <v>45.436619718309856</v>
      </c>
      <c r="Q799" t="str">
        <f t="shared" si="86"/>
        <v>music</v>
      </c>
      <c r="R799" s="24" t="str">
        <f t="shared" si="87"/>
        <v>rock</v>
      </c>
      <c r="S799" s="14" t="str">
        <f t="shared" si="88"/>
        <v>Mar</v>
      </c>
      <c r="T799" s="14" t="str">
        <f t="shared" si="89"/>
        <v>2012</v>
      </c>
      <c r="U799" s="14" t="str">
        <f t="shared" si="90"/>
        <v>Apr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23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84"/>
        <v>114.88571428571429</v>
      </c>
      <c r="P800" s="10">
        <f t="shared" si="85"/>
        <v>46.218390804597703</v>
      </c>
      <c r="Q800" t="str">
        <f t="shared" si="86"/>
        <v>music</v>
      </c>
      <c r="R800" s="24" t="str">
        <f t="shared" si="87"/>
        <v>rock</v>
      </c>
      <c r="S800" s="14" t="str">
        <f t="shared" si="88"/>
        <v>Aug</v>
      </c>
      <c r="T800" s="14" t="str">
        <f t="shared" si="89"/>
        <v>2014</v>
      </c>
      <c r="U800" s="14" t="str">
        <f t="shared" si="90"/>
        <v>Sep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23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84"/>
        <v>100.02</v>
      </c>
      <c r="P801" s="10">
        <f t="shared" si="85"/>
        <v>178.60714285714286</v>
      </c>
      <c r="Q801" t="str">
        <f t="shared" si="86"/>
        <v>music</v>
      </c>
      <c r="R801" s="24" t="str">
        <f t="shared" si="87"/>
        <v>rock</v>
      </c>
      <c r="S801" s="14" t="str">
        <f t="shared" si="88"/>
        <v>Mar</v>
      </c>
      <c r="T801" s="14" t="str">
        <f t="shared" si="89"/>
        <v>2012</v>
      </c>
      <c r="U801" s="14" t="str">
        <f t="shared" si="90"/>
        <v>Apr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23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84"/>
        <v>152.13333333333335</v>
      </c>
      <c r="P802" s="10">
        <f t="shared" si="85"/>
        <v>40.75</v>
      </c>
      <c r="Q802" t="str">
        <f t="shared" si="86"/>
        <v>music</v>
      </c>
      <c r="R802" s="24" t="str">
        <f t="shared" si="87"/>
        <v>rock</v>
      </c>
      <c r="S802" s="14" t="str">
        <f t="shared" si="88"/>
        <v>Aug</v>
      </c>
      <c r="T802" s="14" t="str">
        <f t="shared" si="89"/>
        <v>2014</v>
      </c>
      <c r="U802" s="14" t="str">
        <f t="shared" si="90"/>
        <v>Sep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2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84"/>
        <v>111.52149999999999</v>
      </c>
      <c r="P803" s="10">
        <f t="shared" si="85"/>
        <v>43.733921568627444</v>
      </c>
      <c r="Q803" t="str">
        <f t="shared" si="86"/>
        <v>music</v>
      </c>
      <c r="R803" s="24" t="str">
        <f t="shared" si="87"/>
        <v>rock</v>
      </c>
      <c r="S803" s="14" t="str">
        <f t="shared" si="88"/>
        <v>Jun</v>
      </c>
      <c r="T803" s="14" t="str">
        <f t="shared" si="89"/>
        <v>2011</v>
      </c>
      <c r="U803" s="14" t="str">
        <f t="shared" si="90"/>
        <v>Jul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23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84"/>
        <v>101.33333333333334</v>
      </c>
      <c r="P804" s="10">
        <f t="shared" si="85"/>
        <v>81.066666666666663</v>
      </c>
      <c r="Q804" t="str">
        <f t="shared" si="86"/>
        <v>music</v>
      </c>
      <c r="R804" s="24" t="str">
        <f t="shared" si="87"/>
        <v>rock</v>
      </c>
      <c r="S804" s="14" t="str">
        <f t="shared" si="88"/>
        <v>Aug</v>
      </c>
      <c r="T804" s="14" t="str">
        <f t="shared" si="89"/>
        <v>2012</v>
      </c>
      <c r="U804" s="14" t="str">
        <f t="shared" si="90"/>
        <v>Sep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23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84"/>
        <v>123.2608695652174</v>
      </c>
      <c r="P805" s="10">
        <f t="shared" si="85"/>
        <v>74.60526315789474</v>
      </c>
      <c r="Q805" t="str">
        <f t="shared" si="86"/>
        <v>music</v>
      </c>
      <c r="R805" s="24" t="str">
        <f t="shared" si="87"/>
        <v>rock</v>
      </c>
      <c r="S805" s="14" t="str">
        <f t="shared" si="88"/>
        <v>May</v>
      </c>
      <c r="T805" s="14" t="str">
        <f t="shared" si="89"/>
        <v>2011</v>
      </c>
      <c r="U805" s="14" t="str">
        <f t="shared" si="90"/>
        <v>May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23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84"/>
        <v>100</v>
      </c>
      <c r="P806" s="10">
        <f t="shared" si="85"/>
        <v>305.55555555555554</v>
      </c>
      <c r="Q806" t="str">
        <f t="shared" si="86"/>
        <v>music</v>
      </c>
      <c r="R806" s="24" t="str">
        <f t="shared" si="87"/>
        <v>rock</v>
      </c>
      <c r="S806" s="14" t="str">
        <f t="shared" si="88"/>
        <v>Jul</v>
      </c>
      <c r="T806" s="14" t="str">
        <f t="shared" si="89"/>
        <v>2011</v>
      </c>
      <c r="U806" s="14" t="str">
        <f t="shared" si="90"/>
        <v>Jul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23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84"/>
        <v>105</v>
      </c>
      <c r="P807" s="10">
        <f t="shared" si="85"/>
        <v>58.333333333333336</v>
      </c>
      <c r="Q807" t="str">
        <f t="shared" si="86"/>
        <v>music</v>
      </c>
      <c r="R807" s="24" t="str">
        <f t="shared" si="87"/>
        <v>rock</v>
      </c>
      <c r="S807" s="14" t="str">
        <f t="shared" si="88"/>
        <v>May</v>
      </c>
      <c r="T807" s="14" t="str">
        <f t="shared" si="89"/>
        <v>2011</v>
      </c>
      <c r="U807" s="14" t="str">
        <f t="shared" si="90"/>
        <v>Jul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23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84"/>
        <v>104.4375</v>
      </c>
      <c r="P808" s="10">
        <f t="shared" si="85"/>
        <v>117.67605633802818</v>
      </c>
      <c r="Q808" t="str">
        <f t="shared" si="86"/>
        <v>music</v>
      </c>
      <c r="R808" s="24" t="str">
        <f t="shared" si="87"/>
        <v>rock</v>
      </c>
      <c r="S808" s="14" t="str">
        <f t="shared" si="88"/>
        <v>Aug</v>
      </c>
      <c r="T808" s="14" t="str">
        <f t="shared" si="89"/>
        <v>2011</v>
      </c>
      <c r="U808" s="14" t="str">
        <f t="shared" si="90"/>
        <v>Sep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23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84"/>
        <v>105.125</v>
      </c>
      <c r="P809" s="10">
        <f t="shared" si="85"/>
        <v>73.771929824561397</v>
      </c>
      <c r="Q809" t="str">
        <f t="shared" si="86"/>
        <v>music</v>
      </c>
      <c r="R809" s="24" t="str">
        <f t="shared" si="87"/>
        <v>rock</v>
      </c>
      <c r="S809" s="14" t="str">
        <f t="shared" si="88"/>
        <v>Jan</v>
      </c>
      <c r="T809" s="14" t="str">
        <f t="shared" si="89"/>
        <v>2017</v>
      </c>
      <c r="U809" s="14" t="str">
        <f t="shared" si="90"/>
        <v>Mar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23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84"/>
        <v>100</v>
      </c>
      <c r="P810" s="10">
        <f t="shared" si="85"/>
        <v>104.65116279069767</v>
      </c>
      <c r="Q810" t="str">
        <f t="shared" si="86"/>
        <v>music</v>
      </c>
      <c r="R810" s="24" t="str">
        <f t="shared" si="87"/>
        <v>rock</v>
      </c>
      <c r="S810" s="14" t="str">
        <f t="shared" si="88"/>
        <v>Nov</v>
      </c>
      <c r="T810" s="14" t="str">
        <f t="shared" si="89"/>
        <v>2014</v>
      </c>
      <c r="U810" s="14" t="str">
        <f t="shared" si="90"/>
        <v>Dec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23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84"/>
        <v>103.77499999999999</v>
      </c>
      <c r="P811" s="10">
        <f t="shared" si="85"/>
        <v>79.82692307692308</v>
      </c>
      <c r="Q811" t="str">
        <f t="shared" si="86"/>
        <v>music</v>
      </c>
      <c r="R811" s="24" t="str">
        <f t="shared" si="87"/>
        <v>rock</v>
      </c>
      <c r="S811" s="14" t="str">
        <f t="shared" si="88"/>
        <v>Dec</v>
      </c>
      <c r="T811" s="14" t="str">
        <f t="shared" si="89"/>
        <v>2013</v>
      </c>
      <c r="U811" s="14" t="str">
        <f t="shared" si="90"/>
        <v>Jan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23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84"/>
        <v>105</v>
      </c>
      <c r="P812" s="10">
        <f t="shared" si="85"/>
        <v>58.333333333333336</v>
      </c>
      <c r="Q812" t="str">
        <f t="shared" si="86"/>
        <v>music</v>
      </c>
      <c r="R812" s="24" t="str">
        <f t="shared" si="87"/>
        <v>rock</v>
      </c>
      <c r="S812" s="14" t="str">
        <f t="shared" si="88"/>
        <v>Aug</v>
      </c>
      <c r="T812" s="14" t="str">
        <f t="shared" si="89"/>
        <v>2012</v>
      </c>
      <c r="U812" s="14" t="str">
        <f t="shared" si="90"/>
        <v>Sep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2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84"/>
        <v>104</v>
      </c>
      <c r="P813" s="10">
        <f t="shared" si="85"/>
        <v>86.666666666666671</v>
      </c>
      <c r="Q813" t="str">
        <f t="shared" si="86"/>
        <v>music</v>
      </c>
      <c r="R813" s="24" t="str">
        <f t="shared" si="87"/>
        <v>rock</v>
      </c>
      <c r="S813" s="14" t="str">
        <f t="shared" si="88"/>
        <v>Jun</v>
      </c>
      <c r="T813" s="14" t="str">
        <f t="shared" si="89"/>
        <v>2013</v>
      </c>
      <c r="U813" s="14" t="str">
        <f t="shared" si="90"/>
        <v>Jul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23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84"/>
        <v>151.83333333333334</v>
      </c>
      <c r="P814" s="10">
        <f t="shared" si="85"/>
        <v>27.606060606060606</v>
      </c>
      <c r="Q814" t="str">
        <f t="shared" si="86"/>
        <v>music</v>
      </c>
      <c r="R814" s="24" t="str">
        <f t="shared" si="87"/>
        <v>rock</v>
      </c>
      <c r="S814" s="14" t="str">
        <f t="shared" si="88"/>
        <v>Jan</v>
      </c>
      <c r="T814" s="14" t="str">
        <f t="shared" si="89"/>
        <v>2013</v>
      </c>
      <c r="U814" s="14" t="str">
        <f t="shared" si="90"/>
        <v>Mar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23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84"/>
        <v>159.99600000000001</v>
      </c>
      <c r="P815" s="10">
        <f t="shared" si="85"/>
        <v>24.999375000000001</v>
      </c>
      <c r="Q815" t="str">
        <f t="shared" si="86"/>
        <v>music</v>
      </c>
      <c r="R815" s="24" t="str">
        <f t="shared" si="87"/>
        <v>rock</v>
      </c>
      <c r="S815" s="14" t="str">
        <f t="shared" si="88"/>
        <v>Jun</v>
      </c>
      <c r="T815" s="14" t="str">
        <f t="shared" si="89"/>
        <v>2012</v>
      </c>
      <c r="U815" s="14" t="str">
        <f t="shared" si="90"/>
        <v>Jul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23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84"/>
        <v>127.3</v>
      </c>
      <c r="P816" s="10">
        <f t="shared" si="85"/>
        <v>45.464285714285715</v>
      </c>
      <c r="Q816" t="str">
        <f t="shared" si="86"/>
        <v>music</v>
      </c>
      <c r="R816" s="24" t="str">
        <f t="shared" si="87"/>
        <v>rock</v>
      </c>
      <c r="S816" s="14" t="str">
        <f t="shared" si="88"/>
        <v>May</v>
      </c>
      <c r="T816" s="14" t="str">
        <f t="shared" si="89"/>
        <v>2011</v>
      </c>
      <c r="U816" s="14" t="str">
        <f t="shared" si="90"/>
        <v>May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23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84"/>
        <v>107</v>
      </c>
      <c r="P817" s="10">
        <f t="shared" si="85"/>
        <v>99.534883720930239</v>
      </c>
      <c r="Q817" t="str">
        <f t="shared" si="86"/>
        <v>music</v>
      </c>
      <c r="R817" s="24" t="str">
        <f t="shared" si="87"/>
        <v>rock</v>
      </c>
      <c r="S817" s="14" t="str">
        <f t="shared" si="88"/>
        <v>Oct</v>
      </c>
      <c r="T817" s="14" t="str">
        <f t="shared" si="89"/>
        <v>2014</v>
      </c>
      <c r="U817" s="14" t="str">
        <f t="shared" si="90"/>
        <v>Nov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23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84"/>
        <v>115.12214285714286</v>
      </c>
      <c r="P818" s="10">
        <f t="shared" si="85"/>
        <v>39.31</v>
      </c>
      <c r="Q818" t="str">
        <f t="shared" si="86"/>
        <v>music</v>
      </c>
      <c r="R818" s="24" t="str">
        <f t="shared" si="87"/>
        <v>rock</v>
      </c>
      <c r="S818" s="14" t="str">
        <f t="shared" si="88"/>
        <v>Mar</v>
      </c>
      <c r="T818" s="14" t="str">
        <f t="shared" si="89"/>
        <v>2013</v>
      </c>
      <c r="U818" s="14" t="str">
        <f t="shared" si="90"/>
        <v>Apr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23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84"/>
        <v>137.11066666666665</v>
      </c>
      <c r="P819" s="10">
        <f t="shared" si="85"/>
        <v>89.419999999999987</v>
      </c>
      <c r="Q819" t="str">
        <f t="shared" si="86"/>
        <v>music</v>
      </c>
      <c r="R819" s="24" t="str">
        <f t="shared" si="87"/>
        <v>rock</v>
      </c>
      <c r="S819" s="14" t="str">
        <f t="shared" si="88"/>
        <v>Jan</v>
      </c>
      <c r="T819" s="14" t="str">
        <f t="shared" si="89"/>
        <v>2012</v>
      </c>
      <c r="U819" s="14" t="str">
        <f t="shared" si="90"/>
        <v>Mar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23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84"/>
        <v>155.71428571428572</v>
      </c>
      <c r="P820" s="10">
        <f t="shared" si="85"/>
        <v>28.684210526315791</v>
      </c>
      <c r="Q820" t="str">
        <f t="shared" si="86"/>
        <v>music</v>
      </c>
      <c r="R820" s="24" t="str">
        <f t="shared" si="87"/>
        <v>rock</v>
      </c>
      <c r="S820" s="14" t="str">
        <f t="shared" si="88"/>
        <v>Jul</v>
      </c>
      <c r="T820" s="14" t="str">
        <f t="shared" si="89"/>
        <v>2012</v>
      </c>
      <c r="U820" s="14" t="str">
        <f t="shared" si="90"/>
        <v>Aug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23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84"/>
        <v>108.74999999999999</v>
      </c>
      <c r="P821" s="10">
        <f t="shared" si="85"/>
        <v>31.071428571428573</v>
      </c>
      <c r="Q821" t="str">
        <f t="shared" si="86"/>
        <v>music</v>
      </c>
      <c r="R821" s="24" t="str">
        <f t="shared" si="87"/>
        <v>rock</v>
      </c>
      <c r="S821" s="14" t="str">
        <f t="shared" si="88"/>
        <v>Dec</v>
      </c>
      <c r="T821" s="14" t="str">
        <f t="shared" si="89"/>
        <v>2013</v>
      </c>
      <c r="U821" s="14" t="str">
        <f t="shared" si="90"/>
        <v>Dec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23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84"/>
        <v>134.05000000000001</v>
      </c>
      <c r="P822" s="10">
        <f t="shared" si="85"/>
        <v>70.55263157894737</v>
      </c>
      <c r="Q822" t="str">
        <f t="shared" si="86"/>
        <v>music</v>
      </c>
      <c r="R822" s="24" t="str">
        <f t="shared" si="87"/>
        <v>rock</v>
      </c>
      <c r="S822" s="14" t="str">
        <f t="shared" si="88"/>
        <v>May</v>
      </c>
      <c r="T822" s="14" t="str">
        <f t="shared" si="89"/>
        <v>2014</v>
      </c>
      <c r="U822" s="14" t="str">
        <f t="shared" si="90"/>
        <v>Jun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84"/>
        <v>100</v>
      </c>
      <c r="P823" s="10">
        <f t="shared" si="85"/>
        <v>224.12820512820514</v>
      </c>
      <c r="Q823" t="str">
        <f t="shared" si="86"/>
        <v>music</v>
      </c>
      <c r="R823" s="24" t="str">
        <f t="shared" si="87"/>
        <v>rock</v>
      </c>
      <c r="S823" s="14" t="str">
        <f t="shared" si="88"/>
        <v>Mar</v>
      </c>
      <c r="T823" s="14" t="str">
        <f t="shared" si="89"/>
        <v>2015</v>
      </c>
      <c r="U823" s="14" t="str">
        <f t="shared" si="90"/>
        <v>May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23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84"/>
        <v>119.16666666666667</v>
      </c>
      <c r="P824" s="10">
        <f t="shared" si="85"/>
        <v>51.811594202898547</v>
      </c>
      <c r="Q824" t="str">
        <f t="shared" si="86"/>
        <v>music</v>
      </c>
      <c r="R824" s="24" t="str">
        <f t="shared" si="87"/>
        <v>rock</v>
      </c>
      <c r="S824" s="14" t="str">
        <f t="shared" si="88"/>
        <v>Sep</v>
      </c>
      <c r="T824" s="14" t="str">
        <f t="shared" si="89"/>
        <v>2012</v>
      </c>
      <c r="U824" s="14" t="str">
        <f t="shared" si="90"/>
        <v>Oct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23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84"/>
        <v>179.5</v>
      </c>
      <c r="P825" s="10">
        <f t="shared" si="85"/>
        <v>43.515151515151516</v>
      </c>
      <c r="Q825" t="str">
        <f t="shared" si="86"/>
        <v>music</v>
      </c>
      <c r="R825" s="24" t="str">
        <f t="shared" si="87"/>
        <v>rock</v>
      </c>
      <c r="S825" s="14" t="str">
        <f t="shared" si="88"/>
        <v>Feb</v>
      </c>
      <c r="T825" s="14" t="str">
        <f t="shared" si="89"/>
        <v>2015</v>
      </c>
      <c r="U825" s="14" t="str">
        <f t="shared" si="90"/>
        <v>Mar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23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84"/>
        <v>134.38124999999999</v>
      </c>
      <c r="P826" s="10">
        <f t="shared" si="85"/>
        <v>39.816666666666663</v>
      </c>
      <c r="Q826" t="str">
        <f t="shared" si="86"/>
        <v>music</v>
      </c>
      <c r="R826" s="24" t="str">
        <f t="shared" si="87"/>
        <v>rock</v>
      </c>
      <c r="S826" s="14" t="str">
        <f t="shared" si="88"/>
        <v>Mar</v>
      </c>
      <c r="T826" s="14" t="str">
        <f t="shared" si="89"/>
        <v>2010</v>
      </c>
      <c r="U826" s="14" t="str">
        <f t="shared" si="90"/>
        <v>Apr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23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84"/>
        <v>100.43200000000002</v>
      </c>
      <c r="P827" s="10">
        <f t="shared" si="85"/>
        <v>126.8080808080808</v>
      </c>
      <c r="Q827" t="str">
        <f t="shared" si="86"/>
        <v>music</v>
      </c>
      <c r="R827" s="24" t="str">
        <f t="shared" si="87"/>
        <v>rock</v>
      </c>
      <c r="S827" s="14" t="str">
        <f t="shared" si="88"/>
        <v>Oct</v>
      </c>
      <c r="T827" s="14" t="str">
        <f t="shared" si="89"/>
        <v>2012</v>
      </c>
      <c r="U827" s="14" t="str">
        <f t="shared" si="90"/>
        <v>Oct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23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84"/>
        <v>101.45454545454547</v>
      </c>
      <c r="P828" s="10">
        <f t="shared" si="85"/>
        <v>113.87755102040816</v>
      </c>
      <c r="Q828" t="str">
        <f t="shared" si="86"/>
        <v>music</v>
      </c>
      <c r="R828" s="24" t="str">
        <f t="shared" si="87"/>
        <v>rock</v>
      </c>
      <c r="S828" s="14" t="str">
        <f t="shared" si="88"/>
        <v>Mar</v>
      </c>
      <c r="T828" s="14" t="str">
        <f t="shared" si="89"/>
        <v>2012</v>
      </c>
      <c r="U828" s="14" t="str">
        <f t="shared" si="90"/>
        <v>Mar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23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84"/>
        <v>103.33333333333334</v>
      </c>
      <c r="P829" s="10">
        <f t="shared" si="85"/>
        <v>28.181818181818183</v>
      </c>
      <c r="Q829" t="str">
        <f t="shared" si="86"/>
        <v>music</v>
      </c>
      <c r="R829" s="24" t="str">
        <f t="shared" si="87"/>
        <v>rock</v>
      </c>
      <c r="S829" s="14" t="str">
        <f t="shared" si="88"/>
        <v>Jan</v>
      </c>
      <c r="T829" s="14" t="str">
        <f t="shared" si="89"/>
        <v>2012</v>
      </c>
      <c r="U829" s="14" t="str">
        <f t="shared" si="90"/>
        <v>Feb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23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84"/>
        <v>107</v>
      </c>
      <c r="P830" s="10">
        <f t="shared" si="85"/>
        <v>36.60526315789474</v>
      </c>
      <c r="Q830" t="str">
        <f t="shared" si="86"/>
        <v>music</v>
      </c>
      <c r="R830" s="24" t="str">
        <f t="shared" si="87"/>
        <v>rock</v>
      </c>
      <c r="S830" s="14" t="str">
        <f t="shared" si="88"/>
        <v>Jun</v>
      </c>
      <c r="T830" s="14" t="str">
        <f t="shared" si="89"/>
        <v>2012</v>
      </c>
      <c r="U830" s="14" t="str">
        <f t="shared" si="90"/>
        <v>Jun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23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84"/>
        <v>104</v>
      </c>
      <c r="P831" s="10">
        <f t="shared" si="85"/>
        <v>32.5</v>
      </c>
      <c r="Q831" t="str">
        <f t="shared" si="86"/>
        <v>music</v>
      </c>
      <c r="R831" s="24" t="str">
        <f t="shared" si="87"/>
        <v>rock</v>
      </c>
      <c r="S831" s="14" t="str">
        <f t="shared" si="88"/>
        <v>May</v>
      </c>
      <c r="T831" s="14" t="str">
        <f t="shared" si="89"/>
        <v>2016</v>
      </c>
      <c r="U831" s="14" t="str">
        <f t="shared" si="90"/>
        <v>Jul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23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84"/>
        <v>107.83333333333334</v>
      </c>
      <c r="P832" s="10">
        <f t="shared" si="85"/>
        <v>60.65625</v>
      </c>
      <c r="Q832" t="str">
        <f t="shared" si="86"/>
        <v>music</v>
      </c>
      <c r="R832" s="24" t="str">
        <f t="shared" si="87"/>
        <v>rock</v>
      </c>
      <c r="S832" s="14" t="str">
        <f t="shared" si="88"/>
        <v>Feb</v>
      </c>
      <c r="T832" s="14" t="str">
        <f t="shared" si="89"/>
        <v>2013</v>
      </c>
      <c r="U832" s="14" t="str">
        <f t="shared" si="90"/>
        <v>Mar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2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84"/>
        <v>233.33333333333334</v>
      </c>
      <c r="P833" s="10">
        <f t="shared" si="85"/>
        <v>175</v>
      </c>
      <c r="Q833" t="str">
        <f t="shared" si="86"/>
        <v>music</v>
      </c>
      <c r="R833" s="24" t="str">
        <f t="shared" si="87"/>
        <v>rock</v>
      </c>
      <c r="S833" s="14" t="str">
        <f t="shared" si="88"/>
        <v>Mar</v>
      </c>
      <c r="T833" s="14" t="str">
        <f t="shared" si="89"/>
        <v>2012</v>
      </c>
      <c r="U833" s="14" t="str">
        <f t="shared" si="90"/>
        <v>Apr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23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84"/>
        <v>100.60706666666665</v>
      </c>
      <c r="P834" s="10">
        <f t="shared" si="85"/>
        <v>97.993896103896105</v>
      </c>
      <c r="Q834" t="str">
        <f t="shared" si="86"/>
        <v>music</v>
      </c>
      <c r="R834" s="24" t="str">
        <f t="shared" si="87"/>
        <v>rock</v>
      </c>
      <c r="S834" s="14" t="str">
        <f t="shared" si="88"/>
        <v>Nov</v>
      </c>
      <c r="T834" s="14" t="str">
        <f t="shared" si="89"/>
        <v>2011</v>
      </c>
      <c r="U834" s="14" t="str">
        <f t="shared" si="90"/>
        <v>Jan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23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91">E835/D835*100</f>
        <v>101.66666666666666</v>
      </c>
      <c r="P835" s="10">
        <f t="shared" ref="P835:P898" si="92">E835/L835</f>
        <v>148.78048780487805</v>
      </c>
      <c r="Q835" t="str">
        <f t="shared" ref="Q835:Q898" si="93">LEFT(N835,FIND("/",N835)-1)</f>
        <v>music</v>
      </c>
      <c r="R835" s="24" t="str">
        <f t="shared" ref="R835:R898" si="94">RIGHT(N835,LEN(N835)-SEARCH("/",N835,1))</f>
        <v>rock</v>
      </c>
      <c r="S835" s="14" t="str">
        <f t="shared" ref="S835:S898" si="95">TEXT((((J835/60)/60)/24)+DATE(1970,1,1),"mmm")</f>
        <v>Mar</v>
      </c>
      <c r="T835" s="14" t="str">
        <f t="shared" ref="T835:T898" si="96">TEXT(((((J835/60)/60)/24)+DATE(1970,1,1)),"yyyy")</f>
        <v>2014</v>
      </c>
      <c r="U835" s="14" t="str">
        <f t="shared" ref="U835:U898" si="97">TEXT((((I835/60)/60)/24)+DATE(1970,1,1),"mmm")</f>
        <v>Apr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23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91"/>
        <v>131.0181818181818</v>
      </c>
      <c r="P836" s="10">
        <f t="shared" si="92"/>
        <v>96.08</v>
      </c>
      <c r="Q836" t="str">
        <f t="shared" si="93"/>
        <v>music</v>
      </c>
      <c r="R836" s="24" t="str">
        <f t="shared" si="94"/>
        <v>rock</v>
      </c>
      <c r="S836" s="14" t="str">
        <f t="shared" si="95"/>
        <v>May</v>
      </c>
      <c r="T836" s="14" t="str">
        <f t="shared" si="96"/>
        <v>2013</v>
      </c>
      <c r="U836" s="14" t="str">
        <f t="shared" si="97"/>
        <v>Jul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23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91"/>
        <v>117.25000000000001</v>
      </c>
      <c r="P837" s="10">
        <f t="shared" si="92"/>
        <v>58.625</v>
      </c>
      <c r="Q837" t="str">
        <f t="shared" si="93"/>
        <v>music</v>
      </c>
      <c r="R837" s="24" t="str">
        <f t="shared" si="94"/>
        <v>rock</v>
      </c>
      <c r="S837" s="14" t="str">
        <f t="shared" si="95"/>
        <v>Apr</v>
      </c>
      <c r="T837" s="14" t="str">
        <f t="shared" si="96"/>
        <v>2012</v>
      </c>
      <c r="U837" s="14" t="str">
        <f t="shared" si="97"/>
        <v>May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23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91"/>
        <v>100.93039999999999</v>
      </c>
      <c r="P838" s="10">
        <f t="shared" si="92"/>
        <v>109.70695652173914</v>
      </c>
      <c r="Q838" t="str">
        <f t="shared" si="93"/>
        <v>music</v>
      </c>
      <c r="R838" s="24" t="str">
        <f t="shared" si="94"/>
        <v>rock</v>
      </c>
      <c r="S838" s="14" t="str">
        <f t="shared" si="95"/>
        <v>Sep</v>
      </c>
      <c r="T838" s="14" t="str">
        <f t="shared" si="96"/>
        <v>2013</v>
      </c>
      <c r="U838" s="14" t="str">
        <f t="shared" si="97"/>
        <v>Oct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23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91"/>
        <v>121.8</v>
      </c>
      <c r="P839" s="10">
        <f t="shared" si="92"/>
        <v>49.112903225806448</v>
      </c>
      <c r="Q839" t="str">
        <f t="shared" si="93"/>
        <v>music</v>
      </c>
      <c r="R839" s="24" t="str">
        <f t="shared" si="94"/>
        <v>rock</v>
      </c>
      <c r="S839" s="14" t="str">
        <f t="shared" si="95"/>
        <v>Apr</v>
      </c>
      <c r="T839" s="14" t="str">
        <f t="shared" si="96"/>
        <v>2014</v>
      </c>
      <c r="U839" s="14" t="str">
        <f t="shared" si="97"/>
        <v>May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23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91"/>
        <v>145.4</v>
      </c>
      <c r="P840" s="10">
        <f t="shared" si="92"/>
        <v>47.672131147540981</v>
      </c>
      <c r="Q840" t="str">
        <f t="shared" si="93"/>
        <v>music</v>
      </c>
      <c r="R840" s="24" t="str">
        <f t="shared" si="94"/>
        <v>rock</v>
      </c>
      <c r="S840" s="14" t="str">
        <f t="shared" si="95"/>
        <v>Dec</v>
      </c>
      <c r="T840" s="14" t="str">
        <f t="shared" si="96"/>
        <v>2011</v>
      </c>
      <c r="U840" s="14" t="str">
        <f t="shared" si="97"/>
        <v>Jan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23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91"/>
        <v>116.61660000000001</v>
      </c>
      <c r="P841" s="10">
        <f t="shared" si="92"/>
        <v>60.737812499999997</v>
      </c>
      <c r="Q841" t="str">
        <f t="shared" si="93"/>
        <v>music</v>
      </c>
      <c r="R841" s="24" t="str">
        <f t="shared" si="94"/>
        <v>rock</v>
      </c>
      <c r="S841" s="14" t="str">
        <f t="shared" si="95"/>
        <v>Aug</v>
      </c>
      <c r="T841" s="14" t="str">
        <f t="shared" si="96"/>
        <v>2012</v>
      </c>
      <c r="U841" s="14" t="str">
        <f t="shared" si="97"/>
        <v>Sep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23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91"/>
        <v>120.4166</v>
      </c>
      <c r="P842" s="10">
        <f t="shared" si="92"/>
        <v>63.37715789473684</v>
      </c>
      <c r="Q842" t="str">
        <f t="shared" si="93"/>
        <v>music</v>
      </c>
      <c r="R842" s="24" t="str">
        <f t="shared" si="94"/>
        <v>metal</v>
      </c>
      <c r="S842" s="14" t="str">
        <f t="shared" si="95"/>
        <v>Aug</v>
      </c>
      <c r="T842" s="14" t="str">
        <f t="shared" si="96"/>
        <v>2016</v>
      </c>
      <c r="U842" s="14" t="str">
        <f t="shared" si="97"/>
        <v>Sep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2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91"/>
        <v>101.32000000000001</v>
      </c>
      <c r="P843" s="10">
        <f t="shared" si="92"/>
        <v>53.893617021276597</v>
      </c>
      <c r="Q843" t="str">
        <f t="shared" si="93"/>
        <v>music</v>
      </c>
      <c r="R843" s="24" t="str">
        <f t="shared" si="94"/>
        <v>metal</v>
      </c>
      <c r="S843" s="14" t="str">
        <f t="shared" si="95"/>
        <v>Oct</v>
      </c>
      <c r="T843" s="14" t="str">
        <f t="shared" si="96"/>
        <v>2014</v>
      </c>
      <c r="U843" s="14" t="str">
        <f t="shared" si="97"/>
        <v>Nov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23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91"/>
        <v>104.32</v>
      </c>
      <c r="P844" s="10">
        <f t="shared" si="92"/>
        <v>66.871794871794876</v>
      </c>
      <c r="Q844" t="str">
        <f t="shared" si="93"/>
        <v>music</v>
      </c>
      <c r="R844" s="24" t="str">
        <f t="shared" si="94"/>
        <v>metal</v>
      </c>
      <c r="S844" s="14" t="str">
        <f t="shared" si="95"/>
        <v>Sep</v>
      </c>
      <c r="T844" s="14" t="str">
        <f t="shared" si="96"/>
        <v>2013</v>
      </c>
      <c r="U844" s="14" t="str">
        <f t="shared" si="97"/>
        <v>Oct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23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91"/>
        <v>267.13333333333333</v>
      </c>
      <c r="P845" s="10">
        <f t="shared" si="92"/>
        <v>63.102362204724407</v>
      </c>
      <c r="Q845" t="str">
        <f t="shared" si="93"/>
        <v>music</v>
      </c>
      <c r="R845" s="24" t="str">
        <f t="shared" si="94"/>
        <v>metal</v>
      </c>
      <c r="S845" s="14" t="str">
        <f t="shared" si="95"/>
        <v>Nov</v>
      </c>
      <c r="T845" s="14" t="str">
        <f t="shared" si="96"/>
        <v>2016</v>
      </c>
      <c r="U845" s="14" t="str">
        <f t="shared" si="97"/>
        <v>Dec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23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91"/>
        <v>194.13333333333333</v>
      </c>
      <c r="P846" s="10">
        <f t="shared" si="92"/>
        <v>36.628930817610062</v>
      </c>
      <c r="Q846" t="str">
        <f t="shared" si="93"/>
        <v>music</v>
      </c>
      <c r="R846" s="24" t="str">
        <f t="shared" si="94"/>
        <v>metal</v>
      </c>
      <c r="S846" s="14" t="str">
        <f t="shared" si="95"/>
        <v>Sep</v>
      </c>
      <c r="T846" s="14" t="str">
        <f t="shared" si="96"/>
        <v>2014</v>
      </c>
      <c r="U846" s="14" t="str">
        <f t="shared" si="97"/>
        <v>Nov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23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91"/>
        <v>120.3802</v>
      </c>
      <c r="P847" s="10">
        <f t="shared" si="92"/>
        <v>34.005706214689269</v>
      </c>
      <c r="Q847" t="str">
        <f t="shared" si="93"/>
        <v>music</v>
      </c>
      <c r="R847" s="24" t="str">
        <f t="shared" si="94"/>
        <v>metal</v>
      </c>
      <c r="S847" s="14" t="str">
        <f t="shared" si="95"/>
        <v>Jul</v>
      </c>
      <c r="T847" s="14" t="str">
        <f t="shared" si="96"/>
        <v>2016</v>
      </c>
      <c r="U847" s="14" t="str">
        <f t="shared" si="97"/>
        <v>Sep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23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91"/>
        <v>122.00090909090908</v>
      </c>
      <c r="P848" s="10">
        <f t="shared" si="92"/>
        <v>28.553404255319148</v>
      </c>
      <c r="Q848" t="str">
        <f t="shared" si="93"/>
        <v>music</v>
      </c>
      <c r="R848" s="24" t="str">
        <f t="shared" si="94"/>
        <v>metal</v>
      </c>
      <c r="S848" s="14" t="str">
        <f t="shared" si="95"/>
        <v>Feb</v>
      </c>
      <c r="T848" s="14" t="str">
        <f t="shared" si="96"/>
        <v>2014</v>
      </c>
      <c r="U848" s="14" t="str">
        <f t="shared" si="97"/>
        <v>Mar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23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91"/>
        <v>100</v>
      </c>
      <c r="P849" s="10">
        <f t="shared" si="92"/>
        <v>10</v>
      </c>
      <c r="Q849" t="str">
        <f t="shared" si="93"/>
        <v>music</v>
      </c>
      <c r="R849" s="24" t="str">
        <f t="shared" si="94"/>
        <v>metal</v>
      </c>
      <c r="S849" s="14" t="str">
        <f t="shared" si="95"/>
        <v>Jun</v>
      </c>
      <c r="T849" s="14" t="str">
        <f t="shared" si="96"/>
        <v>2015</v>
      </c>
      <c r="U849" s="14" t="str">
        <f t="shared" si="97"/>
        <v>Jul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23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91"/>
        <v>100</v>
      </c>
      <c r="P850" s="10">
        <f t="shared" si="92"/>
        <v>18.75</v>
      </c>
      <c r="Q850" t="str">
        <f t="shared" si="93"/>
        <v>music</v>
      </c>
      <c r="R850" s="24" t="str">
        <f t="shared" si="94"/>
        <v>metal</v>
      </c>
      <c r="S850" s="14" t="str">
        <f t="shared" si="95"/>
        <v>Mar</v>
      </c>
      <c r="T850" s="14" t="str">
        <f t="shared" si="96"/>
        <v>2015</v>
      </c>
      <c r="U850" s="14" t="str">
        <f t="shared" si="97"/>
        <v>Apr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23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91"/>
        <v>119.9</v>
      </c>
      <c r="P851" s="10">
        <f t="shared" si="92"/>
        <v>41.704347826086959</v>
      </c>
      <c r="Q851" t="str">
        <f t="shared" si="93"/>
        <v>music</v>
      </c>
      <c r="R851" s="24" t="str">
        <f t="shared" si="94"/>
        <v>metal</v>
      </c>
      <c r="S851" s="14" t="str">
        <f t="shared" si="95"/>
        <v>Feb</v>
      </c>
      <c r="T851" s="14" t="str">
        <f t="shared" si="96"/>
        <v>2015</v>
      </c>
      <c r="U851" s="14" t="str">
        <f t="shared" si="97"/>
        <v>Mar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23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91"/>
        <v>155.17499999999998</v>
      </c>
      <c r="P852" s="10">
        <f t="shared" si="92"/>
        <v>46.669172932330824</v>
      </c>
      <c r="Q852" t="str">
        <f t="shared" si="93"/>
        <v>music</v>
      </c>
      <c r="R852" s="24" t="str">
        <f t="shared" si="94"/>
        <v>metal</v>
      </c>
      <c r="S852" s="14" t="str">
        <f t="shared" si="95"/>
        <v>Mar</v>
      </c>
      <c r="T852" s="14" t="str">
        <f t="shared" si="96"/>
        <v>2016</v>
      </c>
      <c r="U852" s="14" t="str">
        <f t="shared" si="97"/>
        <v>Apr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2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91"/>
        <v>130.44999999999999</v>
      </c>
      <c r="P853" s="10">
        <f t="shared" si="92"/>
        <v>37.271428571428572</v>
      </c>
      <c r="Q853" t="str">
        <f t="shared" si="93"/>
        <v>music</v>
      </c>
      <c r="R853" s="24" t="str">
        <f t="shared" si="94"/>
        <v>metal</v>
      </c>
      <c r="S853" s="14" t="str">
        <f t="shared" si="95"/>
        <v>Jun</v>
      </c>
      <c r="T853" s="14" t="str">
        <f t="shared" si="96"/>
        <v>2016</v>
      </c>
      <c r="U853" s="14" t="str">
        <f t="shared" si="97"/>
        <v>Jul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23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91"/>
        <v>104.97142857142859</v>
      </c>
      <c r="P854" s="10">
        <f t="shared" si="92"/>
        <v>59.258064516129032</v>
      </c>
      <c r="Q854" t="str">
        <f t="shared" si="93"/>
        <v>music</v>
      </c>
      <c r="R854" s="24" t="str">
        <f t="shared" si="94"/>
        <v>metal</v>
      </c>
      <c r="S854" s="14" t="str">
        <f t="shared" si="95"/>
        <v>Oct</v>
      </c>
      <c r="T854" s="14" t="str">
        <f t="shared" si="96"/>
        <v>2016</v>
      </c>
      <c r="U854" s="14" t="str">
        <f t="shared" si="97"/>
        <v>Oct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23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91"/>
        <v>100</v>
      </c>
      <c r="P855" s="10">
        <f t="shared" si="92"/>
        <v>30</v>
      </c>
      <c r="Q855" t="str">
        <f t="shared" si="93"/>
        <v>music</v>
      </c>
      <c r="R855" s="24" t="str">
        <f t="shared" si="94"/>
        <v>metal</v>
      </c>
      <c r="S855" s="14" t="str">
        <f t="shared" si="95"/>
        <v>Jan</v>
      </c>
      <c r="T855" s="14" t="str">
        <f t="shared" si="96"/>
        <v>2015</v>
      </c>
      <c r="U855" s="14" t="str">
        <f t="shared" si="97"/>
        <v>Feb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23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91"/>
        <v>118.2205035971223</v>
      </c>
      <c r="P856" s="10">
        <f t="shared" si="92"/>
        <v>65.8623246492986</v>
      </c>
      <c r="Q856" t="str">
        <f t="shared" si="93"/>
        <v>music</v>
      </c>
      <c r="R856" s="24" t="str">
        <f t="shared" si="94"/>
        <v>metal</v>
      </c>
      <c r="S856" s="14" t="str">
        <f t="shared" si="95"/>
        <v>Nov</v>
      </c>
      <c r="T856" s="14" t="str">
        <f t="shared" si="96"/>
        <v>2016</v>
      </c>
      <c r="U856" s="14" t="str">
        <f t="shared" si="97"/>
        <v>Dec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23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91"/>
        <v>103.44827586206897</v>
      </c>
      <c r="P857" s="10">
        <f t="shared" si="92"/>
        <v>31.914893617021278</v>
      </c>
      <c r="Q857" t="str">
        <f t="shared" si="93"/>
        <v>music</v>
      </c>
      <c r="R857" s="24" t="str">
        <f t="shared" si="94"/>
        <v>metal</v>
      </c>
      <c r="S857" s="14" t="str">
        <f t="shared" si="95"/>
        <v>Jun</v>
      </c>
      <c r="T857" s="14" t="str">
        <f t="shared" si="96"/>
        <v>2016</v>
      </c>
      <c r="U857" s="14" t="str">
        <f t="shared" si="97"/>
        <v>Jul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23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91"/>
        <v>218.00000000000003</v>
      </c>
      <c r="P858" s="10">
        <f t="shared" si="92"/>
        <v>19.464285714285715</v>
      </c>
      <c r="Q858" t="str">
        <f t="shared" si="93"/>
        <v>music</v>
      </c>
      <c r="R858" s="24" t="str">
        <f t="shared" si="94"/>
        <v>metal</v>
      </c>
      <c r="S858" s="14" t="str">
        <f t="shared" si="95"/>
        <v>Aug</v>
      </c>
      <c r="T858" s="14" t="str">
        <f t="shared" si="96"/>
        <v>2016</v>
      </c>
      <c r="U858" s="14" t="str">
        <f t="shared" si="97"/>
        <v>Oct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23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91"/>
        <v>100</v>
      </c>
      <c r="P859" s="10">
        <f t="shared" si="92"/>
        <v>50</v>
      </c>
      <c r="Q859" t="str">
        <f t="shared" si="93"/>
        <v>music</v>
      </c>
      <c r="R859" s="24" t="str">
        <f t="shared" si="94"/>
        <v>metal</v>
      </c>
      <c r="S859" s="14" t="str">
        <f t="shared" si="95"/>
        <v>Oct</v>
      </c>
      <c r="T859" s="14" t="str">
        <f t="shared" si="96"/>
        <v>2015</v>
      </c>
      <c r="U859" s="14" t="str">
        <f t="shared" si="97"/>
        <v>Nov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23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91"/>
        <v>144.00583333333333</v>
      </c>
      <c r="P860" s="10">
        <f t="shared" si="92"/>
        <v>22.737763157894737</v>
      </c>
      <c r="Q860" t="str">
        <f t="shared" si="93"/>
        <v>music</v>
      </c>
      <c r="R860" s="24" t="str">
        <f t="shared" si="94"/>
        <v>metal</v>
      </c>
      <c r="S860" s="14" t="str">
        <f t="shared" si="95"/>
        <v>Mar</v>
      </c>
      <c r="T860" s="14" t="str">
        <f t="shared" si="96"/>
        <v>2015</v>
      </c>
      <c r="U860" s="14" t="str">
        <f t="shared" si="97"/>
        <v>Apr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23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91"/>
        <v>104.67500000000001</v>
      </c>
      <c r="P861" s="10">
        <f t="shared" si="92"/>
        <v>42.724489795918366</v>
      </c>
      <c r="Q861" t="str">
        <f t="shared" si="93"/>
        <v>music</v>
      </c>
      <c r="R861" s="24" t="str">
        <f t="shared" si="94"/>
        <v>metal</v>
      </c>
      <c r="S861" s="14" t="str">
        <f t="shared" si="95"/>
        <v>May</v>
      </c>
      <c r="T861" s="14" t="str">
        <f t="shared" si="96"/>
        <v>2015</v>
      </c>
      <c r="U861" s="14" t="str">
        <f t="shared" si="97"/>
        <v>Jun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23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91"/>
        <v>18.142857142857142</v>
      </c>
      <c r="P862" s="10">
        <f t="shared" si="92"/>
        <v>52.916666666666664</v>
      </c>
      <c r="Q862" t="str">
        <f t="shared" si="93"/>
        <v>music</v>
      </c>
      <c r="R862" s="24" t="str">
        <f t="shared" si="94"/>
        <v>jazz</v>
      </c>
      <c r="S862" s="14" t="str">
        <f t="shared" si="95"/>
        <v>Oct</v>
      </c>
      <c r="T862" s="14" t="str">
        <f t="shared" si="96"/>
        <v>2013</v>
      </c>
      <c r="U862" s="14" t="str">
        <f t="shared" si="97"/>
        <v>Nov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2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91"/>
        <v>2.2444444444444445</v>
      </c>
      <c r="P863" s="10">
        <f t="shared" si="92"/>
        <v>50.5</v>
      </c>
      <c r="Q863" t="str">
        <f t="shared" si="93"/>
        <v>music</v>
      </c>
      <c r="R863" s="24" t="str">
        <f t="shared" si="94"/>
        <v>jazz</v>
      </c>
      <c r="S863" s="14" t="str">
        <f t="shared" si="95"/>
        <v>Aug</v>
      </c>
      <c r="T863" s="14" t="str">
        <f t="shared" si="96"/>
        <v>2016</v>
      </c>
      <c r="U863" s="14" t="str">
        <f t="shared" si="97"/>
        <v>Sep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23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91"/>
        <v>0.33999999999999997</v>
      </c>
      <c r="P864" s="10">
        <f t="shared" si="92"/>
        <v>42.5</v>
      </c>
      <c r="Q864" t="str">
        <f t="shared" si="93"/>
        <v>music</v>
      </c>
      <c r="R864" s="24" t="str">
        <f t="shared" si="94"/>
        <v>jazz</v>
      </c>
      <c r="S864" s="14" t="str">
        <f t="shared" si="95"/>
        <v>Oct</v>
      </c>
      <c r="T864" s="14" t="str">
        <f t="shared" si="96"/>
        <v>2013</v>
      </c>
      <c r="U864" s="14" t="str">
        <f t="shared" si="97"/>
        <v>Nov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23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91"/>
        <v>4.5</v>
      </c>
      <c r="P865" s="10">
        <f t="shared" si="92"/>
        <v>18</v>
      </c>
      <c r="Q865" t="str">
        <f t="shared" si="93"/>
        <v>music</v>
      </c>
      <c r="R865" s="24" t="str">
        <f t="shared" si="94"/>
        <v>jazz</v>
      </c>
      <c r="S865" s="14" t="str">
        <f t="shared" si="95"/>
        <v>Jan</v>
      </c>
      <c r="T865" s="14" t="str">
        <f t="shared" si="96"/>
        <v>2012</v>
      </c>
      <c r="U865" s="14" t="str">
        <f t="shared" si="97"/>
        <v>Feb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23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91"/>
        <v>41.53846153846154</v>
      </c>
      <c r="P866" s="10">
        <f t="shared" si="92"/>
        <v>34.177215189873415</v>
      </c>
      <c r="Q866" t="str">
        <f t="shared" si="93"/>
        <v>music</v>
      </c>
      <c r="R866" s="24" t="str">
        <f t="shared" si="94"/>
        <v>jazz</v>
      </c>
      <c r="S866" s="14" t="str">
        <f t="shared" si="95"/>
        <v>Sep</v>
      </c>
      <c r="T866" s="14" t="str">
        <f t="shared" si="96"/>
        <v>2013</v>
      </c>
      <c r="U866" s="14" t="str">
        <f t="shared" si="97"/>
        <v>Oct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23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91"/>
        <v>2.0454545454545454</v>
      </c>
      <c r="P867" s="10">
        <f t="shared" si="92"/>
        <v>22.5</v>
      </c>
      <c r="Q867" t="str">
        <f t="shared" si="93"/>
        <v>music</v>
      </c>
      <c r="R867" s="24" t="str">
        <f t="shared" si="94"/>
        <v>jazz</v>
      </c>
      <c r="S867" s="14" t="str">
        <f t="shared" si="95"/>
        <v>Nov</v>
      </c>
      <c r="T867" s="14" t="str">
        <f t="shared" si="96"/>
        <v>2012</v>
      </c>
      <c r="U867" s="14" t="str">
        <f t="shared" si="97"/>
        <v>Jan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23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91"/>
        <v>18.285714285714285</v>
      </c>
      <c r="P868" s="10">
        <f t="shared" si="92"/>
        <v>58.18181818181818</v>
      </c>
      <c r="Q868" t="str">
        <f t="shared" si="93"/>
        <v>music</v>
      </c>
      <c r="R868" s="24" t="str">
        <f t="shared" si="94"/>
        <v>jazz</v>
      </c>
      <c r="S868" s="14" t="str">
        <f t="shared" si="95"/>
        <v>Jan</v>
      </c>
      <c r="T868" s="14" t="str">
        <f t="shared" si="96"/>
        <v>2015</v>
      </c>
      <c r="U868" s="14" t="str">
        <f t="shared" si="97"/>
        <v>Feb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23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91"/>
        <v>24.02</v>
      </c>
      <c r="P869" s="10">
        <f t="shared" si="92"/>
        <v>109.18181818181819</v>
      </c>
      <c r="Q869" t="str">
        <f t="shared" si="93"/>
        <v>music</v>
      </c>
      <c r="R869" s="24" t="str">
        <f t="shared" si="94"/>
        <v>jazz</v>
      </c>
      <c r="S869" s="14" t="str">
        <f t="shared" si="95"/>
        <v>Oct</v>
      </c>
      <c r="T869" s="14" t="str">
        <f t="shared" si="96"/>
        <v>2009</v>
      </c>
      <c r="U869" s="14" t="str">
        <f t="shared" si="97"/>
        <v>Dec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23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91"/>
        <v>0.1111111111111111</v>
      </c>
      <c r="P870" s="10">
        <f t="shared" si="92"/>
        <v>50</v>
      </c>
      <c r="Q870" t="str">
        <f t="shared" si="93"/>
        <v>music</v>
      </c>
      <c r="R870" s="24" t="str">
        <f t="shared" si="94"/>
        <v>jazz</v>
      </c>
      <c r="S870" s="14" t="str">
        <f t="shared" si="95"/>
        <v>Dec</v>
      </c>
      <c r="T870" s="14" t="str">
        <f t="shared" si="96"/>
        <v>2013</v>
      </c>
      <c r="U870" s="14" t="str">
        <f t="shared" si="97"/>
        <v>Jan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23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91"/>
        <v>11.818181818181818</v>
      </c>
      <c r="P871" s="10">
        <f t="shared" si="92"/>
        <v>346.66666666666669</v>
      </c>
      <c r="Q871" t="str">
        <f t="shared" si="93"/>
        <v>music</v>
      </c>
      <c r="R871" s="24" t="str">
        <f t="shared" si="94"/>
        <v>jazz</v>
      </c>
      <c r="S871" s="14" t="str">
        <f t="shared" si="95"/>
        <v>Mar</v>
      </c>
      <c r="T871" s="14" t="str">
        <f t="shared" si="96"/>
        <v>2013</v>
      </c>
      <c r="U871" s="14" t="str">
        <f t="shared" si="97"/>
        <v>Apr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23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91"/>
        <v>0.31</v>
      </c>
      <c r="P872" s="10">
        <f t="shared" si="92"/>
        <v>12.4</v>
      </c>
      <c r="Q872" t="str">
        <f t="shared" si="93"/>
        <v>music</v>
      </c>
      <c r="R872" s="24" t="str">
        <f t="shared" si="94"/>
        <v>jazz</v>
      </c>
      <c r="S872" s="14" t="str">
        <f t="shared" si="95"/>
        <v>Aug</v>
      </c>
      <c r="T872" s="14" t="str">
        <f t="shared" si="96"/>
        <v>2013</v>
      </c>
      <c r="U872" s="14" t="str">
        <f t="shared" si="97"/>
        <v>Sep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2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91"/>
        <v>5.416666666666667</v>
      </c>
      <c r="P873" s="10">
        <f t="shared" si="92"/>
        <v>27.083333333333332</v>
      </c>
      <c r="Q873" t="str">
        <f t="shared" si="93"/>
        <v>music</v>
      </c>
      <c r="R873" s="24" t="str">
        <f t="shared" si="94"/>
        <v>jazz</v>
      </c>
      <c r="S873" s="14" t="str">
        <f t="shared" si="95"/>
        <v>Oct</v>
      </c>
      <c r="T873" s="14" t="str">
        <f t="shared" si="96"/>
        <v>2013</v>
      </c>
      <c r="U873" s="14" t="str">
        <f t="shared" si="97"/>
        <v>Nov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23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91"/>
        <v>0.8125</v>
      </c>
      <c r="P874" s="10">
        <f t="shared" si="92"/>
        <v>32.5</v>
      </c>
      <c r="Q874" t="str">
        <f t="shared" si="93"/>
        <v>music</v>
      </c>
      <c r="R874" s="24" t="str">
        <f t="shared" si="94"/>
        <v>jazz</v>
      </c>
      <c r="S874" s="14" t="str">
        <f t="shared" si="95"/>
        <v>Jan</v>
      </c>
      <c r="T874" s="14" t="str">
        <f t="shared" si="96"/>
        <v>2011</v>
      </c>
      <c r="U874" s="14" t="str">
        <f t="shared" si="97"/>
        <v>Mar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23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91"/>
        <v>1.2857142857142856</v>
      </c>
      <c r="P875" s="10">
        <f t="shared" si="92"/>
        <v>9</v>
      </c>
      <c r="Q875" t="str">
        <f t="shared" si="93"/>
        <v>music</v>
      </c>
      <c r="R875" s="24" t="str">
        <f t="shared" si="94"/>
        <v>jazz</v>
      </c>
      <c r="S875" s="14" t="str">
        <f t="shared" si="95"/>
        <v>Oct</v>
      </c>
      <c r="T875" s="14" t="str">
        <f t="shared" si="96"/>
        <v>2012</v>
      </c>
      <c r="U875" s="14" t="str">
        <f t="shared" si="97"/>
        <v>Nov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23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91"/>
        <v>24.333333333333336</v>
      </c>
      <c r="P876" s="10">
        <f t="shared" si="92"/>
        <v>34.761904761904759</v>
      </c>
      <c r="Q876" t="str">
        <f t="shared" si="93"/>
        <v>music</v>
      </c>
      <c r="R876" s="24" t="str">
        <f t="shared" si="94"/>
        <v>jazz</v>
      </c>
      <c r="S876" s="14" t="str">
        <f t="shared" si="95"/>
        <v>Apr</v>
      </c>
      <c r="T876" s="14" t="str">
        <f t="shared" si="96"/>
        <v>2013</v>
      </c>
      <c r="U876" s="14" t="str">
        <f t="shared" si="97"/>
        <v>May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23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91"/>
        <v>0</v>
      </c>
      <c r="P877" s="10" t="e">
        <f t="shared" si="92"/>
        <v>#DIV/0!</v>
      </c>
      <c r="Q877" t="str">
        <f t="shared" si="93"/>
        <v>music</v>
      </c>
      <c r="R877" s="24" t="str">
        <f t="shared" si="94"/>
        <v>jazz</v>
      </c>
      <c r="S877" s="14" t="str">
        <f t="shared" si="95"/>
        <v>Sep</v>
      </c>
      <c r="T877" s="14" t="str">
        <f t="shared" si="96"/>
        <v>2015</v>
      </c>
      <c r="U877" s="14" t="str">
        <f t="shared" si="97"/>
        <v>Sep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23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91"/>
        <v>40.799492385786799</v>
      </c>
      <c r="P878" s="10">
        <f t="shared" si="92"/>
        <v>28.577777777777779</v>
      </c>
      <c r="Q878" t="str">
        <f t="shared" si="93"/>
        <v>music</v>
      </c>
      <c r="R878" s="24" t="str">
        <f t="shared" si="94"/>
        <v>jazz</v>
      </c>
      <c r="S878" s="14" t="str">
        <f t="shared" si="95"/>
        <v>Jan</v>
      </c>
      <c r="T878" s="14" t="str">
        <f t="shared" si="96"/>
        <v>2013</v>
      </c>
      <c r="U878" s="14" t="str">
        <f t="shared" si="97"/>
        <v>Feb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23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91"/>
        <v>67.55</v>
      </c>
      <c r="P879" s="10">
        <f t="shared" si="92"/>
        <v>46.586206896551722</v>
      </c>
      <c r="Q879" t="str">
        <f t="shared" si="93"/>
        <v>music</v>
      </c>
      <c r="R879" s="24" t="str">
        <f t="shared" si="94"/>
        <v>jazz</v>
      </c>
      <c r="S879" s="14" t="str">
        <f t="shared" si="95"/>
        <v>Nov</v>
      </c>
      <c r="T879" s="14" t="str">
        <f t="shared" si="96"/>
        <v>2013</v>
      </c>
      <c r="U879" s="14" t="str">
        <f t="shared" si="97"/>
        <v>Dec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23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91"/>
        <v>1.3</v>
      </c>
      <c r="P880" s="10">
        <f t="shared" si="92"/>
        <v>32.5</v>
      </c>
      <c r="Q880" t="str">
        <f t="shared" si="93"/>
        <v>music</v>
      </c>
      <c r="R880" s="24" t="str">
        <f t="shared" si="94"/>
        <v>jazz</v>
      </c>
      <c r="S880" s="14" t="str">
        <f t="shared" si="95"/>
        <v>Nov</v>
      </c>
      <c r="T880" s="14" t="str">
        <f t="shared" si="96"/>
        <v>2010</v>
      </c>
      <c r="U880" s="14" t="str">
        <f t="shared" si="97"/>
        <v>Dec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23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91"/>
        <v>30.666666666666664</v>
      </c>
      <c r="P881" s="10">
        <f t="shared" si="92"/>
        <v>21.466666666666665</v>
      </c>
      <c r="Q881" t="str">
        <f t="shared" si="93"/>
        <v>music</v>
      </c>
      <c r="R881" s="24" t="str">
        <f t="shared" si="94"/>
        <v>jazz</v>
      </c>
      <c r="S881" s="14" t="str">
        <f t="shared" si="95"/>
        <v>May</v>
      </c>
      <c r="T881" s="14" t="str">
        <f t="shared" si="96"/>
        <v>2012</v>
      </c>
      <c r="U881" s="14" t="str">
        <f t="shared" si="97"/>
        <v>May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23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91"/>
        <v>2.9894179894179893</v>
      </c>
      <c r="P882" s="10">
        <f t="shared" si="92"/>
        <v>14.125</v>
      </c>
      <c r="Q882" t="str">
        <f t="shared" si="93"/>
        <v>music</v>
      </c>
      <c r="R882" s="24" t="str">
        <f t="shared" si="94"/>
        <v>indie rock</v>
      </c>
      <c r="S882" s="14" t="str">
        <f t="shared" si="95"/>
        <v>Sep</v>
      </c>
      <c r="T882" s="14" t="str">
        <f t="shared" si="96"/>
        <v>2012</v>
      </c>
      <c r="U882" s="14" t="str">
        <f t="shared" si="97"/>
        <v>Oct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2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91"/>
        <v>0.8</v>
      </c>
      <c r="P883" s="10">
        <f t="shared" si="92"/>
        <v>30</v>
      </c>
      <c r="Q883" t="str">
        <f t="shared" si="93"/>
        <v>music</v>
      </c>
      <c r="R883" s="24" t="str">
        <f t="shared" si="94"/>
        <v>indie rock</v>
      </c>
      <c r="S883" s="14" t="str">
        <f t="shared" si="95"/>
        <v>Nov</v>
      </c>
      <c r="T883" s="14" t="str">
        <f t="shared" si="96"/>
        <v>2011</v>
      </c>
      <c r="U883" s="14" t="str">
        <f t="shared" si="97"/>
        <v>Jan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23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91"/>
        <v>20.133333333333333</v>
      </c>
      <c r="P884" s="10">
        <f t="shared" si="92"/>
        <v>21.571428571428573</v>
      </c>
      <c r="Q884" t="str">
        <f t="shared" si="93"/>
        <v>music</v>
      </c>
      <c r="R884" s="24" t="str">
        <f t="shared" si="94"/>
        <v>indie rock</v>
      </c>
      <c r="S884" s="14" t="str">
        <f t="shared" si="95"/>
        <v>Aug</v>
      </c>
      <c r="T884" s="14" t="str">
        <f t="shared" si="96"/>
        <v>2011</v>
      </c>
      <c r="U884" s="14" t="str">
        <f t="shared" si="97"/>
        <v>Sep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23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91"/>
        <v>40.020000000000003</v>
      </c>
      <c r="P885" s="10">
        <f t="shared" si="92"/>
        <v>83.375</v>
      </c>
      <c r="Q885" t="str">
        <f t="shared" si="93"/>
        <v>music</v>
      </c>
      <c r="R885" s="24" t="str">
        <f t="shared" si="94"/>
        <v>indie rock</v>
      </c>
      <c r="S885" s="14" t="str">
        <f t="shared" si="95"/>
        <v>Jan</v>
      </c>
      <c r="T885" s="14" t="str">
        <f t="shared" si="96"/>
        <v>2016</v>
      </c>
      <c r="U885" s="14" t="str">
        <f t="shared" si="97"/>
        <v>Mar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23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91"/>
        <v>1</v>
      </c>
      <c r="P886" s="10">
        <f t="shared" si="92"/>
        <v>10</v>
      </c>
      <c r="Q886" t="str">
        <f t="shared" si="93"/>
        <v>music</v>
      </c>
      <c r="R886" s="24" t="str">
        <f t="shared" si="94"/>
        <v>indie rock</v>
      </c>
      <c r="S886" s="14" t="str">
        <f t="shared" si="95"/>
        <v>Mar</v>
      </c>
      <c r="T886" s="14" t="str">
        <f t="shared" si="96"/>
        <v>2012</v>
      </c>
      <c r="U886" s="14" t="str">
        <f t="shared" si="97"/>
        <v>May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23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91"/>
        <v>75</v>
      </c>
      <c r="P887" s="10">
        <f t="shared" si="92"/>
        <v>35.714285714285715</v>
      </c>
      <c r="Q887" t="str">
        <f t="shared" si="93"/>
        <v>music</v>
      </c>
      <c r="R887" s="24" t="str">
        <f t="shared" si="94"/>
        <v>indie rock</v>
      </c>
      <c r="S887" s="14" t="str">
        <f t="shared" si="95"/>
        <v>Dec</v>
      </c>
      <c r="T887" s="14" t="str">
        <f t="shared" si="96"/>
        <v>2016</v>
      </c>
      <c r="U887" s="14" t="str">
        <f t="shared" si="97"/>
        <v>Dec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23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91"/>
        <v>41</v>
      </c>
      <c r="P888" s="10">
        <f t="shared" si="92"/>
        <v>29.285714285714285</v>
      </c>
      <c r="Q888" t="str">
        <f t="shared" si="93"/>
        <v>music</v>
      </c>
      <c r="R888" s="24" t="str">
        <f t="shared" si="94"/>
        <v>indie rock</v>
      </c>
      <c r="S888" s="14" t="str">
        <f t="shared" si="95"/>
        <v>Aug</v>
      </c>
      <c r="T888" s="14" t="str">
        <f t="shared" si="96"/>
        <v>2016</v>
      </c>
      <c r="U888" s="14" t="str">
        <f t="shared" si="97"/>
        <v>Sep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23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91"/>
        <v>0</v>
      </c>
      <c r="P889" s="10" t="e">
        <f t="shared" si="92"/>
        <v>#DIV/0!</v>
      </c>
      <c r="Q889" t="str">
        <f t="shared" si="93"/>
        <v>music</v>
      </c>
      <c r="R889" s="24" t="str">
        <f t="shared" si="94"/>
        <v>indie rock</v>
      </c>
      <c r="S889" s="14" t="str">
        <f t="shared" si="95"/>
        <v>Apr</v>
      </c>
      <c r="T889" s="14" t="str">
        <f t="shared" si="96"/>
        <v>2012</v>
      </c>
      <c r="U889" s="14" t="str">
        <f t="shared" si="97"/>
        <v>May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23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91"/>
        <v>7.1999999999999993</v>
      </c>
      <c r="P890" s="10">
        <f t="shared" si="92"/>
        <v>18</v>
      </c>
      <c r="Q890" t="str">
        <f t="shared" si="93"/>
        <v>music</v>
      </c>
      <c r="R890" s="24" t="str">
        <f t="shared" si="94"/>
        <v>indie rock</v>
      </c>
      <c r="S890" s="14" t="str">
        <f t="shared" si="95"/>
        <v>Jul</v>
      </c>
      <c r="T890" s="14" t="str">
        <f t="shared" si="96"/>
        <v>2011</v>
      </c>
      <c r="U890" s="14" t="str">
        <f t="shared" si="97"/>
        <v>Sep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23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91"/>
        <v>9.4412800000000008</v>
      </c>
      <c r="P891" s="10">
        <f t="shared" si="92"/>
        <v>73.760000000000005</v>
      </c>
      <c r="Q891" t="str">
        <f t="shared" si="93"/>
        <v>music</v>
      </c>
      <c r="R891" s="24" t="str">
        <f t="shared" si="94"/>
        <v>indie rock</v>
      </c>
      <c r="S891" s="14" t="str">
        <f t="shared" si="95"/>
        <v>Sep</v>
      </c>
      <c r="T891" s="14" t="str">
        <f t="shared" si="96"/>
        <v>2014</v>
      </c>
      <c r="U891" s="14" t="str">
        <f t="shared" si="97"/>
        <v>Oct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23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91"/>
        <v>4.1666666666666661</v>
      </c>
      <c r="P892" s="10">
        <f t="shared" si="92"/>
        <v>31.25</v>
      </c>
      <c r="Q892" t="str">
        <f t="shared" si="93"/>
        <v>music</v>
      </c>
      <c r="R892" s="24" t="str">
        <f t="shared" si="94"/>
        <v>indie rock</v>
      </c>
      <c r="S892" s="14" t="str">
        <f t="shared" si="95"/>
        <v>Oct</v>
      </c>
      <c r="T892" s="14" t="str">
        <f t="shared" si="96"/>
        <v>2013</v>
      </c>
      <c r="U892" s="14" t="str">
        <f t="shared" si="97"/>
        <v>Nov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2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91"/>
        <v>3.25</v>
      </c>
      <c r="P893" s="10">
        <f t="shared" si="92"/>
        <v>28.888888888888889</v>
      </c>
      <c r="Q893" t="str">
        <f t="shared" si="93"/>
        <v>music</v>
      </c>
      <c r="R893" s="24" t="str">
        <f t="shared" si="94"/>
        <v>indie rock</v>
      </c>
      <c r="S893" s="14" t="str">
        <f t="shared" si="95"/>
        <v>Jul</v>
      </c>
      <c r="T893" s="14" t="str">
        <f t="shared" si="96"/>
        <v>2014</v>
      </c>
      <c r="U893" s="14" t="str">
        <f t="shared" si="97"/>
        <v>Aug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23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91"/>
        <v>40.75</v>
      </c>
      <c r="P894" s="10">
        <f t="shared" si="92"/>
        <v>143.8235294117647</v>
      </c>
      <c r="Q894" t="str">
        <f t="shared" si="93"/>
        <v>music</v>
      </c>
      <c r="R894" s="24" t="str">
        <f t="shared" si="94"/>
        <v>indie rock</v>
      </c>
      <c r="S894" s="14" t="str">
        <f t="shared" si="95"/>
        <v>May</v>
      </c>
      <c r="T894" s="14" t="str">
        <f t="shared" si="96"/>
        <v>2010</v>
      </c>
      <c r="U894" s="14" t="str">
        <f t="shared" si="97"/>
        <v>Aug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23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91"/>
        <v>10</v>
      </c>
      <c r="P895" s="10">
        <f t="shared" si="92"/>
        <v>40</v>
      </c>
      <c r="Q895" t="str">
        <f t="shared" si="93"/>
        <v>music</v>
      </c>
      <c r="R895" s="24" t="str">
        <f t="shared" si="94"/>
        <v>indie rock</v>
      </c>
      <c r="S895" s="14" t="str">
        <f t="shared" si="95"/>
        <v>Mar</v>
      </c>
      <c r="T895" s="14" t="str">
        <f t="shared" si="96"/>
        <v>2015</v>
      </c>
      <c r="U895" s="14" t="str">
        <f t="shared" si="97"/>
        <v>Apr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23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91"/>
        <v>39.17</v>
      </c>
      <c r="P896" s="10">
        <f t="shared" si="92"/>
        <v>147.81132075471697</v>
      </c>
      <c r="Q896" t="str">
        <f t="shared" si="93"/>
        <v>music</v>
      </c>
      <c r="R896" s="24" t="str">
        <f t="shared" si="94"/>
        <v>indie rock</v>
      </c>
      <c r="S896" s="14" t="str">
        <f t="shared" si="95"/>
        <v>May</v>
      </c>
      <c r="T896" s="14" t="str">
        <f t="shared" si="96"/>
        <v>2016</v>
      </c>
      <c r="U896" s="14" t="str">
        <f t="shared" si="97"/>
        <v>Jun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23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91"/>
        <v>2.4375</v>
      </c>
      <c r="P897" s="10">
        <f t="shared" si="92"/>
        <v>27.857142857142858</v>
      </c>
      <c r="Q897" t="str">
        <f t="shared" si="93"/>
        <v>music</v>
      </c>
      <c r="R897" s="24" t="str">
        <f t="shared" si="94"/>
        <v>indie rock</v>
      </c>
      <c r="S897" s="14" t="str">
        <f t="shared" si="95"/>
        <v>Sep</v>
      </c>
      <c r="T897" s="14" t="str">
        <f t="shared" si="96"/>
        <v>2010</v>
      </c>
      <c r="U897" s="14" t="str">
        <f t="shared" si="97"/>
        <v>Oct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23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91"/>
        <v>40</v>
      </c>
      <c r="P898" s="10">
        <f t="shared" si="92"/>
        <v>44.444444444444443</v>
      </c>
      <c r="Q898" t="str">
        <f t="shared" si="93"/>
        <v>music</v>
      </c>
      <c r="R898" s="24" t="str">
        <f t="shared" si="94"/>
        <v>indie rock</v>
      </c>
      <c r="S898" s="14" t="str">
        <f t="shared" si="95"/>
        <v>Aug</v>
      </c>
      <c r="T898" s="14" t="str">
        <f t="shared" si="96"/>
        <v>2015</v>
      </c>
      <c r="U898" s="14" t="str">
        <f t="shared" si="97"/>
        <v>Aug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23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98">E899/D899*100</f>
        <v>0</v>
      </c>
      <c r="P899" s="10" t="e">
        <f t="shared" ref="P899:P962" si="99">E899/L899</f>
        <v>#DIV/0!</v>
      </c>
      <c r="Q899" t="str">
        <f t="shared" ref="Q899:Q962" si="100">LEFT(N899,FIND("/",N899)-1)</f>
        <v>music</v>
      </c>
      <c r="R899" s="24" t="str">
        <f t="shared" ref="R899:R962" si="101">RIGHT(N899,LEN(N899)-SEARCH("/",N899,1))</f>
        <v>indie rock</v>
      </c>
      <c r="S899" s="14" t="str">
        <f t="shared" ref="S899:S962" si="102">TEXT((((J899/60)/60)/24)+DATE(1970,1,1),"mmm")</f>
        <v>Oct</v>
      </c>
      <c r="T899" s="14" t="str">
        <f t="shared" ref="T899:T962" si="103">TEXT(((((J899/60)/60)/24)+DATE(1970,1,1)),"yyyy")</f>
        <v>2012</v>
      </c>
      <c r="U899" s="14" t="str">
        <f t="shared" ref="U899:U962" si="104">TEXT((((I899/60)/60)/24)+DATE(1970,1,1),"mmm")</f>
        <v>Nov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23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98"/>
        <v>2.8000000000000003</v>
      </c>
      <c r="P900" s="10">
        <f t="shared" si="99"/>
        <v>35</v>
      </c>
      <c r="Q900" t="str">
        <f t="shared" si="100"/>
        <v>music</v>
      </c>
      <c r="R900" s="24" t="str">
        <f t="shared" si="101"/>
        <v>indie rock</v>
      </c>
      <c r="S900" s="14" t="str">
        <f t="shared" si="102"/>
        <v>Dec</v>
      </c>
      <c r="T900" s="14" t="str">
        <f t="shared" si="103"/>
        <v>2011</v>
      </c>
      <c r="U900" s="14" t="str">
        <f t="shared" si="104"/>
        <v>Jan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23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98"/>
        <v>37.333333333333336</v>
      </c>
      <c r="P901" s="10">
        <f t="shared" si="99"/>
        <v>35</v>
      </c>
      <c r="Q901" t="str">
        <f t="shared" si="100"/>
        <v>music</v>
      </c>
      <c r="R901" s="24" t="str">
        <f t="shared" si="101"/>
        <v>indie rock</v>
      </c>
      <c r="S901" s="14" t="str">
        <f t="shared" si="102"/>
        <v>Apr</v>
      </c>
      <c r="T901" s="14" t="str">
        <f t="shared" si="103"/>
        <v>2011</v>
      </c>
      <c r="U901" s="14" t="str">
        <f t="shared" si="104"/>
        <v>May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23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98"/>
        <v>0.42</v>
      </c>
      <c r="P902" s="10">
        <f t="shared" si="99"/>
        <v>10.5</v>
      </c>
      <c r="Q902" t="str">
        <f t="shared" si="100"/>
        <v>music</v>
      </c>
      <c r="R902" s="24" t="str">
        <f t="shared" si="101"/>
        <v>jazz</v>
      </c>
      <c r="S902" s="14" t="str">
        <f t="shared" si="102"/>
        <v>Feb</v>
      </c>
      <c r="T902" s="14" t="str">
        <f t="shared" si="103"/>
        <v>2016</v>
      </c>
      <c r="U902" s="14" t="str">
        <f t="shared" si="104"/>
        <v>Mar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2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98"/>
        <v>0</v>
      </c>
      <c r="P903" s="10" t="e">
        <f t="shared" si="99"/>
        <v>#DIV/0!</v>
      </c>
      <c r="Q903" t="str">
        <f t="shared" si="100"/>
        <v>music</v>
      </c>
      <c r="R903" s="24" t="str">
        <f t="shared" si="101"/>
        <v>jazz</v>
      </c>
      <c r="S903" s="14" t="str">
        <f t="shared" si="102"/>
        <v>Apr</v>
      </c>
      <c r="T903" s="14" t="str">
        <f t="shared" si="103"/>
        <v>2010</v>
      </c>
      <c r="U903" s="14" t="str">
        <f t="shared" si="104"/>
        <v>Jun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23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98"/>
        <v>0.3</v>
      </c>
      <c r="P904" s="10">
        <f t="shared" si="99"/>
        <v>30</v>
      </c>
      <c r="Q904" t="str">
        <f t="shared" si="100"/>
        <v>music</v>
      </c>
      <c r="R904" s="24" t="str">
        <f t="shared" si="101"/>
        <v>jazz</v>
      </c>
      <c r="S904" s="14" t="str">
        <f t="shared" si="102"/>
        <v>Jul</v>
      </c>
      <c r="T904" s="14" t="str">
        <f t="shared" si="103"/>
        <v>2014</v>
      </c>
      <c r="U904" s="14" t="str">
        <f t="shared" si="104"/>
        <v>Aug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23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98"/>
        <v>3.2</v>
      </c>
      <c r="P905" s="10">
        <f t="shared" si="99"/>
        <v>40</v>
      </c>
      <c r="Q905" t="str">
        <f t="shared" si="100"/>
        <v>music</v>
      </c>
      <c r="R905" s="24" t="str">
        <f t="shared" si="101"/>
        <v>jazz</v>
      </c>
      <c r="S905" s="14" t="str">
        <f t="shared" si="102"/>
        <v>Aug</v>
      </c>
      <c r="T905" s="14" t="str">
        <f t="shared" si="103"/>
        <v>2012</v>
      </c>
      <c r="U905" s="14" t="str">
        <f t="shared" si="104"/>
        <v>Sep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23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98"/>
        <v>0.30199999999999999</v>
      </c>
      <c r="P906" s="10">
        <f t="shared" si="99"/>
        <v>50.333333333333336</v>
      </c>
      <c r="Q906" t="str">
        <f t="shared" si="100"/>
        <v>music</v>
      </c>
      <c r="R906" s="24" t="str">
        <f t="shared" si="101"/>
        <v>jazz</v>
      </c>
      <c r="S906" s="14" t="str">
        <f t="shared" si="102"/>
        <v>Dec</v>
      </c>
      <c r="T906" s="14" t="str">
        <f t="shared" si="103"/>
        <v>2015</v>
      </c>
      <c r="U906" s="14" t="str">
        <f t="shared" si="104"/>
        <v>Jan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23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98"/>
        <v>3.0153846153846153</v>
      </c>
      <c r="P907" s="10">
        <f t="shared" si="99"/>
        <v>32.666666666666664</v>
      </c>
      <c r="Q907" t="str">
        <f t="shared" si="100"/>
        <v>music</v>
      </c>
      <c r="R907" s="24" t="str">
        <f t="shared" si="101"/>
        <v>jazz</v>
      </c>
      <c r="S907" s="14" t="str">
        <f t="shared" si="102"/>
        <v>Nov</v>
      </c>
      <c r="T907" s="14" t="str">
        <f t="shared" si="103"/>
        <v>2010</v>
      </c>
      <c r="U907" s="14" t="str">
        <f t="shared" si="104"/>
        <v>Jan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23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98"/>
        <v>0</v>
      </c>
      <c r="P908" s="10" t="e">
        <f t="shared" si="99"/>
        <v>#DIV/0!</v>
      </c>
      <c r="Q908" t="str">
        <f t="shared" si="100"/>
        <v>music</v>
      </c>
      <c r="R908" s="24" t="str">
        <f t="shared" si="101"/>
        <v>jazz</v>
      </c>
      <c r="S908" s="14" t="str">
        <f t="shared" si="102"/>
        <v>Feb</v>
      </c>
      <c r="T908" s="14" t="str">
        <f t="shared" si="103"/>
        <v>2014</v>
      </c>
      <c r="U908" s="14" t="str">
        <f t="shared" si="104"/>
        <v>Mar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23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98"/>
        <v>0</v>
      </c>
      <c r="P909" s="10" t="e">
        <f t="shared" si="99"/>
        <v>#DIV/0!</v>
      </c>
      <c r="Q909" t="str">
        <f t="shared" si="100"/>
        <v>music</v>
      </c>
      <c r="R909" s="24" t="str">
        <f t="shared" si="101"/>
        <v>jazz</v>
      </c>
      <c r="S909" s="14" t="str">
        <f t="shared" si="102"/>
        <v>Aug</v>
      </c>
      <c r="T909" s="14" t="str">
        <f t="shared" si="103"/>
        <v>2011</v>
      </c>
      <c r="U909" s="14" t="str">
        <f t="shared" si="104"/>
        <v>Sep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23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98"/>
        <v>0</v>
      </c>
      <c r="P910" s="10" t="e">
        <f t="shared" si="99"/>
        <v>#DIV/0!</v>
      </c>
      <c r="Q910" t="str">
        <f t="shared" si="100"/>
        <v>music</v>
      </c>
      <c r="R910" s="24" t="str">
        <f t="shared" si="101"/>
        <v>jazz</v>
      </c>
      <c r="S910" s="14" t="str">
        <f t="shared" si="102"/>
        <v>Jun</v>
      </c>
      <c r="T910" s="14" t="str">
        <f t="shared" si="103"/>
        <v>2010</v>
      </c>
      <c r="U910" s="14" t="str">
        <f t="shared" si="104"/>
        <v>Jul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23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98"/>
        <v>3.25</v>
      </c>
      <c r="P911" s="10">
        <f t="shared" si="99"/>
        <v>65</v>
      </c>
      <c r="Q911" t="str">
        <f t="shared" si="100"/>
        <v>music</v>
      </c>
      <c r="R911" s="24" t="str">
        <f t="shared" si="101"/>
        <v>jazz</v>
      </c>
      <c r="S911" s="14" t="str">
        <f t="shared" si="102"/>
        <v>Jun</v>
      </c>
      <c r="T911" s="14" t="str">
        <f t="shared" si="103"/>
        <v>2012</v>
      </c>
      <c r="U911" s="14" t="str">
        <f t="shared" si="104"/>
        <v>Jul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23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98"/>
        <v>22.363636363636363</v>
      </c>
      <c r="P912" s="10">
        <f t="shared" si="99"/>
        <v>24.6</v>
      </c>
      <c r="Q912" t="str">
        <f t="shared" si="100"/>
        <v>music</v>
      </c>
      <c r="R912" s="24" t="str">
        <f t="shared" si="101"/>
        <v>jazz</v>
      </c>
      <c r="S912" s="14" t="str">
        <f t="shared" si="102"/>
        <v>Jan</v>
      </c>
      <c r="T912" s="14" t="str">
        <f t="shared" si="103"/>
        <v>2017</v>
      </c>
      <c r="U912" s="14" t="str">
        <f t="shared" si="104"/>
        <v>Mar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2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98"/>
        <v>0</v>
      </c>
      <c r="P913" s="10" t="e">
        <f t="shared" si="99"/>
        <v>#DIV/0!</v>
      </c>
      <c r="Q913" t="str">
        <f t="shared" si="100"/>
        <v>music</v>
      </c>
      <c r="R913" s="24" t="str">
        <f t="shared" si="101"/>
        <v>jazz</v>
      </c>
      <c r="S913" s="14" t="str">
        <f t="shared" si="102"/>
        <v>Jan</v>
      </c>
      <c r="T913" s="14" t="str">
        <f t="shared" si="103"/>
        <v>2014</v>
      </c>
      <c r="U913" s="14" t="str">
        <f t="shared" si="104"/>
        <v>Jan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23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98"/>
        <v>0.85714285714285721</v>
      </c>
      <c r="P914" s="10">
        <f t="shared" si="99"/>
        <v>15</v>
      </c>
      <c r="Q914" t="str">
        <f t="shared" si="100"/>
        <v>music</v>
      </c>
      <c r="R914" s="24" t="str">
        <f t="shared" si="101"/>
        <v>jazz</v>
      </c>
      <c r="S914" s="14" t="str">
        <f t="shared" si="102"/>
        <v>Oct</v>
      </c>
      <c r="T914" s="14" t="str">
        <f t="shared" si="103"/>
        <v>2012</v>
      </c>
      <c r="U914" s="14" t="str">
        <f t="shared" si="104"/>
        <v>Dec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23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98"/>
        <v>6.6066666666666665</v>
      </c>
      <c r="P915" s="10">
        <f t="shared" si="99"/>
        <v>82.583333333333329</v>
      </c>
      <c r="Q915" t="str">
        <f t="shared" si="100"/>
        <v>music</v>
      </c>
      <c r="R915" s="24" t="str">
        <f t="shared" si="101"/>
        <v>jazz</v>
      </c>
      <c r="S915" s="14" t="str">
        <f t="shared" si="102"/>
        <v>Apr</v>
      </c>
      <c r="T915" s="14" t="str">
        <f t="shared" si="103"/>
        <v>2012</v>
      </c>
      <c r="U915" s="14" t="str">
        <f t="shared" si="104"/>
        <v>May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23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98"/>
        <v>0</v>
      </c>
      <c r="P916" s="10" t="e">
        <f t="shared" si="99"/>
        <v>#DIV/0!</v>
      </c>
      <c r="Q916" t="str">
        <f t="shared" si="100"/>
        <v>music</v>
      </c>
      <c r="R916" s="24" t="str">
        <f t="shared" si="101"/>
        <v>jazz</v>
      </c>
      <c r="S916" s="14" t="str">
        <f t="shared" si="102"/>
        <v>Jul</v>
      </c>
      <c r="T916" s="14" t="str">
        <f t="shared" si="103"/>
        <v>2012</v>
      </c>
      <c r="U916" s="14" t="str">
        <f t="shared" si="104"/>
        <v>Aug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23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98"/>
        <v>5.7692307692307692</v>
      </c>
      <c r="P917" s="10">
        <f t="shared" si="99"/>
        <v>41.666666666666664</v>
      </c>
      <c r="Q917" t="str">
        <f t="shared" si="100"/>
        <v>music</v>
      </c>
      <c r="R917" s="24" t="str">
        <f t="shared" si="101"/>
        <v>jazz</v>
      </c>
      <c r="S917" s="14" t="str">
        <f t="shared" si="102"/>
        <v>Jan</v>
      </c>
      <c r="T917" s="14" t="str">
        <f t="shared" si="103"/>
        <v>2012</v>
      </c>
      <c r="U917" s="14" t="str">
        <f t="shared" si="104"/>
        <v>Mar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23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98"/>
        <v>0</v>
      </c>
      <c r="P918" s="10" t="e">
        <f t="shared" si="99"/>
        <v>#DIV/0!</v>
      </c>
      <c r="Q918" t="str">
        <f t="shared" si="100"/>
        <v>music</v>
      </c>
      <c r="R918" s="24" t="str">
        <f t="shared" si="101"/>
        <v>jazz</v>
      </c>
      <c r="S918" s="14" t="str">
        <f t="shared" si="102"/>
        <v>Sep</v>
      </c>
      <c r="T918" s="14" t="str">
        <f t="shared" si="103"/>
        <v>2010</v>
      </c>
      <c r="U918" s="14" t="str">
        <f t="shared" si="104"/>
        <v>Oct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23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98"/>
        <v>0.6</v>
      </c>
      <c r="P919" s="10">
        <f t="shared" si="99"/>
        <v>30</v>
      </c>
      <c r="Q919" t="str">
        <f t="shared" si="100"/>
        <v>music</v>
      </c>
      <c r="R919" s="24" t="str">
        <f t="shared" si="101"/>
        <v>jazz</v>
      </c>
      <c r="S919" s="14" t="str">
        <f t="shared" si="102"/>
        <v>Jun</v>
      </c>
      <c r="T919" s="14" t="str">
        <f t="shared" si="103"/>
        <v>2014</v>
      </c>
      <c r="U919" s="14" t="str">
        <f t="shared" si="104"/>
        <v>Jul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23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98"/>
        <v>5.0256410256410255</v>
      </c>
      <c r="P920" s="10">
        <f t="shared" si="99"/>
        <v>19.600000000000001</v>
      </c>
      <c r="Q920" t="str">
        <f t="shared" si="100"/>
        <v>music</v>
      </c>
      <c r="R920" s="24" t="str">
        <f t="shared" si="101"/>
        <v>jazz</v>
      </c>
      <c r="S920" s="14" t="str">
        <f t="shared" si="102"/>
        <v>Nov</v>
      </c>
      <c r="T920" s="14" t="str">
        <f t="shared" si="103"/>
        <v>2014</v>
      </c>
      <c r="U920" s="14" t="str">
        <f t="shared" si="104"/>
        <v>Dec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23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98"/>
        <v>0.5</v>
      </c>
      <c r="P921" s="10">
        <f t="shared" si="99"/>
        <v>100</v>
      </c>
      <c r="Q921" t="str">
        <f t="shared" si="100"/>
        <v>music</v>
      </c>
      <c r="R921" s="24" t="str">
        <f t="shared" si="101"/>
        <v>jazz</v>
      </c>
      <c r="S921" s="14" t="str">
        <f t="shared" si="102"/>
        <v>Nov</v>
      </c>
      <c r="T921" s="14" t="str">
        <f t="shared" si="103"/>
        <v>2012</v>
      </c>
      <c r="U921" s="14" t="str">
        <f t="shared" si="104"/>
        <v>Dec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23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98"/>
        <v>0</v>
      </c>
      <c r="P922" s="10" t="e">
        <f t="shared" si="99"/>
        <v>#DIV/0!</v>
      </c>
      <c r="Q922" t="str">
        <f t="shared" si="100"/>
        <v>music</v>
      </c>
      <c r="R922" s="24" t="str">
        <f t="shared" si="101"/>
        <v>jazz</v>
      </c>
      <c r="S922" s="14" t="str">
        <f t="shared" si="102"/>
        <v>Oct</v>
      </c>
      <c r="T922" s="14" t="str">
        <f t="shared" si="103"/>
        <v>2013</v>
      </c>
      <c r="U922" s="14" t="str">
        <f t="shared" si="104"/>
        <v>Nov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98"/>
        <v>30.9</v>
      </c>
      <c r="P923" s="10">
        <f t="shared" si="99"/>
        <v>231.75</v>
      </c>
      <c r="Q923" t="str">
        <f t="shared" si="100"/>
        <v>music</v>
      </c>
      <c r="R923" s="24" t="str">
        <f t="shared" si="101"/>
        <v>jazz</v>
      </c>
      <c r="S923" s="14" t="str">
        <f t="shared" si="102"/>
        <v>Oct</v>
      </c>
      <c r="T923" s="14" t="str">
        <f t="shared" si="103"/>
        <v>2011</v>
      </c>
      <c r="U923" s="14" t="str">
        <f t="shared" si="104"/>
        <v>Dec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23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98"/>
        <v>21.037037037037038</v>
      </c>
      <c r="P924" s="10">
        <f t="shared" si="99"/>
        <v>189.33333333333334</v>
      </c>
      <c r="Q924" t="str">
        <f t="shared" si="100"/>
        <v>music</v>
      </c>
      <c r="R924" s="24" t="str">
        <f t="shared" si="101"/>
        <v>jazz</v>
      </c>
      <c r="S924" s="14" t="str">
        <f t="shared" si="102"/>
        <v>Aug</v>
      </c>
      <c r="T924" s="14" t="str">
        <f t="shared" si="103"/>
        <v>2014</v>
      </c>
      <c r="U924" s="14" t="str">
        <f t="shared" si="104"/>
        <v>Oct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23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98"/>
        <v>2.1999999999999997</v>
      </c>
      <c r="P925" s="10">
        <f t="shared" si="99"/>
        <v>55</v>
      </c>
      <c r="Q925" t="str">
        <f t="shared" si="100"/>
        <v>music</v>
      </c>
      <c r="R925" s="24" t="str">
        <f t="shared" si="101"/>
        <v>jazz</v>
      </c>
      <c r="S925" s="14" t="str">
        <f t="shared" si="102"/>
        <v>Oct</v>
      </c>
      <c r="T925" s="14" t="str">
        <f t="shared" si="103"/>
        <v>2014</v>
      </c>
      <c r="U925" s="14" t="str">
        <f t="shared" si="104"/>
        <v>Nov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23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98"/>
        <v>10.9</v>
      </c>
      <c r="P926" s="10">
        <f t="shared" si="99"/>
        <v>21.8</v>
      </c>
      <c r="Q926" t="str">
        <f t="shared" si="100"/>
        <v>music</v>
      </c>
      <c r="R926" s="24" t="str">
        <f t="shared" si="101"/>
        <v>jazz</v>
      </c>
      <c r="S926" s="14" t="str">
        <f t="shared" si="102"/>
        <v>Jan</v>
      </c>
      <c r="T926" s="14" t="str">
        <f t="shared" si="103"/>
        <v>2013</v>
      </c>
      <c r="U926" s="14" t="str">
        <f t="shared" si="104"/>
        <v>Feb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23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98"/>
        <v>2.666666666666667</v>
      </c>
      <c r="P927" s="10">
        <f t="shared" si="99"/>
        <v>32</v>
      </c>
      <c r="Q927" t="str">
        <f t="shared" si="100"/>
        <v>music</v>
      </c>
      <c r="R927" s="24" t="str">
        <f t="shared" si="101"/>
        <v>jazz</v>
      </c>
      <c r="S927" s="14" t="str">
        <f t="shared" si="102"/>
        <v>Oct</v>
      </c>
      <c r="T927" s="14" t="str">
        <f t="shared" si="103"/>
        <v>2013</v>
      </c>
      <c r="U927" s="14" t="str">
        <f t="shared" si="104"/>
        <v>Nov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23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98"/>
        <v>0</v>
      </c>
      <c r="P928" s="10" t="e">
        <f t="shared" si="99"/>
        <v>#DIV/0!</v>
      </c>
      <c r="Q928" t="str">
        <f t="shared" si="100"/>
        <v>music</v>
      </c>
      <c r="R928" s="24" t="str">
        <f t="shared" si="101"/>
        <v>jazz</v>
      </c>
      <c r="S928" s="14" t="str">
        <f t="shared" si="102"/>
        <v>Jun</v>
      </c>
      <c r="T928" s="14" t="str">
        <f t="shared" si="103"/>
        <v>2010</v>
      </c>
      <c r="U928" s="14" t="str">
        <f t="shared" si="104"/>
        <v>Jul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23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98"/>
        <v>0</v>
      </c>
      <c r="P929" s="10" t="e">
        <f t="shared" si="99"/>
        <v>#DIV/0!</v>
      </c>
      <c r="Q929" t="str">
        <f t="shared" si="100"/>
        <v>music</v>
      </c>
      <c r="R929" s="24" t="str">
        <f t="shared" si="101"/>
        <v>jazz</v>
      </c>
      <c r="S929" s="14" t="str">
        <f t="shared" si="102"/>
        <v>Apr</v>
      </c>
      <c r="T929" s="14" t="str">
        <f t="shared" si="103"/>
        <v>2012</v>
      </c>
      <c r="U929" s="14" t="str">
        <f t="shared" si="104"/>
        <v>May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23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98"/>
        <v>10.86206896551724</v>
      </c>
      <c r="P930" s="10">
        <f t="shared" si="99"/>
        <v>56.25</v>
      </c>
      <c r="Q930" t="str">
        <f t="shared" si="100"/>
        <v>music</v>
      </c>
      <c r="R930" s="24" t="str">
        <f t="shared" si="101"/>
        <v>jazz</v>
      </c>
      <c r="S930" s="14" t="str">
        <f t="shared" si="102"/>
        <v>Sep</v>
      </c>
      <c r="T930" s="14" t="str">
        <f t="shared" si="103"/>
        <v>2012</v>
      </c>
      <c r="U930" s="14" t="str">
        <f t="shared" si="104"/>
        <v>Nov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23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98"/>
        <v>0</v>
      </c>
      <c r="P931" s="10" t="e">
        <f t="shared" si="99"/>
        <v>#DIV/0!</v>
      </c>
      <c r="Q931" t="str">
        <f t="shared" si="100"/>
        <v>music</v>
      </c>
      <c r="R931" s="24" t="str">
        <f t="shared" si="101"/>
        <v>jazz</v>
      </c>
      <c r="S931" s="14" t="str">
        <f t="shared" si="102"/>
        <v>Mar</v>
      </c>
      <c r="T931" s="14" t="str">
        <f t="shared" si="103"/>
        <v>2012</v>
      </c>
      <c r="U931" s="14" t="str">
        <f t="shared" si="104"/>
        <v>Apr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23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98"/>
        <v>38.333333333333336</v>
      </c>
      <c r="P932" s="10">
        <f t="shared" si="99"/>
        <v>69</v>
      </c>
      <c r="Q932" t="str">
        <f t="shared" si="100"/>
        <v>music</v>
      </c>
      <c r="R932" s="24" t="str">
        <f t="shared" si="101"/>
        <v>jazz</v>
      </c>
      <c r="S932" s="14" t="str">
        <f t="shared" si="102"/>
        <v>May</v>
      </c>
      <c r="T932" s="14" t="str">
        <f t="shared" si="103"/>
        <v>2010</v>
      </c>
      <c r="U932" s="14" t="str">
        <f t="shared" si="104"/>
        <v>Jun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2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98"/>
        <v>6.5500000000000007</v>
      </c>
      <c r="P933" s="10">
        <f t="shared" si="99"/>
        <v>18.714285714285715</v>
      </c>
      <c r="Q933" t="str">
        <f t="shared" si="100"/>
        <v>music</v>
      </c>
      <c r="R933" s="24" t="str">
        <f t="shared" si="101"/>
        <v>jazz</v>
      </c>
      <c r="S933" s="14" t="str">
        <f t="shared" si="102"/>
        <v>Feb</v>
      </c>
      <c r="T933" s="14" t="str">
        <f t="shared" si="103"/>
        <v>2014</v>
      </c>
      <c r="U933" s="14" t="str">
        <f t="shared" si="104"/>
        <v>Mar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23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98"/>
        <v>14.536842105263158</v>
      </c>
      <c r="P934" s="10">
        <f t="shared" si="99"/>
        <v>46.033333333333331</v>
      </c>
      <c r="Q934" t="str">
        <f t="shared" si="100"/>
        <v>music</v>
      </c>
      <c r="R934" s="24" t="str">
        <f t="shared" si="101"/>
        <v>jazz</v>
      </c>
      <c r="S934" s="14" t="str">
        <f t="shared" si="102"/>
        <v>Feb</v>
      </c>
      <c r="T934" s="14" t="str">
        <f t="shared" si="103"/>
        <v>2013</v>
      </c>
      <c r="U934" s="14" t="str">
        <f t="shared" si="104"/>
        <v>Mar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23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98"/>
        <v>6</v>
      </c>
      <c r="P935" s="10">
        <f t="shared" si="99"/>
        <v>60</v>
      </c>
      <c r="Q935" t="str">
        <f t="shared" si="100"/>
        <v>music</v>
      </c>
      <c r="R935" s="24" t="str">
        <f t="shared" si="101"/>
        <v>jazz</v>
      </c>
      <c r="S935" s="14" t="str">
        <f t="shared" si="102"/>
        <v>Mar</v>
      </c>
      <c r="T935" s="14" t="str">
        <f t="shared" si="103"/>
        <v>2014</v>
      </c>
      <c r="U935" s="14" t="str">
        <f t="shared" si="104"/>
        <v>May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23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98"/>
        <v>30.4</v>
      </c>
      <c r="P936" s="10">
        <f t="shared" si="99"/>
        <v>50.666666666666664</v>
      </c>
      <c r="Q936" t="str">
        <f t="shared" si="100"/>
        <v>music</v>
      </c>
      <c r="R936" s="24" t="str">
        <f t="shared" si="101"/>
        <v>jazz</v>
      </c>
      <c r="S936" s="14" t="str">
        <f t="shared" si="102"/>
        <v>Apr</v>
      </c>
      <c r="T936" s="14" t="str">
        <f t="shared" si="103"/>
        <v>2014</v>
      </c>
      <c r="U936" s="14" t="str">
        <f t="shared" si="104"/>
        <v>May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23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98"/>
        <v>1.4285714285714286</v>
      </c>
      <c r="P937" s="10">
        <f t="shared" si="99"/>
        <v>25</v>
      </c>
      <c r="Q937" t="str">
        <f t="shared" si="100"/>
        <v>music</v>
      </c>
      <c r="R937" s="24" t="str">
        <f t="shared" si="101"/>
        <v>jazz</v>
      </c>
      <c r="S937" s="14" t="str">
        <f t="shared" si="102"/>
        <v>Dec</v>
      </c>
      <c r="T937" s="14" t="str">
        <f t="shared" si="103"/>
        <v>2015</v>
      </c>
      <c r="U937" s="14" t="str">
        <f t="shared" si="104"/>
        <v>Jan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23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98"/>
        <v>0</v>
      </c>
      <c r="P938" s="10" t="e">
        <f t="shared" si="99"/>
        <v>#DIV/0!</v>
      </c>
      <c r="Q938" t="str">
        <f t="shared" si="100"/>
        <v>music</v>
      </c>
      <c r="R938" s="24" t="str">
        <f t="shared" si="101"/>
        <v>jazz</v>
      </c>
      <c r="S938" s="14" t="str">
        <f t="shared" si="102"/>
        <v>Dec</v>
      </c>
      <c r="T938" s="14" t="str">
        <f t="shared" si="103"/>
        <v>2011</v>
      </c>
      <c r="U938" s="14" t="str">
        <f t="shared" si="104"/>
        <v>Jan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23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98"/>
        <v>1.1428571428571428</v>
      </c>
      <c r="P939" s="10">
        <f t="shared" si="99"/>
        <v>20</v>
      </c>
      <c r="Q939" t="str">
        <f t="shared" si="100"/>
        <v>music</v>
      </c>
      <c r="R939" s="24" t="str">
        <f t="shared" si="101"/>
        <v>jazz</v>
      </c>
      <c r="S939" s="14" t="str">
        <f t="shared" si="102"/>
        <v>Oct</v>
      </c>
      <c r="T939" s="14" t="str">
        <f t="shared" si="103"/>
        <v>2013</v>
      </c>
      <c r="U939" s="14" t="str">
        <f t="shared" si="104"/>
        <v>Nov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23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98"/>
        <v>0.35714285714285715</v>
      </c>
      <c r="P940" s="10">
        <f t="shared" si="99"/>
        <v>25</v>
      </c>
      <c r="Q940" t="str">
        <f t="shared" si="100"/>
        <v>music</v>
      </c>
      <c r="R940" s="24" t="str">
        <f t="shared" si="101"/>
        <v>jazz</v>
      </c>
      <c r="S940" s="14" t="str">
        <f t="shared" si="102"/>
        <v>Aug</v>
      </c>
      <c r="T940" s="14" t="str">
        <f t="shared" si="103"/>
        <v>2012</v>
      </c>
      <c r="U940" s="14" t="str">
        <f t="shared" si="104"/>
        <v>Sep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23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98"/>
        <v>1.4545454545454546</v>
      </c>
      <c r="P941" s="10">
        <f t="shared" si="99"/>
        <v>20</v>
      </c>
      <c r="Q941" t="str">
        <f t="shared" si="100"/>
        <v>music</v>
      </c>
      <c r="R941" s="24" t="str">
        <f t="shared" si="101"/>
        <v>jazz</v>
      </c>
      <c r="S941" s="14" t="str">
        <f t="shared" si="102"/>
        <v>May</v>
      </c>
      <c r="T941" s="14" t="str">
        <f t="shared" si="103"/>
        <v>2013</v>
      </c>
      <c r="U941" s="14" t="str">
        <f t="shared" si="104"/>
        <v>Jun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23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98"/>
        <v>17.155555555555555</v>
      </c>
      <c r="P942" s="10">
        <f t="shared" si="99"/>
        <v>110.28571428571429</v>
      </c>
      <c r="Q942" t="str">
        <f t="shared" si="100"/>
        <v>technology</v>
      </c>
      <c r="R942" s="24" t="str">
        <f t="shared" si="101"/>
        <v>wearables</v>
      </c>
      <c r="S942" s="14" t="str">
        <f t="shared" si="102"/>
        <v>Jun</v>
      </c>
      <c r="T942" s="14" t="str">
        <f t="shared" si="103"/>
        <v>2015</v>
      </c>
      <c r="U942" s="14" t="str">
        <f t="shared" si="104"/>
        <v>Aug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2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98"/>
        <v>2.3220000000000001</v>
      </c>
      <c r="P943" s="10">
        <f t="shared" si="99"/>
        <v>37.451612903225808</v>
      </c>
      <c r="Q943" t="str">
        <f t="shared" si="100"/>
        <v>technology</v>
      </c>
      <c r="R943" s="24" t="str">
        <f t="shared" si="101"/>
        <v>wearables</v>
      </c>
      <c r="S943" s="14" t="str">
        <f t="shared" si="102"/>
        <v>Jan</v>
      </c>
      <c r="T943" s="14" t="str">
        <f t="shared" si="103"/>
        <v>2017</v>
      </c>
      <c r="U943" s="14" t="str">
        <f t="shared" si="104"/>
        <v>Feb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23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98"/>
        <v>8.9066666666666663</v>
      </c>
      <c r="P944" s="10">
        <f t="shared" si="99"/>
        <v>41.75</v>
      </c>
      <c r="Q944" t="str">
        <f t="shared" si="100"/>
        <v>technology</v>
      </c>
      <c r="R944" s="24" t="str">
        <f t="shared" si="101"/>
        <v>wearables</v>
      </c>
      <c r="S944" s="14" t="str">
        <f t="shared" si="102"/>
        <v>Jan</v>
      </c>
      <c r="T944" s="14" t="str">
        <f t="shared" si="103"/>
        <v>2016</v>
      </c>
      <c r="U944" s="14" t="str">
        <f t="shared" si="104"/>
        <v>Feb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23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98"/>
        <v>9.6333333333333346</v>
      </c>
      <c r="P945" s="10">
        <f t="shared" si="99"/>
        <v>24.083333333333332</v>
      </c>
      <c r="Q945" t="str">
        <f t="shared" si="100"/>
        <v>technology</v>
      </c>
      <c r="R945" s="24" t="str">
        <f t="shared" si="101"/>
        <v>wearables</v>
      </c>
      <c r="S945" s="14" t="str">
        <f t="shared" si="102"/>
        <v>Oct</v>
      </c>
      <c r="T945" s="14" t="str">
        <f t="shared" si="103"/>
        <v>2016</v>
      </c>
      <c r="U945" s="14" t="str">
        <f t="shared" si="104"/>
        <v>Nov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23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98"/>
        <v>13.325999999999999</v>
      </c>
      <c r="P946" s="10">
        <f t="shared" si="99"/>
        <v>69.40625</v>
      </c>
      <c r="Q946" t="str">
        <f t="shared" si="100"/>
        <v>technology</v>
      </c>
      <c r="R946" s="24" t="str">
        <f t="shared" si="101"/>
        <v>wearables</v>
      </c>
      <c r="S946" s="14" t="str">
        <f t="shared" si="102"/>
        <v>Mar</v>
      </c>
      <c r="T946" s="14" t="str">
        <f t="shared" si="103"/>
        <v>2016</v>
      </c>
      <c r="U946" s="14" t="str">
        <f t="shared" si="104"/>
        <v>Apr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23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98"/>
        <v>2.484</v>
      </c>
      <c r="P947" s="10">
        <f t="shared" si="99"/>
        <v>155.25</v>
      </c>
      <c r="Q947" t="str">
        <f t="shared" si="100"/>
        <v>technology</v>
      </c>
      <c r="R947" s="24" t="str">
        <f t="shared" si="101"/>
        <v>wearables</v>
      </c>
      <c r="S947" s="14" t="str">
        <f t="shared" si="102"/>
        <v>Dec</v>
      </c>
      <c r="T947" s="14" t="str">
        <f t="shared" si="103"/>
        <v>2016</v>
      </c>
      <c r="U947" s="14" t="str">
        <f t="shared" si="104"/>
        <v>Feb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23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98"/>
        <v>1.9066666666666665</v>
      </c>
      <c r="P948" s="10">
        <f t="shared" si="99"/>
        <v>57.2</v>
      </c>
      <c r="Q948" t="str">
        <f t="shared" si="100"/>
        <v>technology</v>
      </c>
      <c r="R948" s="24" t="str">
        <f t="shared" si="101"/>
        <v>wearables</v>
      </c>
      <c r="S948" s="14" t="str">
        <f t="shared" si="102"/>
        <v>Aug</v>
      </c>
      <c r="T948" s="14" t="str">
        <f t="shared" si="103"/>
        <v>2016</v>
      </c>
      <c r="U948" s="14" t="str">
        <f t="shared" si="104"/>
        <v>Sep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23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98"/>
        <v>0</v>
      </c>
      <c r="P949" s="10" t="e">
        <f t="shared" si="99"/>
        <v>#DIV/0!</v>
      </c>
      <c r="Q949" t="str">
        <f t="shared" si="100"/>
        <v>technology</v>
      </c>
      <c r="R949" s="24" t="str">
        <f t="shared" si="101"/>
        <v>wearables</v>
      </c>
      <c r="S949" s="14" t="str">
        <f t="shared" si="102"/>
        <v>May</v>
      </c>
      <c r="T949" s="14" t="str">
        <f t="shared" si="103"/>
        <v>2016</v>
      </c>
      <c r="U949" s="14" t="str">
        <f t="shared" si="104"/>
        <v>Jun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23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98"/>
        <v>12</v>
      </c>
      <c r="P950" s="10">
        <f t="shared" si="99"/>
        <v>60</v>
      </c>
      <c r="Q950" t="str">
        <f t="shared" si="100"/>
        <v>technology</v>
      </c>
      <c r="R950" s="24" t="str">
        <f t="shared" si="101"/>
        <v>wearables</v>
      </c>
      <c r="S950" s="14" t="str">
        <f t="shared" si="102"/>
        <v>Feb</v>
      </c>
      <c r="T950" s="14" t="str">
        <f t="shared" si="103"/>
        <v>2016</v>
      </c>
      <c r="U950" s="14" t="str">
        <f t="shared" si="104"/>
        <v>Mar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23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98"/>
        <v>1.365</v>
      </c>
      <c r="P951" s="10">
        <f t="shared" si="99"/>
        <v>39</v>
      </c>
      <c r="Q951" t="str">
        <f t="shared" si="100"/>
        <v>technology</v>
      </c>
      <c r="R951" s="24" t="str">
        <f t="shared" si="101"/>
        <v>wearables</v>
      </c>
      <c r="S951" s="14" t="str">
        <f t="shared" si="102"/>
        <v>Dec</v>
      </c>
      <c r="T951" s="14" t="str">
        <f t="shared" si="103"/>
        <v>2015</v>
      </c>
      <c r="U951" s="14" t="str">
        <f t="shared" si="104"/>
        <v>Feb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23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98"/>
        <v>28.04</v>
      </c>
      <c r="P952" s="10">
        <f t="shared" si="99"/>
        <v>58.416666666666664</v>
      </c>
      <c r="Q952" t="str">
        <f t="shared" si="100"/>
        <v>technology</v>
      </c>
      <c r="R952" s="24" t="str">
        <f t="shared" si="101"/>
        <v>wearables</v>
      </c>
      <c r="S952" s="14" t="str">
        <f t="shared" si="102"/>
        <v>Dec</v>
      </c>
      <c r="T952" s="14" t="str">
        <f t="shared" si="103"/>
        <v>2015</v>
      </c>
      <c r="U952" s="14" t="str">
        <f t="shared" si="104"/>
        <v>Jan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2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98"/>
        <v>38.39</v>
      </c>
      <c r="P953" s="10">
        <f t="shared" si="99"/>
        <v>158.63636363636363</v>
      </c>
      <c r="Q953" t="str">
        <f t="shared" si="100"/>
        <v>technology</v>
      </c>
      <c r="R953" s="24" t="str">
        <f t="shared" si="101"/>
        <v>wearables</v>
      </c>
      <c r="S953" s="14" t="str">
        <f t="shared" si="102"/>
        <v>Apr</v>
      </c>
      <c r="T953" s="14" t="str">
        <f t="shared" si="103"/>
        <v>2016</v>
      </c>
      <c r="U953" s="14" t="str">
        <f t="shared" si="104"/>
        <v>Jun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23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98"/>
        <v>39.942857142857143</v>
      </c>
      <c r="P954" s="10">
        <f t="shared" si="99"/>
        <v>99.857142857142861</v>
      </c>
      <c r="Q954" t="str">
        <f t="shared" si="100"/>
        <v>technology</v>
      </c>
      <c r="R954" s="24" t="str">
        <f t="shared" si="101"/>
        <v>wearables</v>
      </c>
      <c r="S954" s="14" t="str">
        <f t="shared" si="102"/>
        <v>Oct</v>
      </c>
      <c r="T954" s="14" t="str">
        <f t="shared" si="103"/>
        <v>2016</v>
      </c>
      <c r="U954" s="14" t="str">
        <f t="shared" si="104"/>
        <v>Nov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23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98"/>
        <v>0.84</v>
      </c>
      <c r="P955" s="10">
        <f t="shared" si="99"/>
        <v>25.2</v>
      </c>
      <c r="Q955" t="str">
        <f t="shared" si="100"/>
        <v>technology</v>
      </c>
      <c r="R955" s="24" t="str">
        <f t="shared" si="101"/>
        <v>wearables</v>
      </c>
      <c r="S955" s="14" t="str">
        <f t="shared" si="102"/>
        <v>Dec</v>
      </c>
      <c r="T955" s="14" t="str">
        <f t="shared" si="103"/>
        <v>2014</v>
      </c>
      <c r="U955" s="14" t="str">
        <f t="shared" si="104"/>
        <v>Jan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23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98"/>
        <v>43.406666666666666</v>
      </c>
      <c r="P956" s="10">
        <f t="shared" si="99"/>
        <v>89.191780821917803</v>
      </c>
      <c r="Q956" t="str">
        <f t="shared" si="100"/>
        <v>technology</v>
      </c>
      <c r="R956" s="24" t="str">
        <f t="shared" si="101"/>
        <v>wearables</v>
      </c>
      <c r="S956" s="14" t="str">
        <f t="shared" si="102"/>
        <v>Jul</v>
      </c>
      <c r="T956" s="14" t="str">
        <f t="shared" si="103"/>
        <v>2015</v>
      </c>
      <c r="U956" s="14" t="str">
        <f t="shared" si="104"/>
        <v>Aug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23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98"/>
        <v>5.6613333333333333</v>
      </c>
      <c r="P957" s="10">
        <f t="shared" si="99"/>
        <v>182.6236559139785</v>
      </c>
      <c r="Q957" t="str">
        <f t="shared" si="100"/>
        <v>technology</v>
      </c>
      <c r="R957" s="24" t="str">
        <f t="shared" si="101"/>
        <v>wearables</v>
      </c>
      <c r="S957" s="14" t="str">
        <f t="shared" si="102"/>
        <v>Aug</v>
      </c>
      <c r="T957" s="14" t="str">
        <f t="shared" si="103"/>
        <v>2016</v>
      </c>
      <c r="U957" s="14" t="str">
        <f t="shared" si="104"/>
        <v>Sep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23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98"/>
        <v>1.722</v>
      </c>
      <c r="P958" s="10">
        <f t="shared" si="99"/>
        <v>50.647058823529413</v>
      </c>
      <c r="Q958" t="str">
        <f t="shared" si="100"/>
        <v>technology</v>
      </c>
      <c r="R958" s="24" t="str">
        <f t="shared" si="101"/>
        <v>wearables</v>
      </c>
      <c r="S958" s="14" t="str">
        <f t="shared" si="102"/>
        <v>Feb</v>
      </c>
      <c r="T958" s="14" t="str">
        <f t="shared" si="103"/>
        <v>2015</v>
      </c>
      <c r="U958" s="14" t="str">
        <f t="shared" si="104"/>
        <v>Apr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23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98"/>
        <v>1.9416666666666664</v>
      </c>
      <c r="P959" s="10">
        <f t="shared" si="99"/>
        <v>33.285714285714285</v>
      </c>
      <c r="Q959" t="str">
        <f t="shared" si="100"/>
        <v>technology</v>
      </c>
      <c r="R959" s="24" t="str">
        <f t="shared" si="101"/>
        <v>wearables</v>
      </c>
      <c r="S959" s="14" t="str">
        <f t="shared" si="102"/>
        <v>Oct</v>
      </c>
      <c r="T959" s="14" t="str">
        <f t="shared" si="103"/>
        <v>2016</v>
      </c>
      <c r="U959" s="14" t="str">
        <f t="shared" si="104"/>
        <v>Nov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23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98"/>
        <v>11.328275684711327</v>
      </c>
      <c r="P960" s="10">
        <f t="shared" si="99"/>
        <v>51.823529411764703</v>
      </c>
      <c r="Q960" t="str">
        <f t="shared" si="100"/>
        <v>technology</v>
      </c>
      <c r="R960" s="24" t="str">
        <f t="shared" si="101"/>
        <v>wearables</v>
      </c>
      <c r="S960" s="14" t="str">
        <f t="shared" si="102"/>
        <v>Mar</v>
      </c>
      <c r="T960" s="14" t="str">
        <f t="shared" si="103"/>
        <v>2015</v>
      </c>
      <c r="U960" s="14" t="str">
        <f t="shared" si="104"/>
        <v>Apr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23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98"/>
        <v>38.86</v>
      </c>
      <c r="P961" s="10">
        <f t="shared" si="99"/>
        <v>113.62573099415205</v>
      </c>
      <c r="Q961" t="str">
        <f t="shared" si="100"/>
        <v>technology</v>
      </c>
      <c r="R961" s="24" t="str">
        <f t="shared" si="101"/>
        <v>wearables</v>
      </c>
      <c r="S961" s="14" t="str">
        <f t="shared" si="102"/>
        <v>Dec</v>
      </c>
      <c r="T961" s="14" t="str">
        <f t="shared" si="103"/>
        <v>2014</v>
      </c>
      <c r="U961" s="14" t="str">
        <f t="shared" si="104"/>
        <v>Jan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23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98"/>
        <v>46.100628930817614</v>
      </c>
      <c r="P962" s="10">
        <f t="shared" si="99"/>
        <v>136.46276595744681</v>
      </c>
      <c r="Q962" t="str">
        <f t="shared" si="100"/>
        <v>technology</v>
      </c>
      <c r="R962" s="24" t="str">
        <f t="shared" si="101"/>
        <v>wearables</v>
      </c>
      <c r="S962" s="14" t="str">
        <f t="shared" si="102"/>
        <v>Jan</v>
      </c>
      <c r="T962" s="14" t="str">
        <f t="shared" si="103"/>
        <v>2017</v>
      </c>
      <c r="U962" s="14" t="str">
        <f t="shared" si="104"/>
        <v>Mar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2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05">E963/D963*100</f>
        <v>42.188421052631583</v>
      </c>
      <c r="P963" s="10">
        <f t="shared" ref="P963:P1026" si="106">E963/L963</f>
        <v>364.35454545454547</v>
      </c>
      <c r="Q963" t="str">
        <f t="shared" ref="Q963:Q1026" si="107">LEFT(N963,FIND("/",N963)-1)</f>
        <v>technology</v>
      </c>
      <c r="R963" s="24" t="str">
        <f t="shared" ref="R963:R1026" si="108">RIGHT(N963,LEN(N963)-SEARCH("/",N963,1))</f>
        <v>wearables</v>
      </c>
      <c r="S963" s="14" t="str">
        <f t="shared" ref="S963:S1026" si="109">TEXT((((J963/60)/60)/24)+DATE(1970,1,1),"mmm")</f>
        <v>Jan</v>
      </c>
      <c r="T963" s="14" t="str">
        <f t="shared" ref="T963:T1026" si="110">TEXT(((((J963/60)/60)/24)+DATE(1970,1,1)),"yyyy")</f>
        <v>2017</v>
      </c>
      <c r="U963" s="14" t="str">
        <f t="shared" ref="U963:U1026" si="111">TEXT((((I963/60)/60)/24)+DATE(1970,1,1),"mmm")</f>
        <v>Feb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23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05"/>
        <v>28.48</v>
      </c>
      <c r="P964" s="10">
        <f t="shared" si="106"/>
        <v>19.243243243243242</v>
      </c>
      <c r="Q964" t="str">
        <f t="shared" si="107"/>
        <v>technology</v>
      </c>
      <c r="R964" s="24" t="str">
        <f t="shared" si="108"/>
        <v>wearables</v>
      </c>
      <c r="S964" s="14" t="str">
        <f t="shared" si="109"/>
        <v>Jan</v>
      </c>
      <c r="T964" s="14" t="str">
        <f t="shared" si="110"/>
        <v>2016</v>
      </c>
      <c r="U964" s="14" t="str">
        <f t="shared" si="111"/>
        <v>Feb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23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05"/>
        <v>1.077142857142857</v>
      </c>
      <c r="P965" s="10">
        <f t="shared" si="106"/>
        <v>41.888888888888886</v>
      </c>
      <c r="Q965" t="str">
        <f t="shared" si="107"/>
        <v>technology</v>
      </c>
      <c r="R965" s="24" t="str">
        <f t="shared" si="108"/>
        <v>wearables</v>
      </c>
      <c r="S965" s="14" t="str">
        <f t="shared" si="109"/>
        <v>Sep</v>
      </c>
      <c r="T965" s="14" t="str">
        <f t="shared" si="110"/>
        <v>2016</v>
      </c>
      <c r="U965" s="14" t="str">
        <f t="shared" si="111"/>
        <v>Oct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23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05"/>
        <v>0.79909090909090907</v>
      </c>
      <c r="P966" s="10">
        <f t="shared" si="106"/>
        <v>30.310344827586206</v>
      </c>
      <c r="Q966" t="str">
        <f t="shared" si="107"/>
        <v>technology</v>
      </c>
      <c r="R966" s="24" t="str">
        <f t="shared" si="108"/>
        <v>wearables</v>
      </c>
      <c r="S966" s="14" t="str">
        <f t="shared" si="109"/>
        <v>Jul</v>
      </c>
      <c r="T966" s="14" t="str">
        <f t="shared" si="110"/>
        <v>2015</v>
      </c>
      <c r="U966" s="14" t="str">
        <f t="shared" si="111"/>
        <v>Sep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23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05"/>
        <v>1.1919999999999999</v>
      </c>
      <c r="P967" s="10">
        <f t="shared" si="106"/>
        <v>49.666666666666664</v>
      </c>
      <c r="Q967" t="str">
        <f t="shared" si="107"/>
        <v>technology</v>
      </c>
      <c r="R967" s="24" t="str">
        <f t="shared" si="108"/>
        <v>wearables</v>
      </c>
      <c r="S967" s="14" t="str">
        <f t="shared" si="109"/>
        <v>Sep</v>
      </c>
      <c r="T967" s="14" t="str">
        <f t="shared" si="110"/>
        <v>2016</v>
      </c>
      <c r="U967" s="14" t="str">
        <f t="shared" si="111"/>
        <v>Oct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23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05"/>
        <v>14.799999999999999</v>
      </c>
      <c r="P968" s="10">
        <f t="shared" si="106"/>
        <v>59.2</v>
      </c>
      <c r="Q968" t="str">
        <f t="shared" si="107"/>
        <v>technology</v>
      </c>
      <c r="R968" s="24" t="str">
        <f t="shared" si="108"/>
        <v>wearables</v>
      </c>
      <c r="S968" s="14" t="str">
        <f t="shared" si="109"/>
        <v>Sep</v>
      </c>
      <c r="T968" s="14" t="str">
        <f t="shared" si="110"/>
        <v>2016</v>
      </c>
      <c r="U968" s="14" t="str">
        <f t="shared" si="111"/>
        <v>Oct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23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05"/>
        <v>17.810000000000002</v>
      </c>
      <c r="P969" s="10">
        <f t="shared" si="106"/>
        <v>43.97530864197531</v>
      </c>
      <c r="Q969" t="str">
        <f t="shared" si="107"/>
        <v>technology</v>
      </c>
      <c r="R969" s="24" t="str">
        <f t="shared" si="108"/>
        <v>wearables</v>
      </c>
      <c r="S969" s="14" t="str">
        <f t="shared" si="109"/>
        <v>Feb</v>
      </c>
      <c r="T969" s="14" t="str">
        <f t="shared" si="110"/>
        <v>2016</v>
      </c>
      <c r="U969" s="14" t="str">
        <f t="shared" si="111"/>
        <v>Apr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23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05"/>
        <v>1.325</v>
      </c>
      <c r="P970" s="10">
        <f t="shared" si="106"/>
        <v>26.5</v>
      </c>
      <c r="Q970" t="str">
        <f t="shared" si="107"/>
        <v>technology</v>
      </c>
      <c r="R970" s="24" t="str">
        <f t="shared" si="108"/>
        <v>wearables</v>
      </c>
      <c r="S970" s="14" t="str">
        <f t="shared" si="109"/>
        <v>Jul</v>
      </c>
      <c r="T970" s="14" t="str">
        <f t="shared" si="110"/>
        <v>2014</v>
      </c>
      <c r="U970" s="14" t="str">
        <f t="shared" si="111"/>
        <v>Aug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23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05"/>
        <v>46.666666666666664</v>
      </c>
      <c r="P971" s="10">
        <f t="shared" si="106"/>
        <v>1272.7272727272727</v>
      </c>
      <c r="Q971" t="str">
        <f t="shared" si="107"/>
        <v>technology</v>
      </c>
      <c r="R971" s="24" t="str">
        <f t="shared" si="108"/>
        <v>wearables</v>
      </c>
      <c r="S971" s="14" t="str">
        <f t="shared" si="109"/>
        <v>Jan</v>
      </c>
      <c r="T971" s="14" t="str">
        <f t="shared" si="110"/>
        <v>2017</v>
      </c>
      <c r="U971" s="14" t="str">
        <f t="shared" si="111"/>
        <v>Feb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23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05"/>
        <v>45.92</v>
      </c>
      <c r="P972" s="10">
        <f t="shared" si="106"/>
        <v>164</v>
      </c>
      <c r="Q972" t="str">
        <f t="shared" si="107"/>
        <v>technology</v>
      </c>
      <c r="R972" s="24" t="str">
        <f t="shared" si="108"/>
        <v>wearables</v>
      </c>
      <c r="S972" s="14" t="str">
        <f t="shared" si="109"/>
        <v>Dec</v>
      </c>
      <c r="T972" s="14" t="str">
        <f t="shared" si="110"/>
        <v>2016</v>
      </c>
      <c r="U972" s="14" t="str">
        <f t="shared" si="111"/>
        <v>Jan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2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05"/>
        <v>0.22599999999999998</v>
      </c>
      <c r="P973" s="10">
        <f t="shared" si="106"/>
        <v>45.2</v>
      </c>
      <c r="Q973" t="str">
        <f t="shared" si="107"/>
        <v>technology</v>
      </c>
      <c r="R973" s="24" t="str">
        <f t="shared" si="108"/>
        <v>wearables</v>
      </c>
      <c r="S973" s="14" t="str">
        <f t="shared" si="109"/>
        <v>Apr</v>
      </c>
      <c r="T973" s="14" t="str">
        <f t="shared" si="110"/>
        <v>2015</v>
      </c>
      <c r="U973" s="14" t="str">
        <f t="shared" si="111"/>
        <v>Jun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23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05"/>
        <v>34.625</v>
      </c>
      <c r="P974" s="10">
        <f t="shared" si="106"/>
        <v>153.88888888888889</v>
      </c>
      <c r="Q974" t="str">
        <f t="shared" si="107"/>
        <v>technology</v>
      </c>
      <c r="R974" s="24" t="str">
        <f t="shared" si="108"/>
        <v>wearables</v>
      </c>
      <c r="S974" s="14" t="str">
        <f t="shared" si="109"/>
        <v>Aug</v>
      </c>
      <c r="T974" s="14" t="str">
        <f t="shared" si="110"/>
        <v>2014</v>
      </c>
      <c r="U974" s="14" t="str">
        <f t="shared" si="111"/>
        <v>Sep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23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05"/>
        <v>2.0549999999999997</v>
      </c>
      <c r="P975" s="10">
        <f t="shared" si="106"/>
        <v>51.375</v>
      </c>
      <c r="Q975" t="str">
        <f t="shared" si="107"/>
        <v>technology</v>
      </c>
      <c r="R975" s="24" t="str">
        <f t="shared" si="108"/>
        <v>wearables</v>
      </c>
      <c r="S975" s="14" t="str">
        <f t="shared" si="109"/>
        <v>Sep</v>
      </c>
      <c r="T975" s="14" t="str">
        <f t="shared" si="110"/>
        <v>2015</v>
      </c>
      <c r="U975" s="14" t="str">
        <f t="shared" si="111"/>
        <v>Nov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23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05"/>
        <v>0.55999999999999994</v>
      </c>
      <c r="P976" s="10">
        <f t="shared" si="106"/>
        <v>93.333333333333329</v>
      </c>
      <c r="Q976" t="str">
        <f t="shared" si="107"/>
        <v>technology</v>
      </c>
      <c r="R976" s="24" t="str">
        <f t="shared" si="108"/>
        <v>wearables</v>
      </c>
      <c r="S976" s="14" t="str">
        <f t="shared" si="109"/>
        <v>Feb</v>
      </c>
      <c r="T976" s="14" t="str">
        <f t="shared" si="110"/>
        <v>2016</v>
      </c>
      <c r="U976" s="14" t="str">
        <f t="shared" si="111"/>
        <v>Mar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23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05"/>
        <v>2.6069999999999998</v>
      </c>
      <c r="P977" s="10">
        <f t="shared" si="106"/>
        <v>108.625</v>
      </c>
      <c r="Q977" t="str">
        <f t="shared" si="107"/>
        <v>technology</v>
      </c>
      <c r="R977" s="24" t="str">
        <f t="shared" si="108"/>
        <v>wearables</v>
      </c>
      <c r="S977" s="14" t="str">
        <f t="shared" si="109"/>
        <v>Apr</v>
      </c>
      <c r="T977" s="14" t="str">
        <f t="shared" si="110"/>
        <v>2016</v>
      </c>
      <c r="U977" s="14" t="str">
        <f t="shared" si="111"/>
        <v>Jun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23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05"/>
        <v>1.9259999999999999</v>
      </c>
      <c r="P978" s="10">
        <f t="shared" si="106"/>
        <v>160.5</v>
      </c>
      <c r="Q978" t="str">
        <f t="shared" si="107"/>
        <v>technology</v>
      </c>
      <c r="R978" s="24" t="str">
        <f t="shared" si="108"/>
        <v>wearables</v>
      </c>
      <c r="S978" s="14" t="str">
        <f t="shared" si="109"/>
        <v>Jun</v>
      </c>
      <c r="T978" s="14" t="str">
        <f t="shared" si="110"/>
        <v>2015</v>
      </c>
      <c r="U978" s="14" t="str">
        <f t="shared" si="111"/>
        <v>Aug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23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05"/>
        <v>33.666666666666664</v>
      </c>
      <c r="P979" s="10">
        <f t="shared" si="106"/>
        <v>75.75</v>
      </c>
      <c r="Q979" t="str">
        <f t="shared" si="107"/>
        <v>technology</v>
      </c>
      <c r="R979" s="24" t="str">
        <f t="shared" si="108"/>
        <v>wearables</v>
      </c>
      <c r="S979" s="14" t="str">
        <f t="shared" si="109"/>
        <v>Jan</v>
      </c>
      <c r="T979" s="14" t="str">
        <f t="shared" si="110"/>
        <v>2016</v>
      </c>
      <c r="U979" s="14" t="str">
        <f t="shared" si="111"/>
        <v>Feb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23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05"/>
        <v>56.263267182990241</v>
      </c>
      <c r="P980" s="10">
        <f t="shared" si="106"/>
        <v>790.83739837398377</v>
      </c>
      <c r="Q980" t="str">
        <f t="shared" si="107"/>
        <v>technology</v>
      </c>
      <c r="R980" s="24" t="str">
        <f t="shared" si="108"/>
        <v>wearables</v>
      </c>
      <c r="S980" s="14" t="str">
        <f t="shared" si="109"/>
        <v>Jan</v>
      </c>
      <c r="T980" s="14" t="str">
        <f t="shared" si="110"/>
        <v>2016</v>
      </c>
      <c r="U980" s="14" t="str">
        <f t="shared" si="111"/>
        <v>Feb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23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05"/>
        <v>82.817599999999999</v>
      </c>
      <c r="P981" s="10">
        <f t="shared" si="106"/>
        <v>301.93916666666667</v>
      </c>
      <c r="Q981" t="str">
        <f t="shared" si="107"/>
        <v>technology</v>
      </c>
      <c r="R981" s="24" t="str">
        <f t="shared" si="108"/>
        <v>wearables</v>
      </c>
      <c r="S981" s="14" t="str">
        <f t="shared" si="109"/>
        <v>May</v>
      </c>
      <c r="T981" s="14" t="str">
        <f t="shared" si="110"/>
        <v>2016</v>
      </c>
      <c r="U981" s="14" t="str">
        <f t="shared" si="111"/>
        <v>Jun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23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05"/>
        <v>14.860000000000001</v>
      </c>
      <c r="P982" s="10">
        <f t="shared" si="106"/>
        <v>47.935483870967744</v>
      </c>
      <c r="Q982" t="str">
        <f t="shared" si="107"/>
        <v>technology</v>
      </c>
      <c r="R982" s="24" t="str">
        <f t="shared" si="108"/>
        <v>wearables</v>
      </c>
      <c r="S982" s="14" t="str">
        <f t="shared" si="109"/>
        <v>Oct</v>
      </c>
      <c r="T982" s="14" t="str">
        <f t="shared" si="110"/>
        <v>2014</v>
      </c>
      <c r="U982" s="14" t="str">
        <f t="shared" si="111"/>
        <v>Nov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2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05"/>
        <v>1.2375123751237513E-2</v>
      </c>
      <c r="P983" s="10">
        <f t="shared" si="106"/>
        <v>2.75</v>
      </c>
      <c r="Q983" t="str">
        <f t="shared" si="107"/>
        <v>technology</v>
      </c>
      <c r="R983" s="24" t="str">
        <f t="shared" si="108"/>
        <v>wearables</v>
      </c>
      <c r="S983" s="14" t="str">
        <f t="shared" si="109"/>
        <v>Jul</v>
      </c>
      <c r="T983" s="14" t="str">
        <f t="shared" si="110"/>
        <v>2014</v>
      </c>
      <c r="U983" s="14" t="str">
        <f t="shared" si="111"/>
        <v>Aug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23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05"/>
        <v>1.7142857142857144E-2</v>
      </c>
      <c r="P984" s="10">
        <f t="shared" si="106"/>
        <v>1</v>
      </c>
      <c r="Q984" t="str">
        <f t="shared" si="107"/>
        <v>technology</v>
      </c>
      <c r="R984" s="24" t="str">
        <f t="shared" si="108"/>
        <v>wearables</v>
      </c>
      <c r="S984" s="14" t="str">
        <f t="shared" si="109"/>
        <v>Sep</v>
      </c>
      <c r="T984" s="14" t="str">
        <f t="shared" si="110"/>
        <v>2016</v>
      </c>
      <c r="U984" s="14" t="str">
        <f t="shared" si="111"/>
        <v>Oct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23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05"/>
        <v>29.506136117214709</v>
      </c>
      <c r="P985" s="10">
        <f t="shared" si="106"/>
        <v>171.79329608938548</v>
      </c>
      <c r="Q985" t="str">
        <f t="shared" si="107"/>
        <v>technology</v>
      </c>
      <c r="R985" s="24" t="str">
        <f t="shared" si="108"/>
        <v>wearables</v>
      </c>
      <c r="S985" s="14" t="str">
        <f t="shared" si="109"/>
        <v>Jul</v>
      </c>
      <c r="T985" s="14" t="str">
        <f t="shared" si="110"/>
        <v>2016</v>
      </c>
      <c r="U985" s="14" t="str">
        <f t="shared" si="111"/>
        <v>Aug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23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05"/>
        <v>1.06</v>
      </c>
      <c r="P986" s="10">
        <f t="shared" si="106"/>
        <v>35.333333333333336</v>
      </c>
      <c r="Q986" t="str">
        <f t="shared" si="107"/>
        <v>technology</v>
      </c>
      <c r="R986" s="24" t="str">
        <f t="shared" si="108"/>
        <v>wearables</v>
      </c>
      <c r="S986" s="14" t="str">
        <f t="shared" si="109"/>
        <v>Feb</v>
      </c>
      <c r="T986" s="14" t="str">
        <f t="shared" si="110"/>
        <v>2015</v>
      </c>
      <c r="U986" s="14" t="str">
        <f t="shared" si="111"/>
        <v>Mar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23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05"/>
        <v>6.293333333333333</v>
      </c>
      <c r="P987" s="10">
        <f t="shared" si="106"/>
        <v>82.086956521739125</v>
      </c>
      <c r="Q987" t="str">
        <f t="shared" si="107"/>
        <v>technology</v>
      </c>
      <c r="R987" s="24" t="str">
        <f t="shared" si="108"/>
        <v>wearables</v>
      </c>
      <c r="S987" s="14" t="str">
        <f t="shared" si="109"/>
        <v>Dec</v>
      </c>
      <c r="T987" s="14" t="str">
        <f t="shared" si="110"/>
        <v>2015</v>
      </c>
      <c r="U987" s="14" t="str">
        <f t="shared" si="111"/>
        <v>Dec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23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05"/>
        <v>12.75</v>
      </c>
      <c r="P988" s="10">
        <f t="shared" si="106"/>
        <v>110.8695652173913</v>
      </c>
      <c r="Q988" t="str">
        <f t="shared" si="107"/>
        <v>technology</v>
      </c>
      <c r="R988" s="24" t="str">
        <f t="shared" si="108"/>
        <v>wearables</v>
      </c>
      <c r="S988" s="14" t="str">
        <f t="shared" si="109"/>
        <v>Nov</v>
      </c>
      <c r="T988" s="14" t="str">
        <f t="shared" si="110"/>
        <v>2015</v>
      </c>
      <c r="U988" s="14" t="str">
        <f t="shared" si="111"/>
        <v>Jan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23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05"/>
        <v>13.22</v>
      </c>
      <c r="P989" s="10">
        <f t="shared" si="106"/>
        <v>161.21951219512195</v>
      </c>
      <c r="Q989" t="str">
        <f t="shared" si="107"/>
        <v>technology</v>
      </c>
      <c r="R989" s="24" t="str">
        <f t="shared" si="108"/>
        <v>wearables</v>
      </c>
      <c r="S989" s="14" t="str">
        <f t="shared" si="109"/>
        <v>May</v>
      </c>
      <c r="T989" s="14" t="str">
        <f t="shared" si="110"/>
        <v>2014</v>
      </c>
      <c r="U989" s="14" t="str">
        <f t="shared" si="111"/>
        <v>Jun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23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05"/>
        <v>0</v>
      </c>
      <c r="P990" s="10" t="e">
        <f t="shared" si="106"/>
        <v>#DIV/0!</v>
      </c>
      <c r="Q990" t="str">
        <f t="shared" si="107"/>
        <v>technology</v>
      </c>
      <c r="R990" s="24" t="str">
        <f t="shared" si="108"/>
        <v>wearables</v>
      </c>
      <c r="S990" s="14" t="str">
        <f t="shared" si="109"/>
        <v>Sep</v>
      </c>
      <c r="T990" s="14" t="str">
        <f t="shared" si="110"/>
        <v>2016</v>
      </c>
      <c r="U990" s="14" t="str">
        <f t="shared" si="111"/>
        <v>Oct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23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05"/>
        <v>16.77</v>
      </c>
      <c r="P991" s="10">
        <f t="shared" si="106"/>
        <v>52.40625</v>
      </c>
      <c r="Q991" t="str">
        <f t="shared" si="107"/>
        <v>technology</v>
      </c>
      <c r="R991" s="24" t="str">
        <f t="shared" si="108"/>
        <v>wearables</v>
      </c>
      <c r="S991" s="14" t="str">
        <f t="shared" si="109"/>
        <v>Aug</v>
      </c>
      <c r="T991" s="14" t="str">
        <f t="shared" si="110"/>
        <v>2016</v>
      </c>
      <c r="U991" s="14" t="str">
        <f t="shared" si="111"/>
        <v>Sep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23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05"/>
        <v>0.104</v>
      </c>
      <c r="P992" s="10">
        <f t="shared" si="106"/>
        <v>13</v>
      </c>
      <c r="Q992" t="str">
        <f t="shared" si="107"/>
        <v>technology</v>
      </c>
      <c r="R992" s="24" t="str">
        <f t="shared" si="108"/>
        <v>wearables</v>
      </c>
      <c r="S992" s="14" t="str">
        <f t="shared" si="109"/>
        <v>Aug</v>
      </c>
      <c r="T992" s="14" t="str">
        <f t="shared" si="110"/>
        <v>2014</v>
      </c>
      <c r="U992" s="14" t="str">
        <f t="shared" si="111"/>
        <v>Sep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2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05"/>
        <v>4.24</v>
      </c>
      <c r="P993" s="10">
        <f t="shared" si="106"/>
        <v>30.285714285714285</v>
      </c>
      <c r="Q993" t="str">
        <f t="shared" si="107"/>
        <v>technology</v>
      </c>
      <c r="R993" s="24" t="str">
        <f t="shared" si="108"/>
        <v>wearables</v>
      </c>
      <c r="S993" s="14" t="str">
        <f t="shared" si="109"/>
        <v>Jun</v>
      </c>
      <c r="T993" s="14" t="str">
        <f t="shared" si="110"/>
        <v>2016</v>
      </c>
      <c r="U993" s="14" t="str">
        <f t="shared" si="111"/>
        <v>Jul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23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05"/>
        <v>0.46699999999999997</v>
      </c>
      <c r="P994" s="10">
        <f t="shared" si="106"/>
        <v>116.75</v>
      </c>
      <c r="Q994" t="str">
        <f t="shared" si="107"/>
        <v>technology</v>
      </c>
      <c r="R994" s="24" t="str">
        <f t="shared" si="108"/>
        <v>wearables</v>
      </c>
      <c r="S994" s="14" t="str">
        <f t="shared" si="109"/>
        <v>Mar</v>
      </c>
      <c r="T994" s="14" t="str">
        <f t="shared" si="110"/>
        <v>2016</v>
      </c>
      <c r="U994" s="14" t="str">
        <f t="shared" si="111"/>
        <v>May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23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05"/>
        <v>25.087142857142858</v>
      </c>
      <c r="P995" s="10">
        <f t="shared" si="106"/>
        <v>89.59693877551021</v>
      </c>
      <c r="Q995" t="str">
        <f t="shared" si="107"/>
        <v>technology</v>
      </c>
      <c r="R995" s="24" t="str">
        <f t="shared" si="108"/>
        <v>wearables</v>
      </c>
      <c r="S995" s="14" t="str">
        <f t="shared" si="109"/>
        <v>Oct</v>
      </c>
      <c r="T995" s="14" t="str">
        <f t="shared" si="110"/>
        <v>2016</v>
      </c>
      <c r="U995" s="14" t="str">
        <f t="shared" si="111"/>
        <v>Nov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23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05"/>
        <v>2.3345000000000002</v>
      </c>
      <c r="P996" s="10">
        <f t="shared" si="106"/>
        <v>424.45454545454544</v>
      </c>
      <c r="Q996" t="str">
        <f t="shared" si="107"/>
        <v>technology</v>
      </c>
      <c r="R996" s="24" t="str">
        <f t="shared" si="108"/>
        <v>wearables</v>
      </c>
      <c r="S996" s="14" t="str">
        <f t="shared" si="109"/>
        <v>Oct</v>
      </c>
      <c r="T996" s="14" t="str">
        <f t="shared" si="110"/>
        <v>2014</v>
      </c>
      <c r="U996" s="14" t="str">
        <f t="shared" si="111"/>
        <v>Nov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23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05"/>
        <v>7.26</v>
      </c>
      <c r="P997" s="10">
        <f t="shared" si="106"/>
        <v>80.666666666666671</v>
      </c>
      <c r="Q997" t="str">
        <f t="shared" si="107"/>
        <v>technology</v>
      </c>
      <c r="R997" s="24" t="str">
        <f t="shared" si="108"/>
        <v>wearables</v>
      </c>
      <c r="S997" s="14" t="str">
        <f t="shared" si="109"/>
        <v>Nov</v>
      </c>
      <c r="T997" s="14" t="str">
        <f t="shared" si="110"/>
        <v>2014</v>
      </c>
      <c r="U997" s="14" t="str">
        <f t="shared" si="111"/>
        <v>Nov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23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05"/>
        <v>1.625</v>
      </c>
      <c r="P998" s="10">
        <f t="shared" si="106"/>
        <v>13</v>
      </c>
      <c r="Q998" t="str">
        <f t="shared" si="107"/>
        <v>technology</v>
      </c>
      <c r="R998" s="24" t="str">
        <f t="shared" si="108"/>
        <v>wearables</v>
      </c>
      <c r="S998" s="14" t="str">
        <f t="shared" si="109"/>
        <v>Jun</v>
      </c>
      <c r="T998" s="14" t="str">
        <f t="shared" si="110"/>
        <v>2014</v>
      </c>
      <c r="U998" s="14" t="str">
        <f t="shared" si="111"/>
        <v>Jul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23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05"/>
        <v>1.3</v>
      </c>
      <c r="P999" s="10">
        <f t="shared" si="106"/>
        <v>8.125</v>
      </c>
      <c r="Q999" t="str">
        <f t="shared" si="107"/>
        <v>technology</v>
      </c>
      <c r="R999" s="24" t="str">
        <f t="shared" si="108"/>
        <v>wearables</v>
      </c>
      <c r="S999" s="14" t="str">
        <f t="shared" si="109"/>
        <v>Oct</v>
      </c>
      <c r="T999" s="14" t="str">
        <f t="shared" si="110"/>
        <v>2014</v>
      </c>
      <c r="U999" s="14" t="str">
        <f t="shared" si="111"/>
        <v>Nov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23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05"/>
        <v>58.558333333333337</v>
      </c>
      <c r="P1000" s="10">
        <f t="shared" si="106"/>
        <v>153.42794759825327</v>
      </c>
      <c r="Q1000" t="str">
        <f t="shared" si="107"/>
        <v>technology</v>
      </c>
      <c r="R1000" s="24" t="str">
        <f t="shared" si="108"/>
        <v>wearables</v>
      </c>
      <c r="S1000" s="14" t="str">
        <f t="shared" si="109"/>
        <v>Oct</v>
      </c>
      <c r="T1000" s="14" t="str">
        <f t="shared" si="110"/>
        <v>2015</v>
      </c>
      <c r="U1000" s="14" t="str">
        <f t="shared" si="111"/>
        <v>Nov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23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05"/>
        <v>7.7886666666666677</v>
      </c>
      <c r="P1001" s="10">
        <f t="shared" si="106"/>
        <v>292.07499999999999</v>
      </c>
      <c r="Q1001" t="str">
        <f t="shared" si="107"/>
        <v>technology</v>
      </c>
      <c r="R1001" s="24" t="str">
        <f t="shared" si="108"/>
        <v>wearables</v>
      </c>
      <c r="S1001" s="14" t="str">
        <f t="shared" si="109"/>
        <v>Oct</v>
      </c>
      <c r="T1001" s="14" t="str">
        <f t="shared" si="110"/>
        <v>2014</v>
      </c>
      <c r="U1001" s="14" t="str">
        <f t="shared" si="111"/>
        <v>Nov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23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05"/>
        <v>2.2157147647256061</v>
      </c>
      <c r="P1002" s="10">
        <f t="shared" si="106"/>
        <v>3304</v>
      </c>
      <c r="Q1002" t="str">
        <f t="shared" si="107"/>
        <v>technology</v>
      </c>
      <c r="R1002" s="24" t="str">
        <f t="shared" si="108"/>
        <v>wearables</v>
      </c>
      <c r="S1002" s="14" t="str">
        <f t="shared" si="109"/>
        <v>Jan</v>
      </c>
      <c r="T1002" s="14" t="str">
        <f t="shared" si="110"/>
        <v>2017</v>
      </c>
      <c r="U1002" s="14" t="str">
        <f t="shared" si="111"/>
        <v>Mar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2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05"/>
        <v>104</v>
      </c>
      <c r="P1003" s="10">
        <f t="shared" si="106"/>
        <v>1300</v>
      </c>
      <c r="Q1003" t="str">
        <f t="shared" si="107"/>
        <v>technology</v>
      </c>
      <c r="R1003" s="24" t="str">
        <f t="shared" si="108"/>
        <v>wearables</v>
      </c>
      <c r="S1003" s="14" t="str">
        <f t="shared" si="109"/>
        <v>Dec</v>
      </c>
      <c r="T1003" s="14" t="str">
        <f t="shared" si="110"/>
        <v>2016</v>
      </c>
      <c r="U1003" s="14" t="str">
        <f t="shared" si="111"/>
        <v>Jan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23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05"/>
        <v>29.6029602960296</v>
      </c>
      <c r="P1004" s="10">
        <f t="shared" si="106"/>
        <v>134.54545454545453</v>
      </c>
      <c r="Q1004" t="str">
        <f t="shared" si="107"/>
        <v>technology</v>
      </c>
      <c r="R1004" s="24" t="str">
        <f t="shared" si="108"/>
        <v>wearables</v>
      </c>
      <c r="S1004" s="14" t="str">
        <f t="shared" si="109"/>
        <v>Nov</v>
      </c>
      <c r="T1004" s="14" t="str">
        <f t="shared" si="110"/>
        <v>2015</v>
      </c>
      <c r="U1004" s="14" t="str">
        <f t="shared" si="111"/>
        <v>Dec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23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05"/>
        <v>16.055</v>
      </c>
      <c r="P1005" s="10">
        <f t="shared" si="106"/>
        <v>214.06666666666666</v>
      </c>
      <c r="Q1005" t="str">
        <f t="shared" si="107"/>
        <v>technology</v>
      </c>
      <c r="R1005" s="24" t="str">
        <f t="shared" si="108"/>
        <v>wearables</v>
      </c>
      <c r="S1005" s="14" t="str">
        <f t="shared" si="109"/>
        <v>Feb</v>
      </c>
      <c r="T1005" s="14" t="str">
        <f t="shared" si="110"/>
        <v>2017</v>
      </c>
      <c r="U1005" s="14" t="str">
        <f t="shared" si="111"/>
        <v>Mar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23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05"/>
        <v>82.207999999999998</v>
      </c>
      <c r="P1006" s="10">
        <f t="shared" si="106"/>
        <v>216.33684210526314</v>
      </c>
      <c r="Q1006" t="str">
        <f t="shared" si="107"/>
        <v>technology</v>
      </c>
      <c r="R1006" s="24" t="str">
        <f t="shared" si="108"/>
        <v>wearables</v>
      </c>
      <c r="S1006" s="14" t="str">
        <f t="shared" si="109"/>
        <v>Jan</v>
      </c>
      <c r="T1006" s="14" t="str">
        <f t="shared" si="110"/>
        <v>2016</v>
      </c>
      <c r="U1006" s="14" t="str">
        <f t="shared" si="111"/>
        <v>Feb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23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05"/>
        <v>75.051000000000002</v>
      </c>
      <c r="P1007" s="10">
        <f t="shared" si="106"/>
        <v>932.31055900621118</v>
      </c>
      <c r="Q1007" t="str">
        <f t="shared" si="107"/>
        <v>technology</v>
      </c>
      <c r="R1007" s="24" t="str">
        <f t="shared" si="108"/>
        <v>wearables</v>
      </c>
      <c r="S1007" s="14" t="str">
        <f t="shared" si="109"/>
        <v>Sep</v>
      </c>
      <c r="T1007" s="14" t="str">
        <f t="shared" si="110"/>
        <v>2015</v>
      </c>
      <c r="U1007" s="14" t="str">
        <f t="shared" si="111"/>
        <v>Oct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23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05"/>
        <v>5.8500000000000005</v>
      </c>
      <c r="P1008" s="10">
        <f t="shared" si="106"/>
        <v>29.25</v>
      </c>
      <c r="Q1008" t="str">
        <f t="shared" si="107"/>
        <v>technology</v>
      </c>
      <c r="R1008" s="24" t="str">
        <f t="shared" si="108"/>
        <v>wearables</v>
      </c>
      <c r="S1008" s="14" t="str">
        <f t="shared" si="109"/>
        <v>Dec</v>
      </c>
      <c r="T1008" s="14" t="str">
        <f t="shared" si="110"/>
        <v>2014</v>
      </c>
      <c r="U1008" s="14" t="str">
        <f t="shared" si="111"/>
        <v>Dec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23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05"/>
        <v>44.32</v>
      </c>
      <c r="P1009" s="10">
        <f t="shared" si="106"/>
        <v>174.94736842105263</v>
      </c>
      <c r="Q1009" t="str">
        <f t="shared" si="107"/>
        <v>technology</v>
      </c>
      <c r="R1009" s="24" t="str">
        <f t="shared" si="108"/>
        <v>wearables</v>
      </c>
      <c r="S1009" s="14" t="str">
        <f t="shared" si="109"/>
        <v>Nov</v>
      </c>
      <c r="T1009" s="14" t="str">
        <f t="shared" si="110"/>
        <v>2016</v>
      </c>
      <c r="U1009" s="14" t="str">
        <f t="shared" si="111"/>
        <v>Dec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23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05"/>
        <v>0.26737967914438499</v>
      </c>
      <c r="P1010" s="10">
        <f t="shared" si="106"/>
        <v>250</v>
      </c>
      <c r="Q1010" t="str">
        <f t="shared" si="107"/>
        <v>technology</v>
      </c>
      <c r="R1010" s="24" t="str">
        <f t="shared" si="108"/>
        <v>wearables</v>
      </c>
      <c r="S1010" s="14" t="str">
        <f t="shared" si="109"/>
        <v>Nov</v>
      </c>
      <c r="T1010" s="14" t="str">
        <f t="shared" si="110"/>
        <v>2016</v>
      </c>
      <c r="U1010" s="14" t="str">
        <f t="shared" si="111"/>
        <v>Dec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23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05"/>
        <v>13.13</v>
      </c>
      <c r="P1011" s="10">
        <f t="shared" si="106"/>
        <v>65</v>
      </c>
      <c r="Q1011" t="str">
        <f t="shared" si="107"/>
        <v>technology</v>
      </c>
      <c r="R1011" s="24" t="str">
        <f t="shared" si="108"/>
        <v>wearables</v>
      </c>
      <c r="S1011" s="14" t="str">
        <f t="shared" si="109"/>
        <v>May</v>
      </c>
      <c r="T1011" s="14" t="str">
        <f t="shared" si="110"/>
        <v>2016</v>
      </c>
      <c r="U1011" s="14" t="str">
        <f t="shared" si="111"/>
        <v>Jun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23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05"/>
        <v>0.19088937093275488</v>
      </c>
      <c r="P1012" s="10">
        <f t="shared" si="106"/>
        <v>55</v>
      </c>
      <c r="Q1012" t="str">
        <f t="shared" si="107"/>
        <v>technology</v>
      </c>
      <c r="R1012" s="24" t="str">
        <f t="shared" si="108"/>
        <v>wearables</v>
      </c>
      <c r="S1012" s="14" t="str">
        <f t="shared" si="109"/>
        <v>Jul</v>
      </c>
      <c r="T1012" s="14" t="str">
        <f t="shared" si="110"/>
        <v>2016</v>
      </c>
      <c r="U1012" s="14" t="str">
        <f t="shared" si="111"/>
        <v>Sep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2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05"/>
        <v>0.375</v>
      </c>
      <c r="P1013" s="10">
        <f t="shared" si="106"/>
        <v>75</v>
      </c>
      <c r="Q1013" t="str">
        <f t="shared" si="107"/>
        <v>technology</v>
      </c>
      <c r="R1013" s="24" t="str">
        <f t="shared" si="108"/>
        <v>wearables</v>
      </c>
      <c r="S1013" s="14" t="str">
        <f t="shared" si="109"/>
        <v>Nov</v>
      </c>
      <c r="T1013" s="14" t="str">
        <f t="shared" si="110"/>
        <v>2014</v>
      </c>
      <c r="U1013" s="14" t="str">
        <f t="shared" si="111"/>
        <v>Dec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23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05"/>
        <v>21535.021000000001</v>
      </c>
      <c r="P1014" s="10">
        <f t="shared" si="106"/>
        <v>1389.3561935483872</v>
      </c>
      <c r="Q1014" t="str">
        <f t="shared" si="107"/>
        <v>technology</v>
      </c>
      <c r="R1014" s="24" t="str">
        <f t="shared" si="108"/>
        <v>wearables</v>
      </c>
      <c r="S1014" s="14" t="str">
        <f t="shared" si="109"/>
        <v>Dec</v>
      </c>
      <c r="T1014" s="14" t="str">
        <f t="shared" si="110"/>
        <v>2016</v>
      </c>
      <c r="U1014" s="14" t="str">
        <f t="shared" si="111"/>
        <v>Jan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23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05"/>
        <v>34.527999999999999</v>
      </c>
      <c r="P1015" s="10">
        <f t="shared" si="106"/>
        <v>95.911111111111111</v>
      </c>
      <c r="Q1015" t="str">
        <f t="shared" si="107"/>
        <v>technology</v>
      </c>
      <c r="R1015" s="24" t="str">
        <f t="shared" si="108"/>
        <v>wearables</v>
      </c>
      <c r="S1015" s="14" t="str">
        <f t="shared" si="109"/>
        <v>Dec</v>
      </c>
      <c r="T1015" s="14" t="str">
        <f t="shared" si="110"/>
        <v>2015</v>
      </c>
      <c r="U1015" s="14" t="str">
        <f t="shared" si="111"/>
        <v>Dec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23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05"/>
        <v>30.599999999999998</v>
      </c>
      <c r="P1016" s="10">
        <f t="shared" si="106"/>
        <v>191.25</v>
      </c>
      <c r="Q1016" t="str">
        <f t="shared" si="107"/>
        <v>technology</v>
      </c>
      <c r="R1016" s="24" t="str">
        <f t="shared" si="108"/>
        <v>wearables</v>
      </c>
      <c r="S1016" s="14" t="str">
        <f t="shared" si="109"/>
        <v>Nov</v>
      </c>
      <c r="T1016" s="14" t="str">
        <f t="shared" si="110"/>
        <v>2014</v>
      </c>
      <c r="U1016" s="14" t="str">
        <f t="shared" si="111"/>
        <v>Jan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23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05"/>
        <v>2.666666666666667</v>
      </c>
      <c r="P1017" s="10">
        <f t="shared" si="106"/>
        <v>40</v>
      </c>
      <c r="Q1017" t="str">
        <f t="shared" si="107"/>
        <v>technology</v>
      </c>
      <c r="R1017" s="24" t="str">
        <f t="shared" si="108"/>
        <v>wearables</v>
      </c>
      <c r="S1017" s="14" t="str">
        <f t="shared" si="109"/>
        <v>Oct</v>
      </c>
      <c r="T1017" s="14" t="str">
        <f t="shared" si="110"/>
        <v>2015</v>
      </c>
      <c r="U1017" s="14" t="str">
        <f t="shared" si="111"/>
        <v>Nov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23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05"/>
        <v>2.8420000000000001</v>
      </c>
      <c r="P1018" s="10">
        <f t="shared" si="106"/>
        <v>74.78947368421052</v>
      </c>
      <c r="Q1018" t="str">
        <f t="shared" si="107"/>
        <v>technology</v>
      </c>
      <c r="R1018" s="24" t="str">
        <f t="shared" si="108"/>
        <v>wearables</v>
      </c>
      <c r="S1018" s="14" t="str">
        <f t="shared" si="109"/>
        <v>Feb</v>
      </c>
      <c r="T1018" s="14" t="str">
        <f t="shared" si="110"/>
        <v>2016</v>
      </c>
      <c r="U1018" s="14" t="str">
        <f t="shared" si="111"/>
        <v>Apr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23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05"/>
        <v>22.878799999999998</v>
      </c>
      <c r="P1019" s="10">
        <f t="shared" si="106"/>
        <v>161.11830985915492</v>
      </c>
      <c r="Q1019" t="str">
        <f t="shared" si="107"/>
        <v>technology</v>
      </c>
      <c r="R1019" s="24" t="str">
        <f t="shared" si="108"/>
        <v>wearables</v>
      </c>
      <c r="S1019" s="14" t="str">
        <f t="shared" si="109"/>
        <v>Oct</v>
      </c>
      <c r="T1019" s="14" t="str">
        <f t="shared" si="110"/>
        <v>2015</v>
      </c>
      <c r="U1019" s="14" t="str">
        <f t="shared" si="111"/>
        <v>Nov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23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05"/>
        <v>3.105</v>
      </c>
      <c r="P1020" s="10">
        <f t="shared" si="106"/>
        <v>88.714285714285708</v>
      </c>
      <c r="Q1020" t="str">
        <f t="shared" si="107"/>
        <v>technology</v>
      </c>
      <c r="R1020" s="24" t="str">
        <f t="shared" si="108"/>
        <v>wearables</v>
      </c>
      <c r="S1020" s="14" t="str">
        <f t="shared" si="109"/>
        <v>Jun</v>
      </c>
      <c r="T1020" s="14" t="str">
        <f t="shared" si="110"/>
        <v>2016</v>
      </c>
      <c r="U1020" s="14" t="str">
        <f t="shared" si="111"/>
        <v>Jul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23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05"/>
        <v>47.333333333333336</v>
      </c>
      <c r="P1021" s="10">
        <f t="shared" si="106"/>
        <v>53.25</v>
      </c>
      <c r="Q1021" t="str">
        <f t="shared" si="107"/>
        <v>technology</v>
      </c>
      <c r="R1021" s="24" t="str">
        <f t="shared" si="108"/>
        <v>wearables</v>
      </c>
      <c r="S1021" s="14" t="str">
        <f t="shared" si="109"/>
        <v>Jan</v>
      </c>
      <c r="T1021" s="14" t="str">
        <f t="shared" si="110"/>
        <v>2015</v>
      </c>
      <c r="U1021" s="14" t="str">
        <f t="shared" si="111"/>
        <v>Feb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23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05"/>
        <v>205.54838709677421</v>
      </c>
      <c r="P1022" s="10">
        <f t="shared" si="106"/>
        <v>106.2</v>
      </c>
      <c r="Q1022" t="str">
        <f t="shared" si="107"/>
        <v>music</v>
      </c>
      <c r="R1022" s="24" t="str">
        <f t="shared" si="108"/>
        <v>electronic music</v>
      </c>
      <c r="S1022" s="14" t="str">
        <f t="shared" si="109"/>
        <v>May</v>
      </c>
      <c r="T1022" s="14" t="str">
        <f t="shared" si="110"/>
        <v>2015</v>
      </c>
      <c r="U1022" s="14" t="str">
        <f t="shared" si="111"/>
        <v>Jun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05"/>
        <v>351.80366666666669</v>
      </c>
      <c r="P1023" s="10">
        <f t="shared" si="106"/>
        <v>22.079728033472804</v>
      </c>
      <c r="Q1023" t="str">
        <f t="shared" si="107"/>
        <v>music</v>
      </c>
      <c r="R1023" s="24" t="str">
        <f t="shared" si="108"/>
        <v>electronic music</v>
      </c>
      <c r="S1023" s="14" t="str">
        <f t="shared" si="109"/>
        <v>Sep</v>
      </c>
      <c r="T1023" s="14" t="str">
        <f t="shared" si="110"/>
        <v>2015</v>
      </c>
      <c r="U1023" s="14" t="str">
        <f t="shared" si="111"/>
        <v>Oct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23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05"/>
        <v>114.9</v>
      </c>
      <c r="P1024" s="10">
        <f t="shared" si="106"/>
        <v>31.054054054054053</v>
      </c>
      <c r="Q1024" t="str">
        <f t="shared" si="107"/>
        <v>music</v>
      </c>
      <c r="R1024" s="24" t="str">
        <f t="shared" si="108"/>
        <v>electronic music</v>
      </c>
      <c r="S1024" s="14" t="str">
        <f t="shared" si="109"/>
        <v>Apr</v>
      </c>
      <c r="T1024" s="14" t="str">
        <f t="shared" si="110"/>
        <v>2015</v>
      </c>
      <c r="U1024" s="14" t="str">
        <f t="shared" si="111"/>
        <v>May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23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05"/>
        <v>237.15</v>
      </c>
      <c r="P1025" s="10">
        <f t="shared" si="106"/>
        <v>36.206106870229007</v>
      </c>
      <c r="Q1025" t="str">
        <f t="shared" si="107"/>
        <v>music</v>
      </c>
      <c r="R1025" s="24" t="str">
        <f t="shared" si="108"/>
        <v>electronic music</v>
      </c>
      <c r="S1025" s="14" t="str">
        <f t="shared" si="109"/>
        <v>May</v>
      </c>
      <c r="T1025" s="14" t="str">
        <f t="shared" si="110"/>
        <v>2015</v>
      </c>
      <c r="U1025" s="14" t="str">
        <f t="shared" si="111"/>
        <v>Jun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23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05"/>
        <v>118.63774999999998</v>
      </c>
      <c r="P1026" s="10">
        <f t="shared" si="106"/>
        <v>388.9762295081967</v>
      </c>
      <c r="Q1026" t="str">
        <f t="shared" si="107"/>
        <v>music</v>
      </c>
      <c r="R1026" s="24" t="str">
        <f t="shared" si="108"/>
        <v>electronic music</v>
      </c>
      <c r="S1026" s="14" t="str">
        <f t="shared" si="109"/>
        <v>Jan</v>
      </c>
      <c r="T1026" s="14" t="str">
        <f t="shared" si="110"/>
        <v>2016</v>
      </c>
      <c r="U1026" s="14" t="str">
        <f t="shared" si="111"/>
        <v>Jan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23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12">E1027/D1027*100</f>
        <v>109.92831428571431</v>
      </c>
      <c r="P1027" s="10">
        <f t="shared" ref="P1027:P1090" si="113">E1027/L1027</f>
        <v>71.848571428571432</v>
      </c>
      <c r="Q1027" t="str">
        <f t="shared" ref="Q1027:Q1090" si="114">LEFT(N1027,FIND("/",N1027)-1)</f>
        <v>music</v>
      </c>
      <c r="R1027" s="24" t="str">
        <f t="shared" ref="R1027:R1090" si="115">RIGHT(N1027,LEN(N1027)-SEARCH("/",N1027,1))</f>
        <v>electronic music</v>
      </c>
      <c r="S1027" s="14" t="str">
        <f t="shared" ref="S1027:S1090" si="116">TEXT((((J1027/60)/60)/24)+DATE(1970,1,1),"mmm")</f>
        <v>Feb</v>
      </c>
      <c r="T1027" s="14" t="str">
        <f t="shared" ref="T1027:T1090" si="117">TEXT(((((J1027/60)/60)/24)+DATE(1970,1,1)),"yyyy")</f>
        <v>2015</v>
      </c>
      <c r="U1027" s="14" t="str">
        <f t="shared" ref="U1027:U1090" si="118">TEXT((((I1027/60)/60)/24)+DATE(1970,1,1),"mmm")</f>
        <v>Mar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23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12"/>
        <v>100.00828571428571</v>
      </c>
      <c r="P1028" s="10">
        <f t="shared" si="113"/>
        <v>57.381803278688523</v>
      </c>
      <c r="Q1028" t="str">
        <f t="shared" si="114"/>
        <v>music</v>
      </c>
      <c r="R1028" s="24" t="str">
        <f t="shared" si="115"/>
        <v>electronic music</v>
      </c>
      <c r="S1028" s="14" t="str">
        <f t="shared" si="116"/>
        <v>Feb</v>
      </c>
      <c r="T1028" s="14" t="str">
        <f t="shared" si="117"/>
        <v>2016</v>
      </c>
      <c r="U1028" s="14" t="str">
        <f t="shared" si="118"/>
        <v>Mar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23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12"/>
        <v>103.09292094387415</v>
      </c>
      <c r="P1029" s="10">
        <f t="shared" si="113"/>
        <v>69.666666666666671</v>
      </c>
      <c r="Q1029" t="str">
        <f t="shared" si="114"/>
        <v>music</v>
      </c>
      <c r="R1029" s="24" t="str">
        <f t="shared" si="115"/>
        <v>electronic music</v>
      </c>
      <c r="S1029" s="14" t="str">
        <f t="shared" si="116"/>
        <v>Sep</v>
      </c>
      <c r="T1029" s="14" t="str">
        <f t="shared" si="117"/>
        <v>2014</v>
      </c>
      <c r="U1029" s="14" t="str">
        <f t="shared" si="118"/>
        <v>Oct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23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12"/>
        <v>117.27000000000001</v>
      </c>
      <c r="P1030" s="10">
        <f t="shared" si="113"/>
        <v>45.988235294117644</v>
      </c>
      <c r="Q1030" t="str">
        <f t="shared" si="114"/>
        <v>music</v>
      </c>
      <c r="R1030" s="24" t="str">
        <f t="shared" si="115"/>
        <v>electronic music</v>
      </c>
      <c r="S1030" s="14" t="str">
        <f t="shared" si="116"/>
        <v>Jan</v>
      </c>
      <c r="T1030" s="14" t="str">
        <f t="shared" si="117"/>
        <v>2017</v>
      </c>
      <c r="U1030" s="14" t="str">
        <f t="shared" si="118"/>
        <v>Mar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23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12"/>
        <v>111.75999999999999</v>
      </c>
      <c r="P1031" s="10">
        <f t="shared" si="113"/>
        <v>79.262411347517727</v>
      </c>
      <c r="Q1031" t="str">
        <f t="shared" si="114"/>
        <v>music</v>
      </c>
      <c r="R1031" s="24" t="str">
        <f t="shared" si="115"/>
        <v>electronic music</v>
      </c>
      <c r="S1031" s="14" t="str">
        <f t="shared" si="116"/>
        <v>Feb</v>
      </c>
      <c r="T1031" s="14" t="str">
        <f t="shared" si="117"/>
        <v>2015</v>
      </c>
      <c r="U1031" s="14" t="str">
        <f t="shared" si="118"/>
        <v>Apr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23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12"/>
        <v>342.09999999999997</v>
      </c>
      <c r="P1032" s="10">
        <f t="shared" si="113"/>
        <v>43.031446540880502</v>
      </c>
      <c r="Q1032" t="str">
        <f t="shared" si="114"/>
        <v>music</v>
      </c>
      <c r="R1032" s="24" t="str">
        <f t="shared" si="115"/>
        <v>electronic music</v>
      </c>
      <c r="S1032" s="14" t="str">
        <f t="shared" si="116"/>
        <v>Aug</v>
      </c>
      <c r="T1032" s="14" t="str">
        <f t="shared" si="117"/>
        <v>2016</v>
      </c>
      <c r="U1032" s="14" t="str">
        <f t="shared" si="118"/>
        <v>Sep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2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12"/>
        <v>107.4</v>
      </c>
      <c r="P1033" s="10">
        <f t="shared" si="113"/>
        <v>108.48484848484848</v>
      </c>
      <c r="Q1033" t="str">
        <f t="shared" si="114"/>
        <v>music</v>
      </c>
      <c r="R1033" s="24" t="str">
        <f t="shared" si="115"/>
        <v>electronic music</v>
      </c>
      <c r="S1033" s="14" t="str">
        <f t="shared" si="116"/>
        <v>Nov</v>
      </c>
      <c r="T1033" s="14" t="str">
        <f t="shared" si="117"/>
        <v>2015</v>
      </c>
      <c r="U1033" s="14" t="str">
        <f t="shared" si="118"/>
        <v>Dec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23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12"/>
        <v>108.49703703703703</v>
      </c>
      <c r="P1034" s="10">
        <f t="shared" si="113"/>
        <v>61.029583333333335</v>
      </c>
      <c r="Q1034" t="str">
        <f t="shared" si="114"/>
        <v>music</v>
      </c>
      <c r="R1034" s="24" t="str">
        <f t="shared" si="115"/>
        <v>electronic music</v>
      </c>
      <c r="S1034" s="14" t="str">
        <f t="shared" si="116"/>
        <v>May</v>
      </c>
      <c r="T1034" s="14" t="str">
        <f t="shared" si="117"/>
        <v>2016</v>
      </c>
      <c r="U1034" s="14" t="str">
        <f t="shared" si="118"/>
        <v>Jun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23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12"/>
        <v>102.86144578313252</v>
      </c>
      <c r="P1035" s="10">
        <f t="shared" si="113"/>
        <v>50.592592592592595</v>
      </c>
      <c r="Q1035" t="str">
        <f t="shared" si="114"/>
        <v>music</v>
      </c>
      <c r="R1035" s="24" t="str">
        <f t="shared" si="115"/>
        <v>electronic music</v>
      </c>
      <c r="S1035" s="14" t="str">
        <f t="shared" si="116"/>
        <v>Nov</v>
      </c>
      <c r="T1035" s="14" t="str">
        <f t="shared" si="117"/>
        <v>2016</v>
      </c>
      <c r="U1035" s="14" t="str">
        <f t="shared" si="118"/>
        <v>Dec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23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12"/>
        <v>130.0018</v>
      </c>
      <c r="P1036" s="10">
        <f t="shared" si="113"/>
        <v>39.157168674698795</v>
      </c>
      <c r="Q1036" t="str">
        <f t="shared" si="114"/>
        <v>music</v>
      </c>
      <c r="R1036" s="24" t="str">
        <f t="shared" si="115"/>
        <v>electronic music</v>
      </c>
      <c r="S1036" s="14" t="str">
        <f t="shared" si="116"/>
        <v>Jul</v>
      </c>
      <c r="T1036" s="14" t="str">
        <f t="shared" si="117"/>
        <v>2016</v>
      </c>
      <c r="U1036" s="14" t="str">
        <f t="shared" si="118"/>
        <v>Aug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23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12"/>
        <v>107.65217391304347</v>
      </c>
      <c r="P1037" s="10">
        <f t="shared" si="113"/>
        <v>65.15789473684211</v>
      </c>
      <c r="Q1037" t="str">
        <f t="shared" si="114"/>
        <v>music</v>
      </c>
      <c r="R1037" s="24" t="str">
        <f t="shared" si="115"/>
        <v>electronic music</v>
      </c>
      <c r="S1037" s="14" t="str">
        <f t="shared" si="116"/>
        <v>Jan</v>
      </c>
      <c r="T1037" s="14" t="str">
        <f t="shared" si="117"/>
        <v>2015</v>
      </c>
      <c r="U1037" s="14" t="str">
        <f t="shared" si="118"/>
        <v>Feb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23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12"/>
        <v>112.36044444444444</v>
      </c>
      <c r="P1038" s="10">
        <f t="shared" si="113"/>
        <v>23.963127962085309</v>
      </c>
      <c r="Q1038" t="str">
        <f t="shared" si="114"/>
        <v>music</v>
      </c>
      <c r="R1038" s="24" t="str">
        <f t="shared" si="115"/>
        <v>electronic music</v>
      </c>
      <c r="S1038" s="14" t="str">
        <f t="shared" si="116"/>
        <v>Dec</v>
      </c>
      <c r="T1038" s="14" t="str">
        <f t="shared" si="117"/>
        <v>2012</v>
      </c>
      <c r="U1038" s="14" t="str">
        <f t="shared" si="118"/>
        <v>Jan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23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12"/>
        <v>102.1</v>
      </c>
      <c r="P1039" s="10">
        <f t="shared" si="113"/>
        <v>48.61904761904762</v>
      </c>
      <c r="Q1039" t="str">
        <f t="shared" si="114"/>
        <v>music</v>
      </c>
      <c r="R1039" s="24" t="str">
        <f t="shared" si="115"/>
        <v>electronic music</v>
      </c>
      <c r="S1039" s="14" t="str">
        <f t="shared" si="116"/>
        <v>Apr</v>
      </c>
      <c r="T1039" s="14" t="str">
        <f t="shared" si="117"/>
        <v>2015</v>
      </c>
      <c r="U1039" s="14" t="str">
        <f t="shared" si="118"/>
        <v>May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23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12"/>
        <v>145.33333333333334</v>
      </c>
      <c r="P1040" s="10">
        <f t="shared" si="113"/>
        <v>35.73770491803279</v>
      </c>
      <c r="Q1040" t="str">
        <f t="shared" si="114"/>
        <v>music</v>
      </c>
      <c r="R1040" s="24" t="str">
        <f t="shared" si="115"/>
        <v>electronic music</v>
      </c>
      <c r="S1040" s="14" t="str">
        <f t="shared" si="116"/>
        <v>Feb</v>
      </c>
      <c r="T1040" s="14" t="str">
        <f t="shared" si="117"/>
        <v>2016</v>
      </c>
      <c r="U1040" s="14" t="str">
        <f t="shared" si="118"/>
        <v>Mar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23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12"/>
        <v>128.19999999999999</v>
      </c>
      <c r="P1041" s="10">
        <f t="shared" si="113"/>
        <v>21.366666666666667</v>
      </c>
      <c r="Q1041" t="str">
        <f t="shared" si="114"/>
        <v>music</v>
      </c>
      <c r="R1041" s="24" t="str">
        <f t="shared" si="115"/>
        <v>electronic music</v>
      </c>
      <c r="S1041" s="14" t="str">
        <f t="shared" si="116"/>
        <v>Nov</v>
      </c>
      <c r="T1041" s="14" t="str">
        <f t="shared" si="117"/>
        <v>2016</v>
      </c>
      <c r="U1041" s="14" t="str">
        <f t="shared" si="118"/>
        <v>Dec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23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12"/>
        <v>0.29411764705882354</v>
      </c>
      <c r="P1042" s="10">
        <f t="shared" si="113"/>
        <v>250</v>
      </c>
      <c r="Q1042" t="str">
        <f t="shared" si="114"/>
        <v>journalism</v>
      </c>
      <c r="R1042" s="24" t="str">
        <f t="shared" si="115"/>
        <v>audio</v>
      </c>
      <c r="S1042" s="14" t="str">
        <f t="shared" si="116"/>
        <v>Jul</v>
      </c>
      <c r="T1042" s="14" t="str">
        <f t="shared" si="117"/>
        <v>2016</v>
      </c>
      <c r="U1042" s="14" t="str">
        <f t="shared" si="118"/>
        <v>Aug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2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12"/>
        <v>0</v>
      </c>
      <c r="P1043" s="10" t="e">
        <f t="shared" si="113"/>
        <v>#DIV/0!</v>
      </c>
      <c r="Q1043" t="str">
        <f t="shared" si="114"/>
        <v>journalism</v>
      </c>
      <c r="R1043" s="24" t="str">
        <f t="shared" si="115"/>
        <v>audio</v>
      </c>
      <c r="S1043" s="14" t="str">
        <f t="shared" si="116"/>
        <v>Jul</v>
      </c>
      <c r="T1043" s="14" t="str">
        <f t="shared" si="117"/>
        <v>2014</v>
      </c>
      <c r="U1043" s="14" t="str">
        <f t="shared" si="118"/>
        <v>Jul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23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12"/>
        <v>1.5384615384615385</v>
      </c>
      <c r="P1044" s="10">
        <f t="shared" si="113"/>
        <v>10</v>
      </c>
      <c r="Q1044" t="str">
        <f t="shared" si="114"/>
        <v>journalism</v>
      </c>
      <c r="R1044" s="24" t="str">
        <f t="shared" si="115"/>
        <v>audio</v>
      </c>
      <c r="S1044" s="14" t="str">
        <f t="shared" si="116"/>
        <v>Jul</v>
      </c>
      <c r="T1044" s="14" t="str">
        <f t="shared" si="117"/>
        <v>2014</v>
      </c>
      <c r="U1044" s="14" t="str">
        <f t="shared" si="118"/>
        <v>Sep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23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12"/>
        <v>8.5370000000000008</v>
      </c>
      <c r="P1045" s="10">
        <f t="shared" si="113"/>
        <v>29.236301369863014</v>
      </c>
      <c r="Q1045" t="str">
        <f t="shared" si="114"/>
        <v>journalism</v>
      </c>
      <c r="R1045" s="24" t="str">
        <f t="shared" si="115"/>
        <v>audio</v>
      </c>
      <c r="S1045" s="14" t="str">
        <f t="shared" si="116"/>
        <v>Apr</v>
      </c>
      <c r="T1045" s="14" t="str">
        <f t="shared" si="117"/>
        <v>2015</v>
      </c>
      <c r="U1045" s="14" t="str">
        <f t="shared" si="118"/>
        <v>May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23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12"/>
        <v>8.5714285714285715E-2</v>
      </c>
      <c r="P1046" s="10">
        <f t="shared" si="113"/>
        <v>3</v>
      </c>
      <c r="Q1046" t="str">
        <f t="shared" si="114"/>
        <v>journalism</v>
      </c>
      <c r="R1046" s="24" t="str">
        <f t="shared" si="115"/>
        <v>audio</v>
      </c>
      <c r="S1046" s="14" t="str">
        <f t="shared" si="116"/>
        <v>Jan</v>
      </c>
      <c r="T1046" s="14" t="str">
        <f t="shared" si="117"/>
        <v>2015</v>
      </c>
      <c r="U1046" s="14" t="str">
        <f t="shared" si="118"/>
        <v>Mar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23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12"/>
        <v>2.6599999999999997</v>
      </c>
      <c r="P1047" s="10">
        <f t="shared" si="113"/>
        <v>33.25</v>
      </c>
      <c r="Q1047" t="str">
        <f t="shared" si="114"/>
        <v>journalism</v>
      </c>
      <c r="R1047" s="24" t="str">
        <f t="shared" si="115"/>
        <v>audio</v>
      </c>
      <c r="S1047" s="14" t="str">
        <f t="shared" si="116"/>
        <v>Jul</v>
      </c>
      <c r="T1047" s="14" t="str">
        <f t="shared" si="117"/>
        <v>2014</v>
      </c>
      <c r="U1047" s="14" t="str">
        <f t="shared" si="118"/>
        <v>Aug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23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12"/>
        <v>0</v>
      </c>
      <c r="P1048" s="10" t="e">
        <f t="shared" si="113"/>
        <v>#DIV/0!</v>
      </c>
      <c r="Q1048" t="str">
        <f t="shared" si="114"/>
        <v>journalism</v>
      </c>
      <c r="R1048" s="24" t="str">
        <f t="shared" si="115"/>
        <v>audio</v>
      </c>
      <c r="S1048" s="14" t="str">
        <f t="shared" si="116"/>
        <v>Nov</v>
      </c>
      <c r="T1048" s="14" t="str">
        <f t="shared" si="117"/>
        <v>2015</v>
      </c>
      <c r="U1048" s="14" t="str">
        <f t="shared" si="118"/>
        <v>Dec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23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12"/>
        <v>0.05</v>
      </c>
      <c r="P1049" s="10">
        <f t="shared" si="113"/>
        <v>1</v>
      </c>
      <c r="Q1049" t="str">
        <f t="shared" si="114"/>
        <v>journalism</v>
      </c>
      <c r="R1049" s="24" t="str">
        <f t="shared" si="115"/>
        <v>audio</v>
      </c>
      <c r="S1049" s="14" t="str">
        <f t="shared" si="116"/>
        <v>Oct</v>
      </c>
      <c r="T1049" s="14" t="str">
        <f t="shared" si="117"/>
        <v>2014</v>
      </c>
      <c r="U1049" s="14" t="str">
        <f t="shared" si="118"/>
        <v>Nov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23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12"/>
        <v>1.4133333333333333</v>
      </c>
      <c r="P1050" s="10">
        <f t="shared" si="113"/>
        <v>53</v>
      </c>
      <c r="Q1050" t="str">
        <f t="shared" si="114"/>
        <v>journalism</v>
      </c>
      <c r="R1050" s="24" t="str">
        <f t="shared" si="115"/>
        <v>audio</v>
      </c>
      <c r="S1050" s="14" t="str">
        <f t="shared" si="116"/>
        <v>Aug</v>
      </c>
      <c r="T1050" s="14" t="str">
        <f t="shared" si="117"/>
        <v>2016</v>
      </c>
      <c r="U1050" s="14" t="str">
        <f t="shared" si="118"/>
        <v>Sep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23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12"/>
        <v>0</v>
      </c>
      <c r="P1051" s="10" t="e">
        <f t="shared" si="113"/>
        <v>#DIV/0!</v>
      </c>
      <c r="Q1051" t="str">
        <f t="shared" si="114"/>
        <v>journalism</v>
      </c>
      <c r="R1051" s="24" t="str">
        <f t="shared" si="115"/>
        <v>audio</v>
      </c>
      <c r="S1051" s="14" t="str">
        <f t="shared" si="116"/>
        <v>Jan</v>
      </c>
      <c r="T1051" s="14" t="str">
        <f t="shared" si="117"/>
        <v>2016</v>
      </c>
      <c r="U1051" s="14" t="str">
        <f t="shared" si="118"/>
        <v>Feb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23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12"/>
        <v>0</v>
      </c>
      <c r="P1052" s="10" t="e">
        <f t="shared" si="113"/>
        <v>#DIV/0!</v>
      </c>
      <c r="Q1052" t="str">
        <f t="shared" si="114"/>
        <v>journalism</v>
      </c>
      <c r="R1052" s="24" t="str">
        <f t="shared" si="115"/>
        <v>audio</v>
      </c>
      <c r="S1052" s="14" t="str">
        <f t="shared" si="116"/>
        <v>Aug</v>
      </c>
      <c r="T1052" s="14" t="str">
        <f t="shared" si="117"/>
        <v>2015</v>
      </c>
      <c r="U1052" s="14" t="str">
        <f t="shared" si="118"/>
        <v>Sep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2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12"/>
        <v>0</v>
      </c>
      <c r="P1053" s="10" t="e">
        <f t="shared" si="113"/>
        <v>#DIV/0!</v>
      </c>
      <c r="Q1053" t="str">
        <f t="shared" si="114"/>
        <v>journalism</v>
      </c>
      <c r="R1053" s="24" t="str">
        <f t="shared" si="115"/>
        <v>audio</v>
      </c>
      <c r="S1053" s="14" t="str">
        <f t="shared" si="116"/>
        <v>Jul</v>
      </c>
      <c r="T1053" s="14" t="str">
        <f t="shared" si="117"/>
        <v>2014</v>
      </c>
      <c r="U1053" s="14" t="str">
        <f t="shared" si="118"/>
        <v>Aug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23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12"/>
        <v>0</v>
      </c>
      <c r="P1054" s="10" t="e">
        <f t="shared" si="113"/>
        <v>#DIV/0!</v>
      </c>
      <c r="Q1054" t="str">
        <f t="shared" si="114"/>
        <v>journalism</v>
      </c>
      <c r="R1054" s="24" t="str">
        <f t="shared" si="115"/>
        <v>audio</v>
      </c>
      <c r="S1054" s="14" t="str">
        <f t="shared" si="116"/>
        <v>Apr</v>
      </c>
      <c r="T1054" s="14" t="str">
        <f t="shared" si="117"/>
        <v>2016</v>
      </c>
      <c r="U1054" s="14" t="str">
        <f t="shared" si="118"/>
        <v>Jun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23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12"/>
        <v>1</v>
      </c>
      <c r="P1055" s="10">
        <f t="shared" si="113"/>
        <v>15</v>
      </c>
      <c r="Q1055" t="str">
        <f t="shared" si="114"/>
        <v>journalism</v>
      </c>
      <c r="R1055" s="24" t="str">
        <f t="shared" si="115"/>
        <v>audio</v>
      </c>
      <c r="S1055" s="14" t="str">
        <f t="shared" si="116"/>
        <v>Feb</v>
      </c>
      <c r="T1055" s="14" t="str">
        <f t="shared" si="117"/>
        <v>2017</v>
      </c>
      <c r="U1055" s="14" t="str">
        <f t="shared" si="118"/>
        <v>Mar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23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12"/>
        <v>0</v>
      </c>
      <c r="P1056" s="10" t="e">
        <f t="shared" si="113"/>
        <v>#DIV/0!</v>
      </c>
      <c r="Q1056" t="str">
        <f t="shared" si="114"/>
        <v>journalism</v>
      </c>
      <c r="R1056" s="24" t="str">
        <f t="shared" si="115"/>
        <v>audio</v>
      </c>
      <c r="S1056" s="14" t="str">
        <f t="shared" si="116"/>
        <v>Jul</v>
      </c>
      <c r="T1056" s="14" t="str">
        <f t="shared" si="117"/>
        <v>2014</v>
      </c>
      <c r="U1056" s="14" t="str">
        <f t="shared" si="118"/>
        <v>Aug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23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12"/>
        <v>0</v>
      </c>
      <c r="P1057" s="10" t="e">
        <f t="shared" si="113"/>
        <v>#DIV/0!</v>
      </c>
      <c r="Q1057" t="str">
        <f t="shared" si="114"/>
        <v>journalism</v>
      </c>
      <c r="R1057" s="24" t="str">
        <f t="shared" si="115"/>
        <v>audio</v>
      </c>
      <c r="S1057" s="14" t="str">
        <f t="shared" si="116"/>
        <v>Feb</v>
      </c>
      <c r="T1057" s="14" t="str">
        <f t="shared" si="117"/>
        <v>2016</v>
      </c>
      <c r="U1057" s="14" t="str">
        <f t="shared" si="118"/>
        <v>Mar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23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12"/>
        <v>0</v>
      </c>
      <c r="P1058" s="10" t="e">
        <f t="shared" si="113"/>
        <v>#DIV/0!</v>
      </c>
      <c r="Q1058" t="str">
        <f t="shared" si="114"/>
        <v>journalism</v>
      </c>
      <c r="R1058" s="24" t="str">
        <f t="shared" si="115"/>
        <v>audio</v>
      </c>
      <c r="S1058" s="14" t="str">
        <f t="shared" si="116"/>
        <v>Feb</v>
      </c>
      <c r="T1058" s="14" t="str">
        <f t="shared" si="117"/>
        <v>2015</v>
      </c>
      <c r="U1058" s="14" t="str">
        <f t="shared" si="118"/>
        <v>Apr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23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12"/>
        <v>0</v>
      </c>
      <c r="P1059" s="10" t="e">
        <f t="shared" si="113"/>
        <v>#DIV/0!</v>
      </c>
      <c r="Q1059" t="str">
        <f t="shared" si="114"/>
        <v>journalism</v>
      </c>
      <c r="R1059" s="24" t="str">
        <f t="shared" si="115"/>
        <v>audio</v>
      </c>
      <c r="S1059" s="14" t="str">
        <f t="shared" si="116"/>
        <v>Nov</v>
      </c>
      <c r="T1059" s="14" t="str">
        <f t="shared" si="117"/>
        <v>2016</v>
      </c>
      <c r="U1059" s="14" t="str">
        <f t="shared" si="118"/>
        <v>Dec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23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12"/>
        <v>0</v>
      </c>
      <c r="P1060" s="10" t="e">
        <f t="shared" si="113"/>
        <v>#DIV/0!</v>
      </c>
      <c r="Q1060" t="str">
        <f t="shared" si="114"/>
        <v>journalism</v>
      </c>
      <c r="R1060" s="24" t="str">
        <f t="shared" si="115"/>
        <v>audio</v>
      </c>
      <c r="S1060" s="14" t="str">
        <f t="shared" si="116"/>
        <v>Feb</v>
      </c>
      <c r="T1060" s="14" t="str">
        <f t="shared" si="117"/>
        <v>2015</v>
      </c>
      <c r="U1060" s="14" t="str">
        <f t="shared" si="118"/>
        <v>Mar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23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12"/>
        <v>0</v>
      </c>
      <c r="P1061" s="10" t="e">
        <f t="shared" si="113"/>
        <v>#DIV/0!</v>
      </c>
      <c r="Q1061" t="str">
        <f t="shared" si="114"/>
        <v>journalism</v>
      </c>
      <c r="R1061" s="24" t="str">
        <f t="shared" si="115"/>
        <v>audio</v>
      </c>
      <c r="S1061" s="14" t="str">
        <f t="shared" si="116"/>
        <v>Feb</v>
      </c>
      <c r="T1061" s="14" t="str">
        <f t="shared" si="117"/>
        <v>2015</v>
      </c>
      <c r="U1061" s="14" t="str">
        <f t="shared" si="118"/>
        <v>Mar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23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12"/>
        <v>1</v>
      </c>
      <c r="P1062" s="10">
        <f t="shared" si="113"/>
        <v>50</v>
      </c>
      <c r="Q1062" t="str">
        <f t="shared" si="114"/>
        <v>journalism</v>
      </c>
      <c r="R1062" s="24" t="str">
        <f t="shared" si="115"/>
        <v>audio</v>
      </c>
      <c r="S1062" s="14" t="str">
        <f t="shared" si="116"/>
        <v>Mar</v>
      </c>
      <c r="T1062" s="14" t="str">
        <f t="shared" si="117"/>
        <v>2015</v>
      </c>
      <c r="U1062" s="14" t="str">
        <f t="shared" si="118"/>
        <v>Apr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2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12"/>
        <v>0</v>
      </c>
      <c r="P1063" s="10" t="e">
        <f t="shared" si="113"/>
        <v>#DIV/0!</v>
      </c>
      <c r="Q1063" t="str">
        <f t="shared" si="114"/>
        <v>journalism</v>
      </c>
      <c r="R1063" s="24" t="str">
        <f t="shared" si="115"/>
        <v>audio</v>
      </c>
      <c r="S1063" s="14" t="str">
        <f t="shared" si="116"/>
        <v>Mar</v>
      </c>
      <c r="T1063" s="14" t="str">
        <f t="shared" si="117"/>
        <v>2016</v>
      </c>
      <c r="U1063" s="14" t="str">
        <f t="shared" si="118"/>
        <v>May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23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12"/>
        <v>95.477386934673376</v>
      </c>
      <c r="P1064" s="10">
        <f t="shared" si="113"/>
        <v>47.5</v>
      </c>
      <c r="Q1064" t="str">
        <f t="shared" si="114"/>
        <v>journalism</v>
      </c>
      <c r="R1064" s="24" t="str">
        <f t="shared" si="115"/>
        <v>audio</v>
      </c>
      <c r="S1064" s="14" t="str">
        <f t="shared" si="116"/>
        <v>Jul</v>
      </c>
      <c r="T1064" s="14" t="str">
        <f t="shared" si="117"/>
        <v>2016</v>
      </c>
      <c r="U1064" s="14" t="str">
        <f t="shared" si="118"/>
        <v>Jul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23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12"/>
        <v>0</v>
      </c>
      <c r="P1065" s="10" t="e">
        <f t="shared" si="113"/>
        <v>#DIV/0!</v>
      </c>
      <c r="Q1065" t="str">
        <f t="shared" si="114"/>
        <v>journalism</v>
      </c>
      <c r="R1065" s="24" t="str">
        <f t="shared" si="115"/>
        <v>audio</v>
      </c>
      <c r="S1065" s="14" t="str">
        <f t="shared" si="116"/>
        <v>Aug</v>
      </c>
      <c r="T1065" s="14" t="str">
        <f t="shared" si="117"/>
        <v>2016</v>
      </c>
      <c r="U1065" s="14" t="str">
        <f t="shared" si="118"/>
        <v>Aug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23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12"/>
        <v>8.974444444444444</v>
      </c>
      <c r="P1066" s="10">
        <f t="shared" si="113"/>
        <v>65.666666666666671</v>
      </c>
      <c r="Q1066" t="str">
        <f t="shared" si="114"/>
        <v>games</v>
      </c>
      <c r="R1066" s="24" t="str">
        <f t="shared" si="115"/>
        <v>video games</v>
      </c>
      <c r="S1066" s="14" t="str">
        <f t="shared" si="116"/>
        <v>May</v>
      </c>
      <c r="T1066" s="14" t="str">
        <f t="shared" si="117"/>
        <v>2013</v>
      </c>
      <c r="U1066" s="14" t="str">
        <f t="shared" si="118"/>
        <v>Jul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23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12"/>
        <v>2.7</v>
      </c>
      <c r="P1067" s="10">
        <f t="shared" si="113"/>
        <v>16.2</v>
      </c>
      <c r="Q1067" t="str">
        <f t="shared" si="114"/>
        <v>games</v>
      </c>
      <c r="R1067" s="24" t="str">
        <f t="shared" si="115"/>
        <v>video games</v>
      </c>
      <c r="S1067" s="14" t="str">
        <f t="shared" si="116"/>
        <v>Jan</v>
      </c>
      <c r="T1067" s="14" t="str">
        <f t="shared" si="117"/>
        <v>2014</v>
      </c>
      <c r="U1067" s="14" t="str">
        <f t="shared" si="118"/>
        <v>Feb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23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12"/>
        <v>3.3673333333333333</v>
      </c>
      <c r="P1068" s="10">
        <f t="shared" si="113"/>
        <v>34.128378378378379</v>
      </c>
      <c r="Q1068" t="str">
        <f t="shared" si="114"/>
        <v>games</v>
      </c>
      <c r="R1068" s="24" t="str">
        <f t="shared" si="115"/>
        <v>video games</v>
      </c>
      <c r="S1068" s="14" t="str">
        <f t="shared" si="116"/>
        <v>Jun</v>
      </c>
      <c r="T1068" s="14" t="str">
        <f t="shared" si="117"/>
        <v>2013</v>
      </c>
      <c r="U1068" s="14" t="str">
        <f t="shared" si="118"/>
        <v>Aug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23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12"/>
        <v>26</v>
      </c>
      <c r="P1069" s="10">
        <f t="shared" si="113"/>
        <v>13</v>
      </c>
      <c r="Q1069" t="str">
        <f t="shared" si="114"/>
        <v>games</v>
      </c>
      <c r="R1069" s="24" t="str">
        <f t="shared" si="115"/>
        <v>video games</v>
      </c>
      <c r="S1069" s="14" t="str">
        <f t="shared" si="116"/>
        <v>Nov</v>
      </c>
      <c r="T1069" s="14" t="str">
        <f t="shared" si="117"/>
        <v>2013</v>
      </c>
      <c r="U1069" s="14" t="str">
        <f t="shared" si="118"/>
        <v>Dec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23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12"/>
        <v>0.15</v>
      </c>
      <c r="P1070" s="10">
        <f t="shared" si="113"/>
        <v>11.25</v>
      </c>
      <c r="Q1070" t="str">
        <f t="shared" si="114"/>
        <v>games</v>
      </c>
      <c r="R1070" s="24" t="str">
        <f t="shared" si="115"/>
        <v>video games</v>
      </c>
      <c r="S1070" s="14" t="str">
        <f t="shared" si="116"/>
        <v>Mar</v>
      </c>
      <c r="T1070" s="14" t="str">
        <f t="shared" si="117"/>
        <v>2016</v>
      </c>
      <c r="U1070" s="14" t="str">
        <f t="shared" si="118"/>
        <v>Apr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23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12"/>
        <v>38.636363636363633</v>
      </c>
      <c r="P1071" s="10">
        <f t="shared" si="113"/>
        <v>40.476190476190474</v>
      </c>
      <c r="Q1071" t="str">
        <f t="shared" si="114"/>
        <v>games</v>
      </c>
      <c r="R1071" s="24" t="str">
        <f t="shared" si="115"/>
        <v>video games</v>
      </c>
      <c r="S1071" s="14" t="str">
        <f t="shared" si="116"/>
        <v>Oct</v>
      </c>
      <c r="T1071" s="14" t="str">
        <f t="shared" si="117"/>
        <v>2013</v>
      </c>
      <c r="U1071" s="14" t="str">
        <f t="shared" si="118"/>
        <v>Nov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23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12"/>
        <v>0.70000000000000007</v>
      </c>
      <c r="P1072" s="10">
        <f t="shared" si="113"/>
        <v>35</v>
      </c>
      <c r="Q1072" t="str">
        <f t="shared" si="114"/>
        <v>games</v>
      </c>
      <c r="R1072" s="24" t="str">
        <f t="shared" si="115"/>
        <v>video games</v>
      </c>
      <c r="S1072" s="14" t="str">
        <f t="shared" si="116"/>
        <v>Sep</v>
      </c>
      <c r="T1072" s="14" t="str">
        <f t="shared" si="117"/>
        <v>2012</v>
      </c>
      <c r="U1072" s="14" t="str">
        <f t="shared" si="118"/>
        <v>Oct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2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12"/>
        <v>0</v>
      </c>
      <c r="P1073" s="10" t="e">
        <f t="shared" si="113"/>
        <v>#DIV/0!</v>
      </c>
      <c r="Q1073" t="str">
        <f t="shared" si="114"/>
        <v>games</v>
      </c>
      <c r="R1073" s="24" t="str">
        <f t="shared" si="115"/>
        <v>video games</v>
      </c>
      <c r="S1073" s="14" t="str">
        <f t="shared" si="116"/>
        <v>Oct</v>
      </c>
      <c r="T1073" s="14" t="str">
        <f t="shared" si="117"/>
        <v>2015</v>
      </c>
      <c r="U1073" s="14" t="str">
        <f t="shared" si="118"/>
        <v>Nov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23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12"/>
        <v>6.8000000000000005E-2</v>
      </c>
      <c r="P1074" s="10">
        <f t="shared" si="113"/>
        <v>12.75</v>
      </c>
      <c r="Q1074" t="str">
        <f t="shared" si="114"/>
        <v>games</v>
      </c>
      <c r="R1074" s="24" t="str">
        <f t="shared" si="115"/>
        <v>video games</v>
      </c>
      <c r="S1074" s="14" t="str">
        <f t="shared" si="116"/>
        <v>Jan</v>
      </c>
      <c r="T1074" s="14" t="str">
        <f t="shared" si="117"/>
        <v>2014</v>
      </c>
      <c r="U1074" s="14" t="str">
        <f t="shared" si="118"/>
        <v>Feb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23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12"/>
        <v>1.3333333333333335</v>
      </c>
      <c r="P1075" s="10">
        <f t="shared" si="113"/>
        <v>10</v>
      </c>
      <c r="Q1075" t="str">
        <f t="shared" si="114"/>
        <v>games</v>
      </c>
      <c r="R1075" s="24" t="str">
        <f t="shared" si="115"/>
        <v>video games</v>
      </c>
      <c r="S1075" s="14" t="str">
        <f t="shared" si="116"/>
        <v>Sep</v>
      </c>
      <c r="T1075" s="14" t="str">
        <f t="shared" si="117"/>
        <v>2011</v>
      </c>
      <c r="U1075" s="14" t="str">
        <f t="shared" si="118"/>
        <v>Oct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23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12"/>
        <v>6.3092592592592585</v>
      </c>
      <c r="P1076" s="10">
        <f t="shared" si="113"/>
        <v>113.56666666666666</v>
      </c>
      <c r="Q1076" t="str">
        <f t="shared" si="114"/>
        <v>games</v>
      </c>
      <c r="R1076" s="24" t="str">
        <f t="shared" si="115"/>
        <v>video games</v>
      </c>
      <c r="S1076" s="14" t="str">
        <f t="shared" si="116"/>
        <v>Dec</v>
      </c>
      <c r="T1076" s="14" t="str">
        <f t="shared" si="117"/>
        <v>2013</v>
      </c>
      <c r="U1076" s="14" t="str">
        <f t="shared" si="118"/>
        <v>Jan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23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12"/>
        <v>4.5</v>
      </c>
      <c r="P1077" s="10">
        <f t="shared" si="113"/>
        <v>15</v>
      </c>
      <c r="Q1077" t="str">
        <f t="shared" si="114"/>
        <v>games</v>
      </c>
      <c r="R1077" s="24" t="str">
        <f t="shared" si="115"/>
        <v>video games</v>
      </c>
      <c r="S1077" s="14" t="str">
        <f t="shared" si="116"/>
        <v>Apr</v>
      </c>
      <c r="T1077" s="14" t="str">
        <f t="shared" si="117"/>
        <v>2012</v>
      </c>
      <c r="U1077" s="14" t="str">
        <f t="shared" si="118"/>
        <v>May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23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12"/>
        <v>62.765333333333331</v>
      </c>
      <c r="P1078" s="10">
        <f t="shared" si="113"/>
        <v>48.281025641025643</v>
      </c>
      <c r="Q1078" t="str">
        <f t="shared" si="114"/>
        <v>games</v>
      </c>
      <c r="R1078" s="24" t="str">
        <f t="shared" si="115"/>
        <v>video games</v>
      </c>
      <c r="S1078" s="14" t="str">
        <f t="shared" si="116"/>
        <v>Jul</v>
      </c>
      <c r="T1078" s="14" t="str">
        <f t="shared" si="117"/>
        <v>2014</v>
      </c>
      <c r="U1078" s="14" t="str">
        <f t="shared" si="118"/>
        <v>Sep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23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12"/>
        <v>29.376000000000001</v>
      </c>
      <c r="P1079" s="10">
        <f t="shared" si="113"/>
        <v>43.976047904191617</v>
      </c>
      <c r="Q1079" t="str">
        <f t="shared" si="114"/>
        <v>games</v>
      </c>
      <c r="R1079" s="24" t="str">
        <f t="shared" si="115"/>
        <v>video games</v>
      </c>
      <c r="S1079" s="14" t="str">
        <f t="shared" si="116"/>
        <v>Dec</v>
      </c>
      <c r="T1079" s="14" t="str">
        <f t="shared" si="117"/>
        <v>2015</v>
      </c>
      <c r="U1079" s="14" t="str">
        <f t="shared" si="118"/>
        <v>Jan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23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12"/>
        <v>7.5</v>
      </c>
      <c r="P1080" s="10">
        <f t="shared" si="113"/>
        <v>9</v>
      </c>
      <c r="Q1080" t="str">
        <f t="shared" si="114"/>
        <v>games</v>
      </c>
      <c r="R1080" s="24" t="str">
        <f t="shared" si="115"/>
        <v>video games</v>
      </c>
      <c r="S1080" s="14" t="str">
        <f t="shared" si="116"/>
        <v>Jun</v>
      </c>
      <c r="T1080" s="14" t="str">
        <f t="shared" si="117"/>
        <v>2011</v>
      </c>
      <c r="U1080" s="14" t="str">
        <f t="shared" si="118"/>
        <v>Jul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23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12"/>
        <v>2.6076923076923078</v>
      </c>
      <c r="P1081" s="10">
        <f t="shared" si="113"/>
        <v>37.666666666666664</v>
      </c>
      <c r="Q1081" t="str">
        <f t="shared" si="114"/>
        <v>games</v>
      </c>
      <c r="R1081" s="24" t="str">
        <f t="shared" si="115"/>
        <v>video games</v>
      </c>
      <c r="S1081" s="14" t="str">
        <f t="shared" si="116"/>
        <v>Apr</v>
      </c>
      <c r="T1081" s="14" t="str">
        <f t="shared" si="117"/>
        <v>2016</v>
      </c>
      <c r="U1081" s="14" t="str">
        <f t="shared" si="118"/>
        <v>May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23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12"/>
        <v>9.1050000000000004</v>
      </c>
      <c r="P1082" s="10">
        <f t="shared" si="113"/>
        <v>18.581632653061224</v>
      </c>
      <c r="Q1082" t="str">
        <f t="shared" si="114"/>
        <v>games</v>
      </c>
      <c r="R1082" s="24" t="str">
        <f t="shared" si="115"/>
        <v>video games</v>
      </c>
      <c r="S1082" s="14" t="str">
        <f t="shared" si="116"/>
        <v>Apr</v>
      </c>
      <c r="T1082" s="14" t="str">
        <f t="shared" si="117"/>
        <v>2014</v>
      </c>
      <c r="U1082" s="14" t="str">
        <f t="shared" si="118"/>
        <v>May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2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12"/>
        <v>1.7647058823529412E-2</v>
      </c>
      <c r="P1083" s="10">
        <f t="shared" si="113"/>
        <v>3</v>
      </c>
      <c r="Q1083" t="str">
        <f t="shared" si="114"/>
        <v>games</v>
      </c>
      <c r="R1083" s="24" t="str">
        <f t="shared" si="115"/>
        <v>video games</v>
      </c>
      <c r="S1083" s="14" t="str">
        <f t="shared" si="116"/>
        <v>Dec</v>
      </c>
      <c r="T1083" s="14" t="str">
        <f t="shared" si="117"/>
        <v>2014</v>
      </c>
      <c r="U1083" s="14" t="str">
        <f t="shared" si="118"/>
        <v>Jan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23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12"/>
        <v>0.55999999999999994</v>
      </c>
      <c r="P1084" s="10">
        <f t="shared" si="113"/>
        <v>18.666666666666668</v>
      </c>
      <c r="Q1084" t="str">
        <f t="shared" si="114"/>
        <v>games</v>
      </c>
      <c r="R1084" s="24" t="str">
        <f t="shared" si="115"/>
        <v>video games</v>
      </c>
      <c r="S1084" s="14" t="str">
        <f t="shared" si="116"/>
        <v>Jul</v>
      </c>
      <c r="T1084" s="14" t="str">
        <f t="shared" si="117"/>
        <v>2012</v>
      </c>
      <c r="U1084" s="14" t="str">
        <f t="shared" si="118"/>
        <v>Aug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23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12"/>
        <v>0.82000000000000006</v>
      </c>
      <c r="P1085" s="10">
        <f t="shared" si="113"/>
        <v>410</v>
      </c>
      <c r="Q1085" t="str">
        <f t="shared" si="114"/>
        <v>games</v>
      </c>
      <c r="R1085" s="24" t="str">
        <f t="shared" si="115"/>
        <v>video games</v>
      </c>
      <c r="S1085" s="14" t="str">
        <f t="shared" si="116"/>
        <v>Jun</v>
      </c>
      <c r="T1085" s="14" t="str">
        <f t="shared" si="117"/>
        <v>2014</v>
      </c>
      <c r="U1085" s="14" t="str">
        <f t="shared" si="118"/>
        <v>Aug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23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12"/>
        <v>0</v>
      </c>
      <c r="P1086" s="10" t="e">
        <f t="shared" si="113"/>
        <v>#DIV/0!</v>
      </c>
      <c r="Q1086" t="str">
        <f t="shared" si="114"/>
        <v>games</v>
      </c>
      <c r="R1086" s="24" t="str">
        <f t="shared" si="115"/>
        <v>video games</v>
      </c>
      <c r="S1086" s="14" t="str">
        <f t="shared" si="116"/>
        <v>Jul</v>
      </c>
      <c r="T1086" s="14" t="str">
        <f t="shared" si="117"/>
        <v>2014</v>
      </c>
      <c r="U1086" s="14" t="str">
        <f t="shared" si="118"/>
        <v>Aug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23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12"/>
        <v>3.42</v>
      </c>
      <c r="P1087" s="10">
        <f t="shared" si="113"/>
        <v>114</v>
      </c>
      <c r="Q1087" t="str">
        <f t="shared" si="114"/>
        <v>games</v>
      </c>
      <c r="R1087" s="24" t="str">
        <f t="shared" si="115"/>
        <v>video games</v>
      </c>
      <c r="S1087" s="14" t="str">
        <f t="shared" si="116"/>
        <v>Feb</v>
      </c>
      <c r="T1087" s="14" t="str">
        <f t="shared" si="117"/>
        <v>2016</v>
      </c>
      <c r="U1087" s="14" t="str">
        <f t="shared" si="118"/>
        <v>Mar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23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12"/>
        <v>8.3333333333333343E-2</v>
      </c>
      <c r="P1088" s="10">
        <f t="shared" si="113"/>
        <v>7.5</v>
      </c>
      <c r="Q1088" t="str">
        <f t="shared" si="114"/>
        <v>games</v>
      </c>
      <c r="R1088" s="24" t="str">
        <f t="shared" si="115"/>
        <v>video games</v>
      </c>
      <c r="S1088" s="14" t="str">
        <f t="shared" si="116"/>
        <v>Jul</v>
      </c>
      <c r="T1088" s="14" t="str">
        <f t="shared" si="117"/>
        <v>2014</v>
      </c>
      <c r="U1088" s="14" t="str">
        <f t="shared" si="118"/>
        <v>Aug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23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12"/>
        <v>0</v>
      </c>
      <c r="P1089" s="10" t="e">
        <f t="shared" si="113"/>
        <v>#DIV/0!</v>
      </c>
      <c r="Q1089" t="str">
        <f t="shared" si="114"/>
        <v>games</v>
      </c>
      <c r="R1089" s="24" t="str">
        <f t="shared" si="115"/>
        <v>video games</v>
      </c>
      <c r="S1089" s="14" t="str">
        <f t="shared" si="116"/>
        <v>May</v>
      </c>
      <c r="T1089" s="14" t="str">
        <f t="shared" si="117"/>
        <v>2014</v>
      </c>
      <c r="U1089" s="14" t="str">
        <f t="shared" si="118"/>
        <v>Jun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23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12"/>
        <v>14.182977777777777</v>
      </c>
      <c r="P1090" s="10">
        <f t="shared" si="113"/>
        <v>43.41727891156463</v>
      </c>
      <c r="Q1090" t="str">
        <f t="shared" si="114"/>
        <v>games</v>
      </c>
      <c r="R1090" s="24" t="str">
        <f t="shared" si="115"/>
        <v>video games</v>
      </c>
      <c r="S1090" s="14" t="str">
        <f t="shared" si="116"/>
        <v>Mar</v>
      </c>
      <c r="T1090" s="14" t="str">
        <f t="shared" si="117"/>
        <v>2014</v>
      </c>
      <c r="U1090" s="14" t="str">
        <f t="shared" si="118"/>
        <v>Apr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23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19">E1091/D1091*100</f>
        <v>7.8266666666666662</v>
      </c>
      <c r="P1091" s="10">
        <f t="shared" ref="P1091:P1154" si="120">E1091/L1091</f>
        <v>23.959183673469386</v>
      </c>
      <c r="Q1091" t="str">
        <f t="shared" ref="Q1091:Q1154" si="121">LEFT(N1091,FIND("/",N1091)-1)</f>
        <v>games</v>
      </c>
      <c r="R1091" s="24" t="str">
        <f t="shared" ref="R1091:R1154" si="122">RIGHT(N1091,LEN(N1091)-SEARCH("/",N1091,1))</f>
        <v>video games</v>
      </c>
      <c r="S1091" s="14" t="str">
        <f t="shared" ref="S1091:S1154" si="123">TEXT((((J1091/60)/60)/24)+DATE(1970,1,1),"mmm")</f>
        <v>May</v>
      </c>
      <c r="T1091" s="14" t="str">
        <f t="shared" ref="T1091:T1154" si="124">TEXT(((((J1091/60)/60)/24)+DATE(1970,1,1)),"yyyy")</f>
        <v>2015</v>
      </c>
      <c r="U1091" s="14" t="str">
        <f t="shared" ref="U1091:U1154" si="125">TEXT((((I1091/60)/60)/24)+DATE(1970,1,1),"mmm")</f>
        <v>Jun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23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19"/>
        <v>3.8464497269020695E-2</v>
      </c>
      <c r="P1092" s="10">
        <f t="shared" si="120"/>
        <v>5</v>
      </c>
      <c r="Q1092" t="str">
        <f t="shared" si="121"/>
        <v>games</v>
      </c>
      <c r="R1092" s="24" t="str">
        <f t="shared" si="122"/>
        <v>video games</v>
      </c>
      <c r="S1092" s="14" t="str">
        <f t="shared" si="123"/>
        <v>Apr</v>
      </c>
      <c r="T1092" s="14" t="str">
        <f t="shared" si="124"/>
        <v>2015</v>
      </c>
      <c r="U1092" s="14" t="str">
        <f t="shared" si="125"/>
        <v>May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2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19"/>
        <v>12.5</v>
      </c>
      <c r="P1093" s="10">
        <f t="shared" si="120"/>
        <v>12.5</v>
      </c>
      <c r="Q1093" t="str">
        <f t="shared" si="121"/>
        <v>games</v>
      </c>
      <c r="R1093" s="24" t="str">
        <f t="shared" si="122"/>
        <v>video games</v>
      </c>
      <c r="S1093" s="14" t="str">
        <f t="shared" si="123"/>
        <v>Mar</v>
      </c>
      <c r="T1093" s="14" t="str">
        <f t="shared" si="124"/>
        <v>2016</v>
      </c>
      <c r="U1093" s="14" t="str">
        <f t="shared" si="125"/>
        <v>Apr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23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19"/>
        <v>1.05</v>
      </c>
      <c r="P1094" s="10">
        <f t="shared" si="120"/>
        <v>3</v>
      </c>
      <c r="Q1094" t="str">
        <f t="shared" si="121"/>
        <v>games</v>
      </c>
      <c r="R1094" s="24" t="str">
        <f t="shared" si="122"/>
        <v>video games</v>
      </c>
      <c r="S1094" s="14" t="str">
        <f t="shared" si="123"/>
        <v>Dec</v>
      </c>
      <c r="T1094" s="14" t="str">
        <f t="shared" si="124"/>
        <v>2012</v>
      </c>
      <c r="U1094" s="14" t="str">
        <f t="shared" si="125"/>
        <v>Jan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23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19"/>
        <v>14.083333333333334</v>
      </c>
      <c r="P1095" s="10">
        <f t="shared" si="120"/>
        <v>10.5625</v>
      </c>
      <c r="Q1095" t="str">
        <f t="shared" si="121"/>
        <v>games</v>
      </c>
      <c r="R1095" s="24" t="str">
        <f t="shared" si="122"/>
        <v>video games</v>
      </c>
      <c r="S1095" s="14" t="str">
        <f t="shared" si="123"/>
        <v>Jan</v>
      </c>
      <c r="T1095" s="14" t="str">
        <f t="shared" si="124"/>
        <v>2016</v>
      </c>
      <c r="U1095" s="14" t="str">
        <f t="shared" si="125"/>
        <v>Feb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23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19"/>
        <v>18.300055555555556</v>
      </c>
      <c r="P1096" s="10">
        <f t="shared" si="120"/>
        <v>122.00037037037038</v>
      </c>
      <c r="Q1096" t="str">
        <f t="shared" si="121"/>
        <v>games</v>
      </c>
      <c r="R1096" s="24" t="str">
        <f t="shared" si="122"/>
        <v>video games</v>
      </c>
      <c r="S1096" s="14" t="str">
        <f t="shared" si="123"/>
        <v>Sep</v>
      </c>
      <c r="T1096" s="14" t="str">
        <f t="shared" si="124"/>
        <v>2011</v>
      </c>
      <c r="U1096" s="14" t="str">
        <f t="shared" si="125"/>
        <v>Oct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23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19"/>
        <v>5.0347999999999997</v>
      </c>
      <c r="P1097" s="10">
        <f t="shared" si="120"/>
        <v>267.80851063829789</v>
      </c>
      <c r="Q1097" t="str">
        <f t="shared" si="121"/>
        <v>games</v>
      </c>
      <c r="R1097" s="24" t="str">
        <f t="shared" si="122"/>
        <v>video games</v>
      </c>
      <c r="S1097" s="14" t="str">
        <f t="shared" si="123"/>
        <v>Jul</v>
      </c>
      <c r="T1097" s="14" t="str">
        <f t="shared" si="124"/>
        <v>2013</v>
      </c>
      <c r="U1097" s="14" t="str">
        <f t="shared" si="125"/>
        <v>Aug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23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19"/>
        <v>17.933333333333334</v>
      </c>
      <c r="P1098" s="10">
        <f t="shared" si="120"/>
        <v>74.206896551724142</v>
      </c>
      <c r="Q1098" t="str">
        <f t="shared" si="121"/>
        <v>games</v>
      </c>
      <c r="R1098" s="24" t="str">
        <f t="shared" si="122"/>
        <v>video games</v>
      </c>
      <c r="S1098" s="14" t="str">
        <f t="shared" si="123"/>
        <v>Sep</v>
      </c>
      <c r="T1098" s="14" t="str">
        <f t="shared" si="124"/>
        <v>2014</v>
      </c>
      <c r="U1098" s="14" t="str">
        <f t="shared" si="125"/>
        <v>Oct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23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19"/>
        <v>4.7E-2</v>
      </c>
      <c r="P1099" s="10">
        <f t="shared" si="120"/>
        <v>6.7142857142857144</v>
      </c>
      <c r="Q1099" t="str">
        <f t="shared" si="121"/>
        <v>games</v>
      </c>
      <c r="R1099" s="24" t="str">
        <f t="shared" si="122"/>
        <v>video games</v>
      </c>
      <c r="S1099" s="14" t="str">
        <f t="shared" si="123"/>
        <v>Jan</v>
      </c>
      <c r="T1099" s="14" t="str">
        <f t="shared" si="124"/>
        <v>2014</v>
      </c>
      <c r="U1099" s="14" t="str">
        <f t="shared" si="125"/>
        <v>Mar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23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19"/>
        <v>7.2120000000000006</v>
      </c>
      <c r="P1100" s="10">
        <f t="shared" si="120"/>
        <v>81.954545454545453</v>
      </c>
      <c r="Q1100" t="str">
        <f t="shared" si="121"/>
        <v>games</v>
      </c>
      <c r="R1100" s="24" t="str">
        <f t="shared" si="122"/>
        <v>video games</v>
      </c>
      <c r="S1100" s="14" t="str">
        <f t="shared" si="123"/>
        <v>Mar</v>
      </c>
      <c r="T1100" s="14" t="str">
        <f t="shared" si="124"/>
        <v>2014</v>
      </c>
      <c r="U1100" s="14" t="str">
        <f t="shared" si="125"/>
        <v>Apr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23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19"/>
        <v>0.5</v>
      </c>
      <c r="P1101" s="10">
        <f t="shared" si="120"/>
        <v>25</v>
      </c>
      <c r="Q1101" t="str">
        <f t="shared" si="121"/>
        <v>games</v>
      </c>
      <c r="R1101" s="24" t="str">
        <f t="shared" si="122"/>
        <v>video games</v>
      </c>
      <c r="S1101" s="14" t="str">
        <f t="shared" si="123"/>
        <v>Apr</v>
      </c>
      <c r="T1101" s="14" t="str">
        <f t="shared" si="124"/>
        <v>2015</v>
      </c>
      <c r="U1101" s="14" t="str">
        <f t="shared" si="125"/>
        <v>May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23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19"/>
        <v>2.5</v>
      </c>
      <c r="P1102" s="10">
        <f t="shared" si="120"/>
        <v>10</v>
      </c>
      <c r="Q1102" t="str">
        <f t="shared" si="121"/>
        <v>games</v>
      </c>
      <c r="R1102" s="24" t="str">
        <f t="shared" si="122"/>
        <v>video games</v>
      </c>
      <c r="S1102" s="14" t="str">
        <f t="shared" si="123"/>
        <v>Jan</v>
      </c>
      <c r="T1102" s="14" t="str">
        <f t="shared" si="124"/>
        <v>2016</v>
      </c>
      <c r="U1102" s="14" t="str">
        <f t="shared" si="125"/>
        <v>Feb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2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19"/>
        <v>4.1000000000000002E-2</v>
      </c>
      <c r="P1103" s="10">
        <f t="shared" si="120"/>
        <v>6.833333333333333</v>
      </c>
      <c r="Q1103" t="str">
        <f t="shared" si="121"/>
        <v>games</v>
      </c>
      <c r="R1103" s="24" t="str">
        <f t="shared" si="122"/>
        <v>video games</v>
      </c>
      <c r="S1103" s="14" t="str">
        <f t="shared" si="123"/>
        <v>Jun</v>
      </c>
      <c r="T1103" s="14" t="str">
        <f t="shared" si="124"/>
        <v>2016</v>
      </c>
      <c r="U1103" s="14" t="str">
        <f t="shared" si="125"/>
        <v>Jul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23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19"/>
        <v>5.3125</v>
      </c>
      <c r="P1104" s="10">
        <f t="shared" si="120"/>
        <v>17.708333333333332</v>
      </c>
      <c r="Q1104" t="str">
        <f t="shared" si="121"/>
        <v>games</v>
      </c>
      <c r="R1104" s="24" t="str">
        <f t="shared" si="122"/>
        <v>video games</v>
      </c>
      <c r="S1104" s="14" t="str">
        <f t="shared" si="123"/>
        <v>Oct</v>
      </c>
      <c r="T1104" s="14" t="str">
        <f t="shared" si="124"/>
        <v>2013</v>
      </c>
      <c r="U1104" s="14" t="str">
        <f t="shared" si="125"/>
        <v>Dec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23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19"/>
        <v>1.6199999999999999</v>
      </c>
      <c r="P1105" s="10">
        <f t="shared" si="120"/>
        <v>16.2</v>
      </c>
      <c r="Q1105" t="str">
        <f t="shared" si="121"/>
        <v>games</v>
      </c>
      <c r="R1105" s="24" t="str">
        <f t="shared" si="122"/>
        <v>video games</v>
      </c>
      <c r="S1105" s="14" t="str">
        <f t="shared" si="123"/>
        <v>Apr</v>
      </c>
      <c r="T1105" s="14" t="str">
        <f t="shared" si="124"/>
        <v>2016</v>
      </c>
      <c r="U1105" s="14" t="str">
        <f t="shared" si="125"/>
        <v>Jun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23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19"/>
        <v>4.9516666666666671</v>
      </c>
      <c r="P1106" s="10">
        <f t="shared" si="120"/>
        <v>80.297297297297291</v>
      </c>
      <c r="Q1106" t="str">
        <f t="shared" si="121"/>
        <v>games</v>
      </c>
      <c r="R1106" s="24" t="str">
        <f t="shared" si="122"/>
        <v>video games</v>
      </c>
      <c r="S1106" s="14" t="str">
        <f t="shared" si="123"/>
        <v>May</v>
      </c>
      <c r="T1106" s="14" t="str">
        <f t="shared" si="124"/>
        <v>2014</v>
      </c>
      <c r="U1106" s="14" t="str">
        <f t="shared" si="125"/>
        <v>Jun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23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19"/>
        <v>0.159</v>
      </c>
      <c r="P1107" s="10">
        <f t="shared" si="120"/>
        <v>71.55</v>
      </c>
      <c r="Q1107" t="str">
        <f t="shared" si="121"/>
        <v>games</v>
      </c>
      <c r="R1107" s="24" t="str">
        <f t="shared" si="122"/>
        <v>video games</v>
      </c>
      <c r="S1107" s="14" t="str">
        <f t="shared" si="123"/>
        <v>Feb</v>
      </c>
      <c r="T1107" s="14" t="str">
        <f t="shared" si="124"/>
        <v>2014</v>
      </c>
      <c r="U1107" s="14" t="str">
        <f t="shared" si="125"/>
        <v>Mar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23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19"/>
        <v>41.25</v>
      </c>
      <c r="P1108" s="10">
        <f t="shared" si="120"/>
        <v>23.571428571428573</v>
      </c>
      <c r="Q1108" t="str">
        <f t="shared" si="121"/>
        <v>games</v>
      </c>
      <c r="R1108" s="24" t="str">
        <f t="shared" si="122"/>
        <v>video games</v>
      </c>
      <c r="S1108" s="14" t="str">
        <f t="shared" si="123"/>
        <v>Mar</v>
      </c>
      <c r="T1108" s="14" t="str">
        <f t="shared" si="124"/>
        <v>2012</v>
      </c>
      <c r="U1108" s="14" t="str">
        <f t="shared" si="125"/>
        <v>Apr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23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19"/>
        <v>0</v>
      </c>
      <c r="P1109" s="10" t="e">
        <f t="shared" si="120"/>
        <v>#DIV/0!</v>
      </c>
      <c r="Q1109" t="str">
        <f t="shared" si="121"/>
        <v>games</v>
      </c>
      <c r="R1109" s="24" t="str">
        <f t="shared" si="122"/>
        <v>video games</v>
      </c>
      <c r="S1109" s="14" t="str">
        <f t="shared" si="123"/>
        <v>Jun</v>
      </c>
      <c r="T1109" s="14" t="str">
        <f t="shared" si="124"/>
        <v>2014</v>
      </c>
      <c r="U1109" s="14" t="str">
        <f t="shared" si="125"/>
        <v>Jul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23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19"/>
        <v>2.93</v>
      </c>
      <c r="P1110" s="10">
        <f t="shared" si="120"/>
        <v>34.88095238095238</v>
      </c>
      <c r="Q1110" t="str">
        <f t="shared" si="121"/>
        <v>games</v>
      </c>
      <c r="R1110" s="24" t="str">
        <f t="shared" si="122"/>
        <v>video games</v>
      </c>
      <c r="S1110" s="14" t="str">
        <f t="shared" si="123"/>
        <v>Feb</v>
      </c>
      <c r="T1110" s="14" t="str">
        <f t="shared" si="124"/>
        <v>2012</v>
      </c>
      <c r="U1110" s="14" t="str">
        <f t="shared" si="125"/>
        <v>Apr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23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19"/>
        <v>0.44999999999999996</v>
      </c>
      <c r="P1111" s="10">
        <f t="shared" si="120"/>
        <v>15</v>
      </c>
      <c r="Q1111" t="str">
        <f t="shared" si="121"/>
        <v>games</v>
      </c>
      <c r="R1111" s="24" t="str">
        <f t="shared" si="122"/>
        <v>video games</v>
      </c>
      <c r="S1111" s="14" t="str">
        <f t="shared" si="123"/>
        <v>Oct</v>
      </c>
      <c r="T1111" s="14" t="str">
        <f t="shared" si="124"/>
        <v>2016</v>
      </c>
      <c r="U1111" s="14" t="str">
        <f t="shared" si="125"/>
        <v>Nov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23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19"/>
        <v>0.51</v>
      </c>
      <c r="P1112" s="10">
        <f t="shared" si="120"/>
        <v>23.181818181818183</v>
      </c>
      <c r="Q1112" t="str">
        <f t="shared" si="121"/>
        <v>games</v>
      </c>
      <c r="R1112" s="24" t="str">
        <f t="shared" si="122"/>
        <v>video games</v>
      </c>
      <c r="S1112" s="14" t="str">
        <f t="shared" si="123"/>
        <v>Nov</v>
      </c>
      <c r="T1112" s="14" t="str">
        <f t="shared" si="124"/>
        <v>2012</v>
      </c>
      <c r="U1112" s="14" t="str">
        <f t="shared" si="125"/>
        <v>Dec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2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19"/>
        <v>0.04</v>
      </c>
      <c r="P1113" s="10">
        <f t="shared" si="120"/>
        <v>1</v>
      </c>
      <c r="Q1113" t="str">
        <f t="shared" si="121"/>
        <v>games</v>
      </c>
      <c r="R1113" s="24" t="str">
        <f t="shared" si="122"/>
        <v>video games</v>
      </c>
      <c r="S1113" s="14" t="str">
        <f t="shared" si="123"/>
        <v>Dec</v>
      </c>
      <c r="T1113" s="14" t="str">
        <f t="shared" si="124"/>
        <v>2015</v>
      </c>
      <c r="U1113" s="14" t="str">
        <f t="shared" si="125"/>
        <v>Jan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23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19"/>
        <v>35.537409090909087</v>
      </c>
      <c r="P1114" s="10">
        <f t="shared" si="120"/>
        <v>100.23371794871794</v>
      </c>
      <c r="Q1114" t="str">
        <f t="shared" si="121"/>
        <v>games</v>
      </c>
      <c r="R1114" s="24" t="str">
        <f t="shared" si="122"/>
        <v>video games</v>
      </c>
      <c r="S1114" s="14" t="str">
        <f t="shared" si="123"/>
        <v>Nov</v>
      </c>
      <c r="T1114" s="14" t="str">
        <f t="shared" si="124"/>
        <v>2014</v>
      </c>
      <c r="U1114" s="14" t="str">
        <f t="shared" si="125"/>
        <v>Jan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23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19"/>
        <v>0.5</v>
      </c>
      <c r="P1115" s="10">
        <f t="shared" si="120"/>
        <v>5</v>
      </c>
      <c r="Q1115" t="str">
        <f t="shared" si="121"/>
        <v>games</v>
      </c>
      <c r="R1115" s="24" t="str">
        <f t="shared" si="122"/>
        <v>video games</v>
      </c>
      <c r="S1115" s="14" t="str">
        <f t="shared" si="123"/>
        <v>Jul</v>
      </c>
      <c r="T1115" s="14" t="str">
        <f t="shared" si="124"/>
        <v>2014</v>
      </c>
      <c r="U1115" s="14" t="str">
        <f t="shared" si="125"/>
        <v>Aug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23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19"/>
        <v>0.16666666666666669</v>
      </c>
      <c r="P1116" s="10">
        <f t="shared" si="120"/>
        <v>3.3333333333333335</v>
      </c>
      <c r="Q1116" t="str">
        <f t="shared" si="121"/>
        <v>games</v>
      </c>
      <c r="R1116" s="24" t="str">
        <f t="shared" si="122"/>
        <v>video games</v>
      </c>
      <c r="S1116" s="14" t="str">
        <f t="shared" si="123"/>
        <v>Sep</v>
      </c>
      <c r="T1116" s="14" t="str">
        <f t="shared" si="124"/>
        <v>2013</v>
      </c>
      <c r="U1116" s="14" t="str">
        <f t="shared" si="125"/>
        <v>Oct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23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19"/>
        <v>0.13250000000000001</v>
      </c>
      <c r="P1117" s="10">
        <f t="shared" si="120"/>
        <v>13.25</v>
      </c>
      <c r="Q1117" t="str">
        <f t="shared" si="121"/>
        <v>games</v>
      </c>
      <c r="R1117" s="24" t="str">
        <f t="shared" si="122"/>
        <v>video games</v>
      </c>
      <c r="S1117" s="14" t="str">
        <f t="shared" si="123"/>
        <v>Feb</v>
      </c>
      <c r="T1117" s="14" t="str">
        <f t="shared" si="124"/>
        <v>2016</v>
      </c>
      <c r="U1117" s="14" t="str">
        <f t="shared" si="125"/>
        <v>Mar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23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19"/>
        <v>3.5704000000000007E-2</v>
      </c>
      <c r="P1118" s="10">
        <f t="shared" si="120"/>
        <v>17.852</v>
      </c>
      <c r="Q1118" t="str">
        <f t="shared" si="121"/>
        <v>games</v>
      </c>
      <c r="R1118" s="24" t="str">
        <f t="shared" si="122"/>
        <v>video games</v>
      </c>
      <c r="S1118" s="14" t="str">
        <f t="shared" si="123"/>
        <v>Apr</v>
      </c>
      <c r="T1118" s="14" t="str">
        <f t="shared" si="124"/>
        <v>2012</v>
      </c>
      <c r="U1118" s="14" t="str">
        <f t="shared" si="125"/>
        <v>Jun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23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19"/>
        <v>8.3000000000000007</v>
      </c>
      <c r="P1119" s="10">
        <f t="shared" si="120"/>
        <v>10.375</v>
      </c>
      <c r="Q1119" t="str">
        <f t="shared" si="121"/>
        <v>games</v>
      </c>
      <c r="R1119" s="24" t="str">
        <f t="shared" si="122"/>
        <v>video games</v>
      </c>
      <c r="S1119" s="14" t="str">
        <f t="shared" si="123"/>
        <v>Nov</v>
      </c>
      <c r="T1119" s="14" t="str">
        <f t="shared" si="124"/>
        <v>2015</v>
      </c>
      <c r="U1119" s="14" t="str">
        <f t="shared" si="125"/>
        <v>Dec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23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19"/>
        <v>2.4222222222222221</v>
      </c>
      <c r="P1120" s="10">
        <f t="shared" si="120"/>
        <v>36.333333333333336</v>
      </c>
      <c r="Q1120" t="str">
        <f t="shared" si="121"/>
        <v>games</v>
      </c>
      <c r="R1120" s="24" t="str">
        <f t="shared" si="122"/>
        <v>video games</v>
      </c>
      <c r="S1120" s="14" t="str">
        <f t="shared" si="123"/>
        <v>Mar</v>
      </c>
      <c r="T1120" s="14" t="str">
        <f t="shared" si="124"/>
        <v>2014</v>
      </c>
      <c r="U1120" s="14" t="str">
        <f t="shared" si="125"/>
        <v>Apr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23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19"/>
        <v>0.23809523809523811</v>
      </c>
      <c r="P1121" s="10">
        <f t="shared" si="120"/>
        <v>5</v>
      </c>
      <c r="Q1121" t="str">
        <f t="shared" si="121"/>
        <v>games</v>
      </c>
      <c r="R1121" s="24" t="str">
        <f t="shared" si="122"/>
        <v>video games</v>
      </c>
      <c r="S1121" s="14" t="str">
        <f t="shared" si="123"/>
        <v>Mar</v>
      </c>
      <c r="T1121" s="14" t="str">
        <f t="shared" si="124"/>
        <v>2014</v>
      </c>
      <c r="U1121" s="14" t="str">
        <f t="shared" si="125"/>
        <v>Apr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23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19"/>
        <v>0</v>
      </c>
      <c r="P1122" s="10" t="e">
        <f t="shared" si="120"/>
        <v>#DIV/0!</v>
      </c>
      <c r="Q1122" t="str">
        <f t="shared" si="121"/>
        <v>games</v>
      </c>
      <c r="R1122" s="24" t="str">
        <f t="shared" si="122"/>
        <v>video games</v>
      </c>
      <c r="S1122" s="14" t="str">
        <f t="shared" si="123"/>
        <v>Sep</v>
      </c>
      <c r="T1122" s="14" t="str">
        <f t="shared" si="124"/>
        <v>2011</v>
      </c>
      <c r="U1122" s="14" t="str">
        <f t="shared" si="125"/>
        <v>Oct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19"/>
        <v>1.1599999999999999E-2</v>
      </c>
      <c r="P1123" s="10">
        <f t="shared" si="120"/>
        <v>5.8</v>
      </c>
      <c r="Q1123" t="str">
        <f t="shared" si="121"/>
        <v>games</v>
      </c>
      <c r="R1123" s="24" t="str">
        <f t="shared" si="122"/>
        <v>video games</v>
      </c>
      <c r="S1123" s="14" t="str">
        <f t="shared" si="123"/>
        <v>Feb</v>
      </c>
      <c r="T1123" s="14" t="str">
        <f t="shared" si="124"/>
        <v>2016</v>
      </c>
      <c r="U1123" s="14" t="str">
        <f t="shared" si="125"/>
        <v>Mar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23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19"/>
        <v>0</v>
      </c>
      <c r="P1124" s="10" t="e">
        <f t="shared" si="120"/>
        <v>#DIV/0!</v>
      </c>
      <c r="Q1124" t="str">
        <f t="shared" si="121"/>
        <v>games</v>
      </c>
      <c r="R1124" s="24" t="str">
        <f t="shared" si="122"/>
        <v>video games</v>
      </c>
      <c r="S1124" s="14" t="str">
        <f t="shared" si="123"/>
        <v>May</v>
      </c>
      <c r="T1124" s="14" t="str">
        <f t="shared" si="124"/>
        <v>2013</v>
      </c>
      <c r="U1124" s="14" t="str">
        <f t="shared" si="125"/>
        <v>May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23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19"/>
        <v>0.22</v>
      </c>
      <c r="P1125" s="10">
        <f t="shared" si="120"/>
        <v>3.6666666666666665</v>
      </c>
      <c r="Q1125" t="str">
        <f t="shared" si="121"/>
        <v>games</v>
      </c>
      <c r="R1125" s="24" t="str">
        <f t="shared" si="122"/>
        <v>video games</v>
      </c>
      <c r="S1125" s="14" t="str">
        <f t="shared" si="123"/>
        <v>Mar</v>
      </c>
      <c r="T1125" s="14" t="str">
        <f t="shared" si="124"/>
        <v>2014</v>
      </c>
      <c r="U1125" s="14" t="str">
        <f t="shared" si="125"/>
        <v>Apr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23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19"/>
        <v>0.47222222222222221</v>
      </c>
      <c r="P1126" s="10">
        <f t="shared" si="120"/>
        <v>60.714285714285715</v>
      </c>
      <c r="Q1126" t="str">
        <f t="shared" si="121"/>
        <v>games</v>
      </c>
      <c r="R1126" s="24" t="str">
        <f t="shared" si="122"/>
        <v>mobile games</v>
      </c>
      <c r="S1126" s="14" t="str">
        <f t="shared" si="123"/>
        <v>Mar</v>
      </c>
      <c r="T1126" s="14" t="str">
        <f t="shared" si="124"/>
        <v>2015</v>
      </c>
      <c r="U1126" s="14" t="str">
        <f t="shared" si="125"/>
        <v>Apr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23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19"/>
        <v>0</v>
      </c>
      <c r="P1127" s="10" t="e">
        <f t="shared" si="120"/>
        <v>#DIV/0!</v>
      </c>
      <c r="Q1127" t="str">
        <f t="shared" si="121"/>
        <v>games</v>
      </c>
      <c r="R1127" s="24" t="str">
        <f t="shared" si="122"/>
        <v>mobile games</v>
      </c>
      <c r="S1127" s="14" t="str">
        <f t="shared" si="123"/>
        <v>Jul</v>
      </c>
      <c r="T1127" s="14" t="str">
        <f t="shared" si="124"/>
        <v>2015</v>
      </c>
      <c r="U1127" s="14" t="str">
        <f t="shared" si="125"/>
        <v>Sep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23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19"/>
        <v>0.5</v>
      </c>
      <c r="P1128" s="10">
        <f t="shared" si="120"/>
        <v>5</v>
      </c>
      <c r="Q1128" t="str">
        <f t="shared" si="121"/>
        <v>games</v>
      </c>
      <c r="R1128" s="24" t="str">
        <f t="shared" si="122"/>
        <v>mobile games</v>
      </c>
      <c r="S1128" s="14" t="str">
        <f t="shared" si="123"/>
        <v>Jun</v>
      </c>
      <c r="T1128" s="14" t="str">
        <f t="shared" si="124"/>
        <v>2016</v>
      </c>
      <c r="U1128" s="14" t="str">
        <f t="shared" si="125"/>
        <v>Jul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23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19"/>
        <v>1.6714285714285713</v>
      </c>
      <c r="P1129" s="10">
        <f t="shared" si="120"/>
        <v>25.434782608695652</v>
      </c>
      <c r="Q1129" t="str">
        <f t="shared" si="121"/>
        <v>games</v>
      </c>
      <c r="R1129" s="24" t="str">
        <f t="shared" si="122"/>
        <v>mobile games</v>
      </c>
      <c r="S1129" s="14" t="str">
        <f t="shared" si="123"/>
        <v>Oct</v>
      </c>
      <c r="T1129" s="14" t="str">
        <f t="shared" si="124"/>
        <v>2014</v>
      </c>
      <c r="U1129" s="14" t="str">
        <f t="shared" si="125"/>
        <v>Nov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23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19"/>
        <v>0.1</v>
      </c>
      <c r="P1130" s="10">
        <f t="shared" si="120"/>
        <v>1</v>
      </c>
      <c r="Q1130" t="str">
        <f t="shared" si="121"/>
        <v>games</v>
      </c>
      <c r="R1130" s="24" t="str">
        <f t="shared" si="122"/>
        <v>mobile games</v>
      </c>
      <c r="S1130" s="14" t="str">
        <f t="shared" si="123"/>
        <v>Jul</v>
      </c>
      <c r="T1130" s="14" t="str">
        <f t="shared" si="124"/>
        <v>2014</v>
      </c>
      <c r="U1130" s="14" t="str">
        <f t="shared" si="125"/>
        <v>Aug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23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19"/>
        <v>0.105</v>
      </c>
      <c r="P1131" s="10">
        <f t="shared" si="120"/>
        <v>10.5</v>
      </c>
      <c r="Q1131" t="str">
        <f t="shared" si="121"/>
        <v>games</v>
      </c>
      <c r="R1131" s="24" t="str">
        <f t="shared" si="122"/>
        <v>mobile games</v>
      </c>
      <c r="S1131" s="14" t="str">
        <f t="shared" si="123"/>
        <v>May</v>
      </c>
      <c r="T1131" s="14" t="str">
        <f t="shared" si="124"/>
        <v>2016</v>
      </c>
      <c r="U1131" s="14" t="str">
        <f t="shared" si="125"/>
        <v>Jun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23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19"/>
        <v>0.22</v>
      </c>
      <c r="P1132" s="10">
        <f t="shared" si="120"/>
        <v>3.6666666666666665</v>
      </c>
      <c r="Q1132" t="str">
        <f t="shared" si="121"/>
        <v>games</v>
      </c>
      <c r="R1132" s="24" t="str">
        <f t="shared" si="122"/>
        <v>mobile games</v>
      </c>
      <c r="S1132" s="14" t="str">
        <f t="shared" si="123"/>
        <v>Sep</v>
      </c>
      <c r="T1132" s="14" t="str">
        <f t="shared" si="124"/>
        <v>2014</v>
      </c>
      <c r="U1132" s="14" t="str">
        <f t="shared" si="125"/>
        <v>Nov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2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19"/>
        <v>0</v>
      </c>
      <c r="P1133" s="10" t="e">
        <f t="shared" si="120"/>
        <v>#DIV/0!</v>
      </c>
      <c r="Q1133" t="str">
        <f t="shared" si="121"/>
        <v>games</v>
      </c>
      <c r="R1133" s="24" t="str">
        <f t="shared" si="122"/>
        <v>mobile games</v>
      </c>
      <c r="S1133" s="14" t="str">
        <f t="shared" si="123"/>
        <v>Nov</v>
      </c>
      <c r="T1133" s="14" t="str">
        <f t="shared" si="124"/>
        <v>2015</v>
      </c>
      <c r="U1133" s="14" t="str">
        <f t="shared" si="125"/>
        <v>Dec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23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19"/>
        <v>14.38</v>
      </c>
      <c r="P1134" s="10">
        <f t="shared" si="120"/>
        <v>110.61538461538461</v>
      </c>
      <c r="Q1134" t="str">
        <f t="shared" si="121"/>
        <v>games</v>
      </c>
      <c r="R1134" s="24" t="str">
        <f t="shared" si="122"/>
        <v>mobile games</v>
      </c>
      <c r="S1134" s="14" t="str">
        <f t="shared" si="123"/>
        <v>Dec</v>
      </c>
      <c r="T1134" s="14" t="str">
        <f t="shared" si="124"/>
        <v>2016</v>
      </c>
      <c r="U1134" s="14" t="str">
        <f t="shared" si="125"/>
        <v>Jan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23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19"/>
        <v>0.66666666666666674</v>
      </c>
      <c r="P1135" s="10">
        <f t="shared" si="120"/>
        <v>20</v>
      </c>
      <c r="Q1135" t="str">
        <f t="shared" si="121"/>
        <v>games</v>
      </c>
      <c r="R1135" s="24" t="str">
        <f t="shared" si="122"/>
        <v>mobile games</v>
      </c>
      <c r="S1135" s="14" t="str">
        <f t="shared" si="123"/>
        <v>Jul</v>
      </c>
      <c r="T1135" s="14" t="str">
        <f t="shared" si="124"/>
        <v>2014</v>
      </c>
      <c r="U1135" s="14" t="str">
        <f t="shared" si="125"/>
        <v>Jul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23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19"/>
        <v>4.0000000000000001E-3</v>
      </c>
      <c r="P1136" s="10">
        <f t="shared" si="120"/>
        <v>1</v>
      </c>
      <c r="Q1136" t="str">
        <f t="shared" si="121"/>
        <v>games</v>
      </c>
      <c r="R1136" s="24" t="str">
        <f t="shared" si="122"/>
        <v>mobile games</v>
      </c>
      <c r="S1136" s="14" t="str">
        <f t="shared" si="123"/>
        <v>Nov</v>
      </c>
      <c r="T1136" s="14" t="str">
        <f t="shared" si="124"/>
        <v>2014</v>
      </c>
      <c r="U1136" s="14" t="str">
        <f t="shared" si="125"/>
        <v>Nov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23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19"/>
        <v>5</v>
      </c>
      <c r="P1137" s="10">
        <f t="shared" si="120"/>
        <v>50</v>
      </c>
      <c r="Q1137" t="str">
        <f t="shared" si="121"/>
        <v>games</v>
      </c>
      <c r="R1137" s="24" t="str">
        <f t="shared" si="122"/>
        <v>mobile games</v>
      </c>
      <c r="S1137" s="14" t="str">
        <f t="shared" si="123"/>
        <v>Jul</v>
      </c>
      <c r="T1137" s="14" t="str">
        <f t="shared" si="124"/>
        <v>2016</v>
      </c>
      <c r="U1137" s="14" t="str">
        <f t="shared" si="125"/>
        <v>Aug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23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19"/>
        <v>6.4439140811455857</v>
      </c>
      <c r="P1138" s="10">
        <f t="shared" si="120"/>
        <v>45</v>
      </c>
      <c r="Q1138" t="str">
        <f t="shared" si="121"/>
        <v>games</v>
      </c>
      <c r="R1138" s="24" t="str">
        <f t="shared" si="122"/>
        <v>mobile games</v>
      </c>
      <c r="S1138" s="14" t="str">
        <f t="shared" si="123"/>
        <v>Nov</v>
      </c>
      <c r="T1138" s="14" t="str">
        <f t="shared" si="124"/>
        <v>2015</v>
      </c>
      <c r="U1138" s="14" t="str">
        <f t="shared" si="125"/>
        <v>Dec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23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19"/>
        <v>39.5</v>
      </c>
      <c r="P1139" s="10">
        <f t="shared" si="120"/>
        <v>253.2051282051282</v>
      </c>
      <c r="Q1139" t="str">
        <f t="shared" si="121"/>
        <v>games</v>
      </c>
      <c r="R1139" s="24" t="str">
        <f t="shared" si="122"/>
        <v>mobile games</v>
      </c>
      <c r="S1139" s="14" t="str">
        <f t="shared" si="123"/>
        <v>Mar</v>
      </c>
      <c r="T1139" s="14" t="str">
        <f t="shared" si="124"/>
        <v>2016</v>
      </c>
      <c r="U1139" s="14" t="str">
        <f t="shared" si="125"/>
        <v>Apr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23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19"/>
        <v>0.35714285714285715</v>
      </c>
      <c r="P1140" s="10">
        <f t="shared" si="120"/>
        <v>31.25</v>
      </c>
      <c r="Q1140" t="str">
        <f t="shared" si="121"/>
        <v>games</v>
      </c>
      <c r="R1140" s="24" t="str">
        <f t="shared" si="122"/>
        <v>mobile games</v>
      </c>
      <c r="S1140" s="14" t="str">
        <f t="shared" si="123"/>
        <v>Jan</v>
      </c>
      <c r="T1140" s="14" t="str">
        <f t="shared" si="124"/>
        <v>2017</v>
      </c>
      <c r="U1140" s="14" t="str">
        <f t="shared" si="125"/>
        <v>Jan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23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19"/>
        <v>6.25E-2</v>
      </c>
      <c r="P1141" s="10">
        <f t="shared" si="120"/>
        <v>5</v>
      </c>
      <c r="Q1141" t="str">
        <f t="shared" si="121"/>
        <v>games</v>
      </c>
      <c r="R1141" s="24" t="str">
        <f t="shared" si="122"/>
        <v>mobile games</v>
      </c>
      <c r="S1141" s="14" t="str">
        <f t="shared" si="123"/>
        <v>Dec</v>
      </c>
      <c r="T1141" s="14" t="str">
        <f t="shared" si="124"/>
        <v>2014</v>
      </c>
      <c r="U1141" s="14" t="str">
        <f t="shared" si="125"/>
        <v>Jan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23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19"/>
        <v>0</v>
      </c>
      <c r="P1142" s="10" t="e">
        <f t="shared" si="120"/>
        <v>#DIV/0!</v>
      </c>
      <c r="Q1142" t="str">
        <f t="shared" si="121"/>
        <v>games</v>
      </c>
      <c r="R1142" s="24" t="str">
        <f t="shared" si="122"/>
        <v>mobile games</v>
      </c>
      <c r="S1142" s="14" t="str">
        <f t="shared" si="123"/>
        <v>Jul</v>
      </c>
      <c r="T1142" s="14" t="str">
        <f t="shared" si="124"/>
        <v>2015</v>
      </c>
      <c r="U1142" s="14" t="str">
        <f t="shared" si="125"/>
        <v>Aug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2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19"/>
        <v>0</v>
      </c>
      <c r="P1143" s="10" t="e">
        <f t="shared" si="120"/>
        <v>#DIV/0!</v>
      </c>
      <c r="Q1143" t="str">
        <f t="shared" si="121"/>
        <v>games</v>
      </c>
      <c r="R1143" s="24" t="str">
        <f t="shared" si="122"/>
        <v>mobile games</v>
      </c>
      <c r="S1143" s="14" t="str">
        <f t="shared" si="123"/>
        <v>Jun</v>
      </c>
      <c r="T1143" s="14" t="str">
        <f t="shared" si="124"/>
        <v>2015</v>
      </c>
      <c r="U1143" s="14" t="str">
        <f t="shared" si="125"/>
        <v>Jul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23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19"/>
        <v>0</v>
      </c>
      <c r="P1144" s="10" t="e">
        <f t="shared" si="120"/>
        <v>#DIV/0!</v>
      </c>
      <c r="Q1144" t="str">
        <f t="shared" si="121"/>
        <v>games</v>
      </c>
      <c r="R1144" s="24" t="str">
        <f t="shared" si="122"/>
        <v>mobile games</v>
      </c>
      <c r="S1144" s="14" t="str">
        <f t="shared" si="123"/>
        <v>Jan</v>
      </c>
      <c r="T1144" s="14" t="str">
        <f t="shared" si="124"/>
        <v>2015</v>
      </c>
      <c r="U1144" s="14" t="str">
        <f t="shared" si="125"/>
        <v>Feb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23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19"/>
        <v>0.41333333333333333</v>
      </c>
      <c r="P1145" s="10">
        <f t="shared" si="120"/>
        <v>23.25</v>
      </c>
      <c r="Q1145" t="str">
        <f t="shared" si="121"/>
        <v>games</v>
      </c>
      <c r="R1145" s="24" t="str">
        <f t="shared" si="122"/>
        <v>mobile games</v>
      </c>
      <c r="S1145" s="14" t="str">
        <f t="shared" si="123"/>
        <v>Nov</v>
      </c>
      <c r="T1145" s="14" t="str">
        <f t="shared" si="124"/>
        <v>2015</v>
      </c>
      <c r="U1145" s="14" t="str">
        <f t="shared" si="125"/>
        <v>Dec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23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19"/>
        <v>0</v>
      </c>
      <c r="P1146" s="10" t="e">
        <f t="shared" si="120"/>
        <v>#DIV/0!</v>
      </c>
      <c r="Q1146" t="str">
        <f t="shared" si="121"/>
        <v>food</v>
      </c>
      <c r="R1146" s="24" t="str">
        <f t="shared" si="122"/>
        <v>food trucks</v>
      </c>
      <c r="S1146" s="14" t="str">
        <f t="shared" si="123"/>
        <v>Mar</v>
      </c>
      <c r="T1146" s="14" t="str">
        <f t="shared" si="124"/>
        <v>2015</v>
      </c>
      <c r="U1146" s="14" t="str">
        <f t="shared" si="125"/>
        <v>Apr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23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19"/>
        <v>0.125</v>
      </c>
      <c r="P1147" s="10">
        <f t="shared" si="120"/>
        <v>100</v>
      </c>
      <c r="Q1147" t="str">
        <f t="shared" si="121"/>
        <v>food</v>
      </c>
      <c r="R1147" s="24" t="str">
        <f t="shared" si="122"/>
        <v>food trucks</v>
      </c>
      <c r="S1147" s="14" t="str">
        <f t="shared" si="123"/>
        <v>Aug</v>
      </c>
      <c r="T1147" s="14" t="str">
        <f t="shared" si="124"/>
        <v>2014</v>
      </c>
      <c r="U1147" s="14" t="str">
        <f t="shared" si="125"/>
        <v>Oct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23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19"/>
        <v>8.8333333333333339</v>
      </c>
      <c r="P1148" s="10">
        <f t="shared" si="120"/>
        <v>44.166666666666664</v>
      </c>
      <c r="Q1148" t="str">
        <f t="shared" si="121"/>
        <v>food</v>
      </c>
      <c r="R1148" s="24" t="str">
        <f t="shared" si="122"/>
        <v>food trucks</v>
      </c>
      <c r="S1148" s="14" t="str">
        <f t="shared" si="123"/>
        <v>Mar</v>
      </c>
      <c r="T1148" s="14" t="str">
        <f t="shared" si="124"/>
        <v>2014</v>
      </c>
      <c r="U1148" s="14" t="str">
        <f t="shared" si="125"/>
        <v>May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23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19"/>
        <v>0</v>
      </c>
      <c r="P1149" s="10" t="e">
        <f t="shared" si="120"/>
        <v>#DIV/0!</v>
      </c>
      <c r="Q1149" t="str">
        <f t="shared" si="121"/>
        <v>food</v>
      </c>
      <c r="R1149" s="24" t="str">
        <f t="shared" si="122"/>
        <v>food trucks</v>
      </c>
      <c r="S1149" s="14" t="str">
        <f t="shared" si="123"/>
        <v>Aug</v>
      </c>
      <c r="T1149" s="14" t="str">
        <f t="shared" si="124"/>
        <v>2014</v>
      </c>
      <c r="U1149" s="14" t="str">
        <f t="shared" si="125"/>
        <v>Oct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23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19"/>
        <v>0.48666666666666669</v>
      </c>
      <c r="P1150" s="10">
        <f t="shared" si="120"/>
        <v>24.333333333333332</v>
      </c>
      <c r="Q1150" t="str">
        <f t="shared" si="121"/>
        <v>food</v>
      </c>
      <c r="R1150" s="24" t="str">
        <f t="shared" si="122"/>
        <v>food trucks</v>
      </c>
      <c r="S1150" s="14" t="str">
        <f t="shared" si="123"/>
        <v>Nov</v>
      </c>
      <c r="T1150" s="14" t="str">
        <f t="shared" si="124"/>
        <v>2016</v>
      </c>
      <c r="U1150" s="14" t="str">
        <f t="shared" si="125"/>
        <v>Dec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23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19"/>
        <v>0.15</v>
      </c>
      <c r="P1151" s="10">
        <f t="shared" si="120"/>
        <v>37.5</v>
      </c>
      <c r="Q1151" t="str">
        <f t="shared" si="121"/>
        <v>food</v>
      </c>
      <c r="R1151" s="24" t="str">
        <f t="shared" si="122"/>
        <v>food trucks</v>
      </c>
      <c r="S1151" s="14" t="str">
        <f t="shared" si="123"/>
        <v>May</v>
      </c>
      <c r="T1151" s="14" t="str">
        <f t="shared" si="124"/>
        <v>2016</v>
      </c>
      <c r="U1151" s="14" t="str">
        <f t="shared" si="125"/>
        <v>Jun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23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19"/>
        <v>10.08</v>
      </c>
      <c r="P1152" s="10">
        <f t="shared" si="120"/>
        <v>42</v>
      </c>
      <c r="Q1152" t="str">
        <f t="shared" si="121"/>
        <v>food</v>
      </c>
      <c r="R1152" s="24" t="str">
        <f t="shared" si="122"/>
        <v>food trucks</v>
      </c>
      <c r="S1152" s="14" t="str">
        <f t="shared" si="123"/>
        <v>Nov</v>
      </c>
      <c r="T1152" s="14" t="str">
        <f t="shared" si="124"/>
        <v>2015</v>
      </c>
      <c r="U1152" s="14" t="str">
        <f t="shared" si="125"/>
        <v>Jan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2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19"/>
        <v>0</v>
      </c>
      <c r="P1153" s="10" t="e">
        <f t="shared" si="120"/>
        <v>#DIV/0!</v>
      </c>
      <c r="Q1153" t="str">
        <f t="shared" si="121"/>
        <v>food</v>
      </c>
      <c r="R1153" s="24" t="str">
        <f t="shared" si="122"/>
        <v>food trucks</v>
      </c>
      <c r="S1153" s="14" t="str">
        <f t="shared" si="123"/>
        <v>Aug</v>
      </c>
      <c r="T1153" s="14" t="str">
        <f t="shared" si="124"/>
        <v>2015</v>
      </c>
      <c r="U1153" s="14" t="str">
        <f t="shared" si="125"/>
        <v>Sep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23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19"/>
        <v>5.6937500000000005</v>
      </c>
      <c r="P1154" s="10">
        <f t="shared" si="120"/>
        <v>60.733333333333334</v>
      </c>
      <c r="Q1154" t="str">
        <f t="shared" si="121"/>
        <v>food</v>
      </c>
      <c r="R1154" s="24" t="str">
        <f t="shared" si="122"/>
        <v>food trucks</v>
      </c>
      <c r="S1154" s="14" t="str">
        <f t="shared" si="123"/>
        <v>Apr</v>
      </c>
      <c r="T1154" s="14" t="str">
        <f t="shared" si="124"/>
        <v>2015</v>
      </c>
      <c r="U1154" s="14" t="str">
        <f t="shared" si="125"/>
        <v>May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23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26">E1155/D1155*100</f>
        <v>0.625</v>
      </c>
      <c r="P1155" s="10">
        <f t="shared" ref="P1155:P1218" si="127">E1155/L1155</f>
        <v>50</v>
      </c>
      <c r="Q1155" t="str">
        <f t="shared" ref="Q1155:Q1218" si="128">LEFT(N1155,FIND("/",N1155)-1)</f>
        <v>food</v>
      </c>
      <c r="R1155" s="24" t="str">
        <f t="shared" ref="R1155:R1218" si="129">RIGHT(N1155,LEN(N1155)-SEARCH("/",N1155,1))</f>
        <v>food trucks</v>
      </c>
      <c r="S1155" s="14" t="str">
        <f t="shared" ref="S1155:S1218" si="130">TEXT((((J1155/60)/60)/24)+DATE(1970,1,1),"mmm")</f>
        <v>May</v>
      </c>
      <c r="T1155" s="14" t="str">
        <f t="shared" ref="T1155:T1218" si="131">TEXT(((((J1155/60)/60)/24)+DATE(1970,1,1)),"yyyy")</f>
        <v>2015</v>
      </c>
      <c r="U1155" s="14" t="str">
        <f t="shared" ref="U1155:U1218" si="132">TEXT((((I1155/60)/60)/24)+DATE(1970,1,1),"mmm")</f>
        <v>Jun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23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26"/>
        <v>6.5</v>
      </c>
      <c r="P1156" s="10">
        <f t="shared" si="127"/>
        <v>108.33333333333333</v>
      </c>
      <c r="Q1156" t="str">
        <f t="shared" si="128"/>
        <v>food</v>
      </c>
      <c r="R1156" s="24" t="str">
        <f t="shared" si="129"/>
        <v>food trucks</v>
      </c>
      <c r="S1156" s="14" t="str">
        <f t="shared" si="130"/>
        <v>Aug</v>
      </c>
      <c r="T1156" s="14" t="str">
        <f t="shared" si="131"/>
        <v>2015</v>
      </c>
      <c r="U1156" s="14" t="str">
        <f t="shared" si="132"/>
        <v>Sep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23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26"/>
        <v>0.752</v>
      </c>
      <c r="P1157" s="10">
        <f t="shared" si="127"/>
        <v>23.5</v>
      </c>
      <c r="Q1157" t="str">
        <f t="shared" si="128"/>
        <v>food</v>
      </c>
      <c r="R1157" s="24" t="str">
        <f t="shared" si="129"/>
        <v>food trucks</v>
      </c>
      <c r="S1157" s="14" t="str">
        <f t="shared" si="130"/>
        <v>Jul</v>
      </c>
      <c r="T1157" s="14" t="str">
        <f t="shared" si="131"/>
        <v>2014</v>
      </c>
      <c r="U1157" s="14" t="str">
        <f t="shared" si="132"/>
        <v>Aug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23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26"/>
        <v>0</v>
      </c>
      <c r="P1158" s="10" t="e">
        <f t="shared" si="127"/>
        <v>#DIV/0!</v>
      </c>
      <c r="Q1158" t="str">
        <f t="shared" si="128"/>
        <v>food</v>
      </c>
      <c r="R1158" s="24" t="str">
        <f t="shared" si="129"/>
        <v>food trucks</v>
      </c>
      <c r="S1158" s="14" t="str">
        <f t="shared" si="130"/>
        <v>Jan</v>
      </c>
      <c r="T1158" s="14" t="str">
        <f t="shared" si="131"/>
        <v>2015</v>
      </c>
      <c r="U1158" s="14" t="str">
        <f t="shared" si="132"/>
        <v>Feb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23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26"/>
        <v>1.51</v>
      </c>
      <c r="P1159" s="10">
        <f t="shared" si="127"/>
        <v>50.333333333333336</v>
      </c>
      <c r="Q1159" t="str">
        <f t="shared" si="128"/>
        <v>food</v>
      </c>
      <c r="R1159" s="24" t="str">
        <f t="shared" si="129"/>
        <v>food trucks</v>
      </c>
      <c r="S1159" s="14" t="str">
        <f t="shared" si="130"/>
        <v>Oct</v>
      </c>
      <c r="T1159" s="14" t="str">
        <f t="shared" si="131"/>
        <v>2014</v>
      </c>
      <c r="U1159" s="14" t="str">
        <f t="shared" si="132"/>
        <v>Dec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23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26"/>
        <v>0.46666666666666673</v>
      </c>
      <c r="P1160" s="10">
        <f t="shared" si="127"/>
        <v>11.666666666666666</v>
      </c>
      <c r="Q1160" t="str">
        <f t="shared" si="128"/>
        <v>food</v>
      </c>
      <c r="R1160" s="24" t="str">
        <f t="shared" si="129"/>
        <v>food trucks</v>
      </c>
      <c r="S1160" s="14" t="str">
        <f t="shared" si="130"/>
        <v>Nov</v>
      </c>
      <c r="T1160" s="14" t="str">
        <f t="shared" si="131"/>
        <v>2014</v>
      </c>
      <c r="U1160" s="14" t="str">
        <f t="shared" si="132"/>
        <v>Dec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23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26"/>
        <v>0</v>
      </c>
      <c r="P1161" s="10" t="e">
        <f t="shared" si="127"/>
        <v>#DIV/0!</v>
      </c>
      <c r="Q1161" t="str">
        <f t="shared" si="128"/>
        <v>food</v>
      </c>
      <c r="R1161" s="24" t="str">
        <f t="shared" si="129"/>
        <v>food trucks</v>
      </c>
      <c r="S1161" s="14" t="str">
        <f t="shared" si="130"/>
        <v>May</v>
      </c>
      <c r="T1161" s="14" t="str">
        <f t="shared" si="131"/>
        <v>2015</v>
      </c>
      <c r="U1161" s="14" t="str">
        <f t="shared" si="132"/>
        <v>Jun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23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26"/>
        <v>3.85</v>
      </c>
      <c r="P1162" s="10">
        <f t="shared" si="127"/>
        <v>60.789473684210527</v>
      </c>
      <c r="Q1162" t="str">
        <f t="shared" si="128"/>
        <v>food</v>
      </c>
      <c r="R1162" s="24" t="str">
        <f t="shared" si="129"/>
        <v>food trucks</v>
      </c>
      <c r="S1162" s="14" t="str">
        <f t="shared" si="130"/>
        <v>Feb</v>
      </c>
      <c r="T1162" s="14" t="str">
        <f t="shared" si="131"/>
        <v>2015</v>
      </c>
      <c r="U1162" s="14" t="str">
        <f t="shared" si="132"/>
        <v>Mar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2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26"/>
        <v>0</v>
      </c>
      <c r="P1163" s="10" t="e">
        <f t="shared" si="127"/>
        <v>#DIV/0!</v>
      </c>
      <c r="Q1163" t="str">
        <f t="shared" si="128"/>
        <v>food</v>
      </c>
      <c r="R1163" s="24" t="str">
        <f t="shared" si="129"/>
        <v>food trucks</v>
      </c>
      <c r="S1163" s="14" t="str">
        <f t="shared" si="130"/>
        <v>Apr</v>
      </c>
      <c r="T1163" s="14" t="str">
        <f t="shared" si="131"/>
        <v>2015</v>
      </c>
      <c r="U1163" s="14" t="str">
        <f t="shared" si="132"/>
        <v>May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23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26"/>
        <v>5.8333333333333341E-2</v>
      </c>
      <c r="P1164" s="10">
        <f t="shared" si="127"/>
        <v>17.5</v>
      </c>
      <c r="Q1164" t="str">
        <f t="shared" si="128"/>
        <v>food</v>
      </c>
      <c r="R1164" s="24" t="str">
        <f t="shared" si="129"/>
        <v>food trucks</v>
      </c>
      <c r="S1164" s="14" t="str">
        <f t="shared" si="130"/>
        <v>Aug</v>
      </c>
      <c r="T1164" s="14" t="str">
        <f t="shared" si="131"/>
        <v>2014</v>
      </c>
      <c r="U1164" s="14" t="str">
        <f t="shared" si="132"/>
        <v>Sep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23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26"/>
        <v>0</v>
      </c>
      <c r="P1165" s="10" t="e">
        <f t="shared" si="127"/>
        <v>#DIV/0!</v>
      </c>
      <c r="Q1165" t="str">
        <f t="shared" si="128"/>
        <v>food</v>
      </c>
      <c r="R1165" s="24" t="str">
        <f t="shared" si="129"/>
        <v>food trucks</v>
      </c>
      <c r="S1165" s="14" t="str">
        <f t="shared" si="130"/>
        <v>Jul</v>
      </c>
      <c r="T1165" s="14" t="str">
        <f t="shared" si="131"/>
        <v>2014</v>
      </c>
      <c r="U1165" s="14" t="str">
        <f t="shared" si="132"/>
        <v>Aug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23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26"/>
        <v>0</v>
      </c>
      <c r="P1166" s="10" t="e">
        <f t="shared" si="127"/>
        <v>#DIV/0!</v>
      </c>
      <c r="Q1166" t="str">
        <f t="shared" si="128"/>
        <v>food</v>
      </c>
      <c r="R1166" s="24" t="str">
        <f t="shared" si="129"/>
        <v>food trucks</v>
      </c>
      <c r="S1166" s="14" t="str">
        <f t="shared" si="130"/>
        <v>May</v>
      </c>
      <c r="T1166" s="14" t="str">
        <f t="shared" si="131"/>
        <v>2016</v>
      </c>
      <c r="U1166" s="14" t="str">
        <f t="shared" si="132"/>
        <v>Jun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23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26"/>
        <v>20.705000000000002</v>
      </c>
      <c r="P1167" s="10">
        <f t="shared" si="127"/>
        <v>82.82</v>
      </c>
      <c r="Q1167" t="str">
        <f t="shared" si="128"/>
        <v>food</v>
      </c>
      <c r="R1167" s="24" t="str">
        <f t="shared" si="129"/>
        <v>food trucks</v>
      </c>
      <c r="S1167" s="14" t="str">
        <f t="shared" si="130"/>
        <v>Jun</v>
      </c>
      <c r="T1167" s="14" t="str">
        <f t="shared" si="131"/>
        <v>2014</v>
      </c>
      <c r="U1167" s="14" t="str">
        <f t="shared" si="132"/>
        <v>Jul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23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26"/>
        <v>19.139999999999997</v>
      </c>
      <c r="P1168" s="10">
        <f t="shared" si="127"/>
        <v>358.875</v>
      </c>
      <c r="Q1168" t="str">
        <f t="shared" si="128"/>
        <v>food</v>
      </c>
      <c r="R1168" s="24" t="str">
        <f t="shared" si="129"/>
        <v>food trucks</v>
      </c>
      <c r="S1168" s="14" t="str">
        <f t="shared" si="130"/>
        <v>May</v>
      </c>
      <c r="T1168" s="14" t="str">
        <f t="shared" si="131"/>
        <v>2015</v>
      </c>
      <c r="U1168" s="14" t="str">
        <f t="shared" si="132"/>
        <v>Jun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23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26"/>
        <v>1.6316666666666666</v>
      </c>
      <c r="P1169" s="10">
        <f t="shared" si="127"/>
        <v>61.1875</v>
      </c>
      <c r="Q1169" t="str">
        <f t="shared" si="128"/>
        <v>food</v>
      </c>
      <c r="R1169" s="24" t="str">
        <f t="shared" si="129"/>
        <v>food trucks</v>
      </c>
      <c r="S1169" s="14" t="str">
        <f t="shared" si="130"/>
        <v>Aug</v>
      </c>
      <c r="T1169" s="14" t="str">
        <f t="shared" si="131"/>
        <v>2014</v>
      </c>
      <c r="U1169" s="14" t="str">
        <f t="shared" si="132"/>
        <v>Sep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23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26"/>
        <v>5.6666666666666661</v>
      </c>
      <c r="P1170" s="10">
        <f t="shared" si="127"/>
        <v>340</v>
      </c>
      <c r="Q1170" t="str">
        <f t="shared" si="128"/>
        <v>food</v>
      </c>
      <c r="R1170" s="24" t="str">
        <f t="shared" si="129"/>
        <v>food trucks</v>
      </c>
      <c r="S1170" s="14" t="str">
        <f t="shared" si="130"/>
        <v>Aug</v>
      </c>
      <c r="T1170" s="14" t="str">
        <f t="shared" si="131"/>
        <v>2016</v>
      </c>
      <c r="U1170" s="14" t="str">
        <f t="shared" si="132"/>
        <v>Sep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23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26"/>
        <v>0.16999999999999998</v>
      </c>
      <c r="P1171" s="10">
        <f t="shared" si="127"/>
        <v>5.666666666666667</v>
      </c>
      <c r="Q1171" t="str">
        <f t="shared" si="128"/>
        <v>food</v>
      </c>
      <c r="R1171" s="24" t="str">
        <f t="shared" si="129"/>
        <v>food trucks</v>
      </c>
      <c r="S1171" s="14" t="str">
        <f t="shared" si="130"/>
        <v>Jan</v>
      </c>
      <c r="T1171" s="14" t="str">
        <f t="shared" si="131"/>
        <v>2015</v>
      </c>
      <c r="U1171" s="14" t="str">
        <f t="shared" si="132"/>
        <v>Feb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23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26"/>
        <v>0.4</v>
      </c>
      <c r="P1172" s="10">
        <f t="shared" si="127"/>
        <v>50</v>
      </c>
      <c r="Q1172" t="str">
        <f t="shared" si="128"/>
        <v>food</v>
      </c>
      <c r="R1172" s="24" t="str">
        <f t="shared" si="129"/>
        <v>food trucks</v>
      </c>
      <c r="S1172" s="14" t="str">
        <f t="shared" si="130"/>
        <v>Apr</v>
      </c>
      <c r="T1172" s="14" t="str">
        <f t="shared" si="131"/>
        <v>2015</v>
      </c>
      <c r="U1172" s="14" t="str">
        <f t="shared" si="132"/>
        <v>May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2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26"/>
        <v>0.1</v>
      </c>
      <c r="P1173" s="10">
        <f t="shared" si="127"/>
        <v>25</v>
      </c>
      <c r="Q1173" t="str">
        <f t="shared" si="128"/>
        <v>food</v>
      </c>
      <c r="R1173" s="24" t="str">
        <f t="shared" si="129"/>
        <v>food trucks</v>
      </c>
      <c r="S1173" s="14" t="str">
        <f t="shared" si="130"/>
        <v>Oct</v>
      </c>
      <c r="T1173" s="14" t="str">
        <f t="shared" si="131"/>
        <v>2014</v>
      </c>
      <c r="U1173" s="14" t="str">
        <f t="shared" si="132"/>
        <v>Nov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23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26"/>
        <v>0</v>
      </c>
      <c r="P1174" s="10" t="e">
        <f t="shared" si="127"/>
        <v>#DIV/0!</v>
      </c>
      <c r="Q1174" t="str">
        <f t="shared" si="128"/>
        <v>food</v>
      </c>
      <c r="R1174" s="24" t="str">
        <f t="shared" si="129"/>
        <v>food trucks</v>
      </c>
      <c r="S1174" s="14" t="str">
        <f t="shared" si="130"/>
        <v>Jul</v>
      </c>
      <c r="T1174" s="14" t="str">
        <f t="shared" si="131"/>
        <v>2014</v>
      </c>
      <c r="U1174" s="14" t="str">
        <f t="shared" si="132"/>
        <v>Aug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23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26"/>
        <v>2.4E-2</v>
      </c>
      <c r="P1175" s="10">
        <f t="shared" si="127"/>
        <v>30</v>
      </c>
      <c r="Q1175" t="str">
        <f t="shared" si="128"/>
        <v>food</v>
      </c>
      <c r="R1175" s="24" t="str">
        <f t="shared" si="129"/>
        <v>food trucks</v>
      </c>
      <c r="S1175" s="14" t="str">
        <f t="shared" si="130"/>
        <v>Jun</v>
      </c>
      <c r="T1175" s="14" t="str">
        <f t="shared" si="131"/>
        <v>2015</v>
      </c>
      <c r="U1175" s="14" t="str">
        <f t="shared" si="132"/>
        <v>Aug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23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26"/>
        <v>5.9066666666666672</v>
      </c>
      <c r="P1176" s="10">
        <f t="shared" si="127"/>
        <v>46.631578947368418</v>
      </c>
      <c r="Q1176" t="str">
        <f t="shared" si="128"/>
        <v>food</v>
      </c>
      <c r="R1176" s="24" t="str">
        <f t="shared" si="129"/>
        <v>food trucks</v>
      </c>
      <c r="S1176" s="14" t="str">
        <f t="shared" si="130"/>
        <v>Apr</v>
      </c>
      <c r="T1176" s="14" t="str">
        <f t="shared" si="131"/>
        <v>2016</v>
      </c>
      <c r="U1176" s="14" t="str">
        <f t="shared" si="132"/>
        <v>May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23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26"/>
        <v>2.9250000000000003</v>
      </c>
      <c r="P1177" s="10">
        <f t="shared" si="127"/>
        <v>65</v>
      </c>
      <c r="Q1177" t="str">
        <f t="shared" si="128"/>
        <v>food</v>
      </c>
      <c r="R1177" s="24" t="str">
        <f t="shared" si="129"/>
        <v>food trucks</v>
      </c>
      <c r="S1177" s="14" t="str">
        <f t="shared" si="130"/>
        <v>Jun</v>
      </c>
      <c r="T1177" s="14" t="str">
        <f t="shared" si="131"/>
        <v>2015</v>
      </c>
      <c r="U1177" s="14" t="str">
        <f t="shared" si="132"/>
        <v>Jul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23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26"/>
        <v>5.7142857142857143E-3</v>
      </c>
      <c r="P1178" s="10">
        <f t="shared" si="127"/>
        <v>10</v>
      </c>
      <c r="Q1178" t="str">
        <f t="shared" si="128"/>
        <v>food</v>
      </c>
      <c r="R1178" s="24" t="str">
        <f t="shared" si="129"/>
        <v>food trucks</v>
      </c>
      <c r="S1178" s="14" t="str">
        <f t="shared" si="130"/>
        <v>Jan</v>
      </c>
      <c r="T1178" s="14" t="str">
        <f t="shared" si="131"/>
        <v>2017</v>
      </c>
      <c r="U1178" s="14" t="str">
        <f t="shared" si="132"/>
        <v>Mar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23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26"/>
        <v>0</v>
      </c>
      <c r="P1179" s="10" t="e">
        <f t="shared" si="127"/>
        <v>#DIV/0!</v>
      </c>
      <c r="Q1179" t="str">
        <f t="shared" si="128"/>
        <v>food</v>
      </c>
      <c r="R1179" s="24" t="str">
        <f t="shared" si="129"/>
        <v>food trucks</v>
      </c>
      <c r="S1179" s="14" t="str">
        <f t="shared" si="130"/>
        <v>Sep</v>
      </c>
      <c r="T1179" s="14" t="str">
        <f t="shared" si="131"/>
        <v>2014</v>
      </c>
      <c r="U1179" s="14" t="str">
        <f t="shared" si="132"/>
        <v>Oct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23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26"/>
        <v>6.6666666666666671E-3</v>
      </c>
      <c r="P1180" s="10">
        <f t="shared" si="127"/>
        <v>5</v>
      </c>
      <c r="Q1180" t="str">
        <f t="shared" si="128"/>
        <v>food</v>
      </c>
      <c r="R1180" s="24" t="str">
        <f t="shared" si="129"/>
        <v>food trucks</v>
      </c>
      <c r="S1180" s="14" t="str">
        <f t="shared" si="130"/>
        <v>Jul</v>
      </c>
      <c r="T1180" s="14" t="str">
        <f t="shared" si="131"/>
        <v>2014</v>
      </c>
      <c r="U1180" s="14" t="str">
        <f t="shared" si="132"/>
        <v>Aug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23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26"/>
        <v>5.3333333333333339</v>
      </c>
      <c r="P1181" s="10">
        <f t="shared" si="127"/>
        <v>640</v>
      </c>
      <c r="Q1181" t="str">
        <f t="shared" si="128"/>
        <v>food</v>
      </c>
      <c r="R1181" s="24" t="str">
        <f t="shared" si="129"/>
        <v>food trucks</v>
      </c>
      <c r="S1181" s="14" t="str">
        <f t="shared" si="130"/>
        <v>Sep</v>
      </c>
      <c r="T1181" s="14" t="str">
        <f t="shared" si="131"/>
        <v>2015</v>
      </c>
      <c r="U1181" s="14" t="str">
        <f t="shared" si="132"/>
        <v>Oct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23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26"/>
        <v>11.75</v>
      </c>
      <c r="P1182" s="10">
        <f t="shared" si="127"/>
        <v>69.117647058823536</v>
      </c>
      <c r="Q1182" t="str">
        <f t="shared" si="128"/>
        <v>food</v>
      </c>
      <c r="R1182" s="24" t="str">
        <f t="shared" si="129"/>
        <v>food trucks</v>
      </c>
      <c r="S1182" s="14" t="str">
        <f t="shared" si="130"/>
        <v>May</v>
      </c>
      <c r="T1182" s="14" t="str">
        <f t="shared" si="131"/>
        <v>2014</v>
      </c>
      <c r="U1182" s="14" t="str">
        <f t="shared" si="132"/>
        <v>Jun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2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26"/>
        <v>8.0000000000000002E-3</v>
      </c>
      <c r="P1183" s="10">
        <f t="shared" si="127"/>
        <v>1.3333333333333333</v>
      </c>
      <c r="Q1183" t="str">
        <f t="shared" si="128"/>
        <v>food</v>
      </c>
      <c r="R1183" s="24" t="str">
        <f t="shared" si="129"/>
        <v>food trucks</v>
      </c>
      <c r="S1183" s="14" t="str">
        <f t="shared" si="130"/>
        <v>Jan</v>
      </c>
      <c r="T1183" s="14" t="str">
        <f t="shared" si="131"/>
        <v>2015</v>
      </c>
      <c r="U1183" s="14" t="str">
        <f t="shared" si="132"/>
        <v>Mar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23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26"/>
        <v>4.2</v>
      </c>
      <c r="P1184" s="10">
        <f t="shared" si="127"/>
        <v>10.5</v>
      </c>
      <c r="Q1184" t="str">
        <f t="shared" si="128"/>
        <v>food</v>
      </c>
      <c r="R1184" s="24" t="str">
        <f t="shared" si="129"/>
        <v>food trucks</v>
      </c>
      <c r="S1184" s="14" t="str">
        <f t="shared" si="130"/>
        <v>Dec</v>
      </c>
      <c r="T1184" s="14" t="str">
        <f t="shared" si="131"/>
        <v>2016</v>
      </c>
      <c r="U1184" s="14" t="str">
        <f t="shared" si="132"/>
        <v>Jan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23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26"/>
        <v>4</v>
      </c>
      <c r="P1185" s="10">
        <f t="shared" si="127"/>
        <v>33.333333333333336</v>
      </c>
      <c r="Q1185" t="str">
        <f t="shared" si="128"/>
        <v>food</v>
      </c>
      <c r="R1185" s="24" t="str">
        <f t="shared" si="129"/>
        <v>food trucks</v>
      </c>
      <c r="S1185" s="14" t="str">
        <f t="shared" si="130"/>
        <v>Oct</v>
      </c>
      <c r="T1185" s="14" t="str">
        <f t="shared" si="131"/>
        <v>2016</v>
      </c>
      <c r="U1185" s="14" t="str">
        <f t="shared" si="132"/>
        <v>Nov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23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26"/>
        <v>104.93636363636362</v>
      </c>
      <c r="P1186" s="10">
        <f t="shared" si="127"/>
        <v>61.562666666666665</v>
      </c>
      <c r="Q1186" t="str">
        <f t="shared" si="128"/>
        <v>photography</v>
      </c>
      <c r="R1186" s="24" t="str">
        <f t="shared" si="129"/>
        <v>photobooks</v>
      </c>
      <c r="S1186" s="14" t="str">
        <f t="shared" si="130"/>
        <v>Jan</v>
      </c>
      <c r="T1186" s="14" t="str">
        <f t="shared" si="131"/>
        <v>2017</v>
      </c>
      <c r="U1186" s="14" t="str">
        <f t="shared" si="132"/>
        <v>Feb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23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26"/>
        <v>105.44</v>
      </c>
      <c r="P1187" s="10">
        <f t="shared" si="127"/>
        <v>118.73873873873873</v>
      </c>
      <c r="Q1187" t="str">
        <f t="shared" si="128"/>
        <v>photography</v>
      </c>
      <c r="R1187" s="24" t="str">
        <f t="shared" si="129"/>
        <v>photobooks</v>
      </c>
      <c r="S1187" s="14" t="str">
        <f t="shared" si="130"/>
        <v>May</v>
      </c>
      <c r="T1187" s="14" t="str">
        <f t="shared" si="131"/>
        <v>2015</v>
      </c>
      <c r="U1187" s="14" t="str">
        <f t="shared" si="132"/>
        <v>Jun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23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26"/>
        <v>106.73333333333332</v>
      </c>
      <c r="P1188" s="10">
        <f t="shared" si="127"/>
        <v>65.081300813008127</v>
      </c>
      <c r="Q1188" t="str">
        <f t="shared" si="128"/>
        <v>photography</v>
      </c>
      <c r="R1188" s="24" t="str">
        <f t="shared" si="129"/>
        <v>photobooks</v>
      </c>
      <c r="S1188" s="14" t="str">
        <f t="shared" si="130"/>
        <v>Apr</v>
      </c>
      <c r="T1188" s="14" t="str">
        <f t="shared" si="131"/>
        <v>2015</v>
      </c>
      <c r="U1188" s="14" t="str">
        <f t="shared" si="132"/>
        <v>Jun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23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26"/>
        <v>104.12571428571428</v>
      </c>
      <c r="P1189" s="10">
        <f t="shared" si="127"/>
        <v>130.15714285714284</v>
      </c>
      <c r="Q1189" t="str">
        <f t="shared" si="128"/>
        <v>photography</v>
      </c>
      <c r="R1189" s="24" t="str">
        <f t="shared" si="129"/>
        <v>photobooks</v>
      </c>
      <c r="S1189" s="14" t="str">
        <f t="shared" si="130"/>
        <v>Apr</v>
      </c>
      <c r="T1189" s="14" t="str">
        <f t="shared" si="131"/>
        <v>2015</v>
      </c>
      <c r="U1189" s="14" t="str">
        <f t="shared" si="132"/>
        <v>May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23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26"/>
        <v>160.54999999999998</v>
      </c>
      <c r="P1190" s="10">
        <f t="shared" si="127"/>
        <v>37.776470588235291</v>
      </c>
      <c r="Q1190" t="str">
        <f t="shared" si="128"/>
        <v>photography</v>
      </c>
      <c r="R1190" s="24" t="str">
        <f t="shared" si="129"/>
        <v>photobooks</v>
      </c>
      <c r="S1190" s="14" t="str">
        <f t="shared" si="130"/>
        <v>Dec</v>
      </c>
      <c r="T1190" s="14" t="str">
        <f t="shared" si="131"/>
        <v>2016</v>
      </c>
      <c r="U1190" s="14" t="str">
        <f t="shared" si="132"/>
        <v>Dec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23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26"/>
        <v>107.77777777777777</v>
      </c>
      <c r="P1191" s="10">
        <f t="shared" si="127"/>
        <v>112.79069767441861</v>
      </c>
      <c r="Q1191" t="str">
        <f t="shared" si="128"/>
        <v>photography</v>
      </c>
      <c r="R1191" s="24" t="str">
        <f t="shared" si="129"/>
        <v>photobooks</v>
      </c>
      <c r="S1191" s="14" t="str">
        <f t="shared" si="130"/>
        <v>Jun</v>
      </c>
      <c r="T1191" s="14" t="str">
        <f t="shared" si="131"/>
        <v>2016</v>
      </c>
      <c r="U1191" s="14" t="str">
        <f t="shared" si="132"/>
        <v>Jun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23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26"/>
        <v>135</v>
      </c>
      <c r="P1192" s="10">
        <f t="shared" si="127"/>
        <v>51.92307692307692</v>
      </c>
      <c r="Q1192" t="str">
        <f t="shared" si="128"/>
        <v>photography</v>
      </c>
      <c r="R1192" s="24" t="str">
        <f t="shared" si="129"/>
        <v>photobooks</v>
      </c>
      <c r="S1192" s="14" t="str">
        <f t="shared" si="130"/>
        <v>Aug</v>
      </c>
      <c r="T1192" s="14" t="str">
        <f t="shared" si="131"/>
        <v>2014</v>
      </c>
      <c r="U1192" s="14" t="str">
        <f t="shared" si="132"/>
        <v>Aug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2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26"/>
        <v>109.07407407407408</v>
      </c>
      <c r="P1193" s="10">
        <f t="shared" si="127"/>
        <v>89.242424242424249</v>
      </c>
      <c r="Q1193" t="str">
        <f t="shared" si="128"/>
        <v>photography</v>
      </c>
      <c r="R1193" s="24" t="str">
        <f t="shared" si="129"/>
        <v>photobooks</v>
      </c>
      <c r="S1193" s="14" t="str">
        <f t="shared" si="130"/>
        <v>Feb</v>
      </c>
      <c r="T1193" s="14" t="str">
        <f t="shared" si="131"/>
        <v>2016</v>
      </c>
      <c r="U1193" s="14" t="str">
        <f t="shared" si="132"/>
        <v>Mar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23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26"/>
        <v>290</v>
      </c>
      <c r="P1194" s="10">
        <f t="shared" si="127"/>
        <v>19.333333333333332</v>
      </c>
      <c r="Q1194" t="str">
        <f t="shared" si="128"/>
        <v>photography</v>
      </c>
      <c r="R1194" s="24" t="str">
        <f t="shared" si="129"/>
        <v>photobooks</v>
      </c>
      <c r="S1194" s="14" t="str">
        <f t="shared" si="130"/>
        <v>Jan</v>
      </c>
      <c r="T1194" s="14" t="str">
        <f t="shared" si="131"/>
        <v>2017</v>
      </c>
      <c r="U1194" s="14" t="str">
        <f t="shared" si="132"/>
        <v>Feb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23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26"/>
        <v>103.95714285714286</v>
      </c>
      <c r="P1195" s="10">
        <f t="shared" si="127"/>
        <v>79.967032967032964</v>
      </c>
      <c r="Q1195" t="str">
        <f t="shared" si="128"/>
        <v>photography</v>
      </c>
      <c r="R1195" s="24" t="str">
        <f t="shared" si="129"/>
        <v>photobooks</v>
      </c>
      <c r="S1195" s="14" t="str">
        <f t="shared" si="130"/>
        <v>Feb</v>
      </c>
      <c r="T1195" s="14" t="str">
        <f t="shared" si="131"/>
        <v>2016</v>
      </c>
      <c r="U1195" s="14" t="str">
        <f t="shared" si="132"/>
        <v>Apr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23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26"/>
        <v>322.24</v>
      </c>
      <c r="P1196" s="10">
        <f t="shared" si="127"/>
        <v>56.414565826330531</v>
      </c>
      <c r="Q1196" t="str">
        <f t="shared" si="128"/>
        <v>photography</v>
      </c>
      <c r="R1196" s="24" t="str">
        <f t="shared" si="129"/>
        <v>photobooks</v>
      </c>
      <c r="S1196" s="14" t="str">
        <f t="shared" si="130"/>
        <v>Mar</v>
      </c>
      <c r="T1196" s="14" t="str">
        <f t="shared" si="131"/>
        <v>2015</v>
      </c>
      <c r="U1196" s="14" t="str">
        <f t="shared" si="132"/>
        <v>Apr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23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26"/>
        <v>135</v>
      </c>
      <c r="P1197" s="10">
        <f t="shared" si="127"/>
        <v>79.411764705882348</v>
      </c>
      <c r="Q1197" t="str">
        <f t="shared" si="128"/>
        <v>photography</v>
      </c>
      <c r="R1197" s="24" t="str">
        <f t="shared" si="129"/>
        <v>photobooks</v>
      </c>
      <c r="S1197" s="14" t="str">
        <f t="shared" si="130"/>
        <v>Oct</v>
      </c>
      <c r="T1197" s="14" t="str">
        <f t="shared" si="131"/>
        <v>2015</v>
      </c>
      <c r="U1197" s="14" t="str">
        <f t="shared" si="132"/>
        <v>Dec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23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26"/>
        <v>269.91034482758624</v>
      </c>
      <c r="P1198" s="10">
        <f t="shared" si="127"/>
        <v>76.439453125</v>
      </c>
      <c r="Q1198" t="str">
        <f t="shared" si="128"/>
        <v>photography</v>
      </c>
      <c r="R1198" s="24" t="str">
        <f t="shared" si="129"/>
        <v>photobooks</v>
      </c>
      <c r="S1198" s="14" t="str">
        <f t="shared" si="130"/>
        <v>Nov</v>
      </c>
      <c r="T1198" s="14" t="str">
        <f t="shared" si="131"/>
        <v>2015</v>
      </c>
      <c r="U1198" s="14" t="str">
        <f t="shared" si="132"/>
        <v>Dec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23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26"/>
        <v>253.29333333333332</v>
      </c>
      <c r="P1199" s="10">
        <f t="shared" si="127"/>
        <v>121</v>
      </c>
      <c r="Q1199" t="str">
        <f t="shared" si="128"/>
        <v>photography</v>
      </c>
      <c r="R1199" s="24" t="str">
        <f t="shared" si="129"/>
        <v>photobooks</v>
      </c>
      <c r="S1199" s="14" t="str">
        <f t="shared" si="130"/>
        <v>May</v>
      </c>
      <c r="T1199" s="14" t="str">
        <f t="shared" si="131"/>
        <v>2016</v>
      </c>
      <c r="U1199" s="14" t="str">
        <f t="shared" si="132"/>
        <v>Jun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23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26"/>
        <v>260.59999999999997</v>
      </c>
      <c r="P1200" s="10">
        <f t="shared" si="127"/>
        <v>54.616766467065865</v>
      </c>
      <c r="Q1200" t="str">
        <f t="shared" si="128"/>
        <v>photography</v>
      </c>
      <c r="R1200" s="24" t="str">
        <f t="shared" si="129"/>
        <v>photobooks</v>
      </c>
      <c r="S1200" s="14" t="str">
        <f t="shared" si="130"/>
        <v>Nov</v>
      </c>
      <c r="T1200" s="14" t="str">
        <f t="shared" si="131"/>
        <v>2015</v>
      </c>
      <c r="U1200" s="14" t="str">
        <f t="shared" si="132"/>
        <v>Dec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23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26"/>
        <v>101.31677953348381</v>
      </c>
      <c r="P1201" s="10">
        <f t="shared" si="127"/>
        <v>299.22222222222223</v>
      </c>
      <c r="Q1201" t="str">
        <f t="shared" si="128"/>
        <v>photography</v>
      </c>
      <c r="R1201" s="24" t="str">
        <f t="shared" si="129"/>
        <v>photobooks</v>
      </c>
      <c r="S1201" s="14" t="str">
        <f t="shared" si="130"/>
        <v>Jun</v>
      </c>
      <c r="T1201" s="14" t="str">
        <f t="shared" si="131"/>
        <v>2015</v>
      </c>
      <c r="U1201" s="14" t="str">
        <f t="shared" si="132"/>
        <v>Jul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23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26"/>
        <v>125.60416666666667</v>
      </c>
      <c r="P1202" s="10">
        <f t="shared" si="127"/>
        <v>58.533980582524272</v>
      </c>
      <c r="Q1202" t="str">
        <f t="shared" si="128"/>
        <v>photography</v>
      </c>
      <c r="R1202" s="24" t="str">
        <f t="shared" si="129"/>
        <v>photobooks</v>
      </c>
      <c r="S1202" s="14" t="str">
        <f t="shared" si="130"/>
        <v>Mar</v>
      </c>
      <c r="T1202" s="14" t="str">
        <f t="shared" si="131"/>
        <v>2015</v>
      </c>
      <c r="U1202" s="14" t="str">
        <f t="shared" si="132"/>
        <v>Apr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2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26"/>
        <v>102.43783333333334</v>
      </c>
      <c r="P1203" s="10">
        <f t="shared" si="127"/>
        <v>55.371801801801809</v>
      </c>
      <c r="Q1203" t="str">
        <f t="shared" si="128"/>
        <v>photography</v>
      </c>
      <c r="R1203" s="24" t="str">
        <f t="shared" si="129"/>
        <v>photobooks</v>
      </c>
      <c r="S1203" s="14" t="str">
        <f t="shared" si="130"/>
        <v>Jun</v>
      </c>
      <c r="T1203" s="14" t="str">
        <f t="shared" si="131"/>
        <v>2016</v>
      </c>
      <c r="U1203" s="14" t="str">
        <f t="shared" si="132"/>
        <v>Jul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23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26"/>
        <v>199.244</v>
      </c>
      <c r="P1204" s="10">
        <f t="shared" si="127"/>
        <v>183.80442804428046</v>
      </c>
      <c r="Q1204" t="str">
        <f t="shared" si="128"/>
        <v>photography</v>
      </c>
      <c r="R1204" s="24" t="str">
        <f t="shared" si="129"/>
        <v>photobooks</v>
      </c>
      <c r="S1204" s="14" t="str">
        <f t="shared" si="130"/>
        <v>May</v>
      </c>
      <c r="T1204" s="14" t="str">
        <f t="shared" si="131"/>
        <v>2015</v>
      </c>
      <c r="U1204" s="14" t="str">
        <f t="shared" si="132"/>
        <v>Jun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23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26"/>
        <v>102.45398773006136</v>
      </c>
      <c r="P1205" s="10">
        <f t="shared" si="127"/>
        <v>165.34653465346534</v>
      </c>
      <c r="Q1205" t="str">
        <f t="shared" si="128"/>
        <v>photography</v>
      </c>
      <c r="R1205" s="24" t="str">
        <f t="shared" si="129"/>
        <v>photobooks</v>
      </c>
      <c r="S1205" s="14" t="str">
        <f t="shared" si="130"/>
        <v>May</v>
      </c>
      <c r="T1205" s="14" t="str">
        <f t="shared" si="131"/>
        <v>2015</v>
      </c>
      <c r="U1205" s="14" t="str">
        <f t="shared" si="132"/>
        <v>May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23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26"/>
        <v>102.94615384615385</v>
      </c>
      <c r="P1206" s="10">
        <f t="shared" si="127"/>
        <v>234.78947368421052</v>
      </c>
      <c r="Q1206" t="str">
        <f t="shared" si="128"/>
        <v>photography</v>
      </c>
      <c r="R1206" s="24" t="str">
        <f t="shared" si="129"/>
        <v>photobooks</v>
      </c>
      <c r="S1206" s="14" t="str">
        <f t="shared" si="130"/>
        <v>Oct</v>
      </c>
      <c r="T1206" s="14" t="str">
        <f t="shared" si="131"/>
        <v>2015</v>
      </c>
      <c r="U1206" s="14" t="str">
        <f t="shared" si="132"/>
        <v>Dec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23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26"/>
        <v>100.86153846153847</v>
      </c>
      <c r="P1207" s="10">
        <f t="shared" si="127"/>
        <v>211.48387096774192</v>
      </c>
      <c r="Q1207" t="str">
        <f t="shared" si="128"/>
        <v>photography</v>
      </c>
      <c r="R1207" s="24" t="str">
        <f t="shared" si="129"/>
        <v>photobooks</v>
      </c>
      <c r="S1207" s="14" t="str">
        <f t="shared" si="130"/>
        <v>May</v>
      </c>
      <c r="T1207" s="14" t="str">
        <f t="shared" si="131"/>
        <v>2015</v>
      </c>
      <c r="U1207" s="14" t="str">
        <f t="shared" si="132"/>
        <v>Jun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23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26"/>
        <v>114.99999999999999</v>
      </c>
      <c r="P1208" s="10">
        <f t="shared" si="127"/>
        <v>32.34375</v>
      </c>
      <c r="Q1208" t="str">
        <f t="shared" si="128"/>
        <v>photography</v>
      </c>
      <c r="R1208" s="24" t="str">
        <f t="shared" si="129"/>
        <v>photobooks</v>
      </c>
      <c r="S1208" s="14" t="str">
        <f t="shared" si="130"/>
        <v>Feb</v>
      </c>
      <c r="T1208" s="14" t="str">
        <f t="shared" si="131"/>
        <v>2017</v>
      </c>
      <c r="U1208" s="14" t="str">
        <f t="shared" si="132"/>
        <v>Mar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23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26"/>
        <v>104.16766467065868</v>
      </c>
      <c r="P1209" s="10">
        <f t="shared" si="127"/>
        <v>123.37588652482269</v>
      </c>
      <c r="Q1209" t="str">
        <f t="shared" si="128"/>
        <v>photography</v>
      </c>
      <c r="R1209" s="24" t="str">
        <f t="shared" si="129"/>
        <v>photobooks</v>
      </c>
      <c r="S1209" s="14" t="str">
        <f t="shared" si="130"/>
        <v>Mar</v>
      </c>
      <c r="T1209" s="14" t="str">
        <f t="shared" si="131"/>
        <v>2016</v>
      </c>
      <c r="U1209" s="14" t="str">
        <f t="shared" si="132"/>
        <v>Mar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23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26"/>
        <v>155.29999999999998</v>
      </c>
      <c r="P1210" s="10">
        <f t="shared" si="127"/>
        <v>207.06666666666666</v>
      </c>
      <c r="Q1210" t="str">
        <f t="shared" si="128"/>
        <v>photography</v>
      </c>
      <c r="R1210" s="24" t="str">
        <f t="shared" si="129"/>
        <v>photobooks</v>
      </c>
      <c r="S1210" s="14" t="str">
        <f t="shared" si="130"/>
        <v>Feb</v>
      </c>
      <c r="T1210" s="14" t="str">
        <f t="shared" si="131"/>
        <v>2016</v>
      </c>
      <c r="U1210" s="14" t="str">
        <f t="shared" si="132"/>
        <v>Mar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23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26"/>
        <v>106</v>
      </c>
      <c r="P1211" s="10">
        <f t="shared" si="127"/>
        <v>138.2608695652174</v>
      </c>
      <c r="Q1211" t="str">
        <f t="shared" si="128"/>
        <v>photography</v>
      </c>
      <c r="R1211" s="24" t="str">
        <f t="shared" si="129"/>
        <v>photobooks</v>
      </c>
      <c r="S1211" s="14" t="str">
        <f t="shared" si="130"/>
        <v>Jan</v>
      </c>
      <c r="T1211" s="14" t="str">
        <f t="shared" si="131"/>
        <v>2017</v>
      </c>
      <c r="U1211" s="14" t="str">
        <f t="shared" si="132"/>
        <v>Feb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23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26"/>
        <v>254.31499999999997</v>
      </c>
      <c r="P1212" s="10">
        <f t="shared" si="127"/>
        <v>493.81553398058253</v>
      </c>
      <c r="Q1212" t="str">
        <f t="shared" si="128"/>
        <v>photography</v>
      </c>
      <c r="R1212" s="24" t="str">
        <f t="shared" si="129"/>
        <v>photobooks</v>
      </c>
      <c r="S1212" s="14" t="str">
        <f t="shared" si="130"/>
        <v>May</v>
      </c>
      <c r="T1212" s="14" t="str">
        <f t="shared" si="131"/>
        <v>2015</v>
      </c>
      <c r="U1212" s="14" t="str">
        <f t="shared" si="132"/>
        <v>May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2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26"/>
        <v>101.1</v>
      </c>
      <c r="P1213" s="10">
        <f t="shared" si="127"/>
        <v>168.5</v>
      </c>
      <c r="Q1213" t="str">
        <f t="shared" si="128"/>
        <v>photography</v>
      </c>
      <c r="R1213" s="24" t="str">
        <f t="shared" si="129"/>
        <v>photobooks</v>
      </c>
      <c r="S1213" s="14" t="str">
        <f t="shared" si="130"/>
        <v>May</v>
      </c>
      <c r="T1213" s="14" t="str">
        <f t="shared" si="131"/>
        <v>2016</v>
      </c>
      <c r="U1213" s="14" t="str">
        <f t="shared" si="132"/>
        <v>Jun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23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26"/>
        <v>129.04</v>
      </c>
      <c r="P1214" s="10">
        <f t="shared" si="127"/>
        <v>38.867469879518069</v>
      </c>
      <c r="Q1214" t="str">
        <f t="shared" si="128"/>
        <v>photography</v>
      </c>
      <c r="R1214" s="24" t="str">
        <f t="shared" si="129"/>
        <v>photobooks</v>
      </c>
      <c r="S1214" s="14" t="str">
        <f t="shared" si="130"/>
        <v>Nov</v>
      </c>
      <c r="T1214" s="14" t="str">
        <f t="shared" si="131"/>
        <v>2015</v>
      </c>
      <c r="U1214" s="14" t="str">
        <f t="shared" si="132"/>
        <v>Nov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23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26"/>
        <v>102.23076923076924</v>
      </c>
      <c r="P1215" s="10">
        <f t="shared" si="127"/>
        <v>61.527777777777779</v>
      </c>
      <c r="Q1215" t="str">
        <f t="shared" si="128"/>
        <v>photography</v>
      </c>
      <c r="R1215" s="24" t="str">
        <f t="shared" si="129"/>
        <v>photobooks</v>
      </c>
      <c r="S1215" s="14" t="str">
        <f t="shared" si="130"/>
        <v>Dec</v>
      </c>
      <c r="T1215" s="14" t="str">
        <f t="shared" si="131"/>
        <v>2016</v>
      </c>
      <c r="U1215" s="14" t="str">
        <f t="shared" si="132"/>
        <v>Jan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23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26"/>
        <v>131.80000000000001</v>
      </c>
      <c r="P1216" s="10">
        <f t="shared" si="127"/>
        <v>105.44</v>
      </c>
      <c r="Q1216" t="str">
        <f t="shared" si="128"/>
        <v>photography</v>
      </c>
      <c r="R1216" s="24" t="str">
        <f t="shared" si="129"/>
        <v>photobooks</v>
      </c>
      <c r="S1216" s="14" t="str">
        <f t="shared" si="130"/>
        <v>Apr</v>
      </c>
      <c r="T1216" s="14" t="str">
        <f t="shared" si="131"/>
        <v>2015</v>
      </c>
      <c r="U1216" s="14" t="str">
        <f t="shared" si="132"/>
        <v>Jun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23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26"/>
        <v>786.0802000000001</v>
      </c>
      <c r="P1217" s="10">
        <f t="shared" si="127"/>
        <v>71.592003642987251</v>
      </c>
      <c r="Q1217" t="str">
        <f t="shared" si="128"/>
        <v>photography</v>
      </c>
      <c r="R1217" s="24" t="str">
        <f t="shared" si="129"/>
        <v>photobooks</v>
      </c>
      <c r="S1217" s="14" t="str">
        <f t="shared" si="130"/>
        <v>Apr</v>
      </c>
      <c r="T1217" s="14" t="str">
        <f t="shared" si="131"/>
        <v>2014</v>
      </c>
      <c r="U1217" s="14" t="str">
        <f t="shared" si="132"/>
        <v>May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23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26"/>
        <v>145.70000000000002</v>
      </c>
      <c r="P1218" s="10">
        <f t="shared" si="127"/>
        <v>91.882882882882882</v>
      </c>
      <c r="Q1218" t="str">
        <f t="shared" si="128"/>
        <v>photography</v>
      </c>
      <c r="R1218" s="24" t="str">
        <f t="shared" si="129"/>
        <v>photobooks</v>
      </c>
      <c r="S1218" s="14" t="str">
        <f t="shared" si="130"/>
        <v>Aug</v>
      </c>
      <c r="T1218" s="14" t="str">
        <f t="shared" si="131"/>
        <v>2015</v>
      </c>
      <c r="U1218" s="14" t="str">
        <f t="shared" si="132"/>
        <v>Oct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23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33">E1219/D1219*100</f>
        <v>102.60000000000001</v>
      </c>
      <c r="P1219" s="10">
        <f t="shared" ref="P1219:P1282" si="134">E1219/L1219</f>
        <v>148.57377049180329</v>
      </c>
      <c r="Q1219" t="str">
        <f t="shared" ref="Q1219:Q1282" si="135">LEFT(N1219,FIND("/",N1219)-1)</f>
        <v>photography</v>
      </c>
      <c r="R1219" s="24" t="str">
        <f t="shared" ref="R1219:R1282" si="136">RIGHT(N1219,LEN(N1219)-SEARCH("/",N1219,1))</f>
        <v>photobooks</v>
      </c>
      <c r="S1219" s="14" t="str">
        <f t="shared" ref="S1219:S1282" si="137">TEXT((((J1219/60)/60)/24)+DATE(1970,1,1),"mmm")</f>
        <v>Jun</v>
      </c>
      <c r="T1219" s="14" t="str">
        <f t="shared" ref="T1219:T1282" si="138">TEXT(((((J1219/60)/60)/24)+DATE(1970,1,1)),"yyyy")</f>
        <v>2016</v>
      </c>
      <c r="U1219" s="14" t="str">
        <f t="shared" ref="U1219:U1282" si="139">TEXT((((I1219/60)/60)/24)+DATE(1970,1,1),"mmm")</f>
        <v>Jul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23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33"/>
        <v>172.27777777777777</v>
      </c>
      <c r="P1220" s="10">
        <f t="shared" si="134"/>
        <v>174.2134831460674</v>
      </c>
      <c r="Q1220" t="str">
        <f t="shared" si="135"/>
        <v>photography</v>
      </c>
      <c r="R1220" s="24" t="str">
        <f t="shared" si="136"/>
        <v>photobooks</v>
      </c>
      <c r="S1220" s="14" t="str">
        <f t="shared" si="137"/>
        <v>Oct</v>
      </c>
      <c r="T1220" s="14" t="str">
        <f t="shared" si="138"/>
        <v>2015</v>
      </c>
      <c r="U1220" s="14" t="str">
        <f t="shared" si="139"/>
        <v>Nov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23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33"/>
        <v>159.16819571865443</v>
      </c>
      <c r="P1221" s="10">
        <f t="shared" si="134"/>
        <v>102.86166007905139</v>
      </c>
      <c r="Q1221" t="str">
        <f t="shared" si="135"/>
        <v>photography</v>
      </c>
      <c r="R1221" s="24" t="str">
        <f t="shared" si="136"/>
        <v>photobooks</v>
      </c>
      <c r="S1221" s="14" t="str">
        <f t="shared" si="137"/>
        <v>Sep</v>
      </c>
      <c r="T1221" s="14" t="str">
        <f t="shared" si="138"/>
        <v>2016</v>
      </c>
      <c r="U1221" s="14" t="str">
        <f t="shared" si="139"/>
        <v>Oct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23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33"/>
        <v>103.76666666666668</v>
      </c>
      <c r="P1222" s="10">
        <f t="shared" si="134"/>
        <v>111.17857142857143</v>
      </c>
      <c r="Q1222" t="str">
        <f t="shared" si="135"/>
        <v>photography</v>
      </c>
      <c r="R1222" s="24" t="str">
        <f t="shared" si="136"/>
        <v>photobooks</v>
      </c>
      <c r="S1222" s="14" t="str">
        <f t="shared" si="137"/>
        <v>Jul</v>
      </c>
      <c r="T1222" s="14" t="str">
        <f t="shared" si="138"/>
        <v>2015</v>
      </c>
      <c r="U1222" s="14" t="str">
        <f t="shared" si="139"/>
        <v>Aug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33"/>
        <v>111.40954545454547</v>
      </c>
      <c r="P1223" s="10">
        <f t="shared" si="134"/>
        <v>23.796213592233013</v>
      </c>
      <c r="Q1223" t="str">
        <f t="shared" si="135"/>
        <v>photography</v>
      </c>
      <c r="R1223" s="24" t="str">
        <f t="shared" si="136"/>
        <v>photobooks</v>
      </c>
      <c r="S1223" s="14" t="str">
        <f t="shared" si="137"/>
        <v>Nov</v>
      </c>
      <c r="T1223" s="14" t="str">
        <f t="shared" si="138"/>
        <v>2016</v>
      </c>
      <c r="U1223" s="14" t="str">
        <f t="shared" si="139"/>
        <v>Dec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23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33"/>
        <v>280.375</v>
      </c>
      <c r="P1224" s="10">
        <f t="shared" si="134"/>
        <v>81.268115942028984</v>
      </c>
      <c r="Q1224" t="str">
        <f t="shared" si="135"/>
        <v>photography</v>
      </c>
      <c r="R1224" s="24" t="str">
        <f t="shared" si="136"/>
        <v>photobooks</v>
      </c>
      <c r="S1224" s="14" t="str">
        <f t="shared" si="137"/>
        <v>Mar</v>
      </c>
      <c r="T1224" s="14" t="str">
        <f t="shared" si="138"/>
        <v>2016</v>
      </c>
      <c r="U1224" s="14" t="str">
        <f t="shared" si="139"/>
        <v>Apr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23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33"/>
        <v>112.10606060606061</v>
      </c>
      <c r="P1225" s="10">
        <f t="shared" si="134"/>
        <v>116.21465968586388</v>
      </c>
      <c r="Q1225" t="str">
        <f t="shared" si="135"/>
        <v>photography</v>
      </c>
      <c r="R1225" s="24" t="str">
        <f t="shared" si="136"/>
        <v>photobooks</v>
      </c>
      <c r="S1225" s="14" t="str">
        <f t="shared" si="137"/>
        <v>Oct</v>
      </c>
      <c r="T1225" s="14" t="str">
        <f t="shared" si="138"/>
        <v>2016</v>
      </c>
      <c r="U1225" s="14" t="str">
        <f t="shared" si="139"/>
        <v>Nov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23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33"/>
        <v>7.0666666666666673</v>
      </c>
      <c r="P1226" s="10">
        <f t="shared" si="134"/>
        <v>58.888888888888886</v>
      </c>
      <c r="Q1226" t="str">
        <f t="shared" si="135"/>
        <v>music</v>
      </c>
      <c r="R1226" s="24" t="str">
        <f t="shared" si="136"/>
        <v>world music</v>
      </c>
      <c r="S1226" s="14" t="str">
        <f t="shared" si="137"/>
        <v>Apr</v>
      </c>
      <c r="T1226" s="14" t="str">
        <f t="shared" si="138"/>
        <v>2014</v>
      </c>
      <c r="U1226" s="14" t="str">
        <f t="shared" si="139"/>
        <v>Jun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23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33"/>
        <v>4.3999999999999995</v>
      </c>
      <c r="P1227" s="10">
        <f t="shared" si="134"/>
        <v>44</v>
      </c>
      <c r="Q1227" t="str">
        <f t="shared" si="135"/>
        <v>music</v>
      </c>
      <c r="R1227" s="24" t="str">
        <f t="shared" si="136"/>
        <v>world music</v>
      </c>
      <c r="S1227" s="14" t="str">
        <f t="shared" si="137"/>
        <v>Aug</v>
      </c>
      <c r="T1227" s="14" t="str">
        <f t="shared" si="138"/>
        <v>2013</v>
      </c>
      <c r="U1227" s="14" t="str">
        <f t="shared" si="139"/>
        <v>Oct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23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33"/>
        <v>3.8739999999999997</v>
      </c>
      <c r="P1228" s="10">
        <f t="shared" si="134"/>
        <v>48.424999999999997</v>
      </c>
      <c r="Q1228" t="str">
        <f t="shared" si="135"/>
        <v>music</v>
      </c>
      <c r="R1228" s="24" t="str">
        <f t="shared" si="136"/>
        <v>world music</v>
      </c>
      <c r="S1228" s="14" t="str">
        <f t="shared" si="137"/>
        <v>Mar</v>
      </c>
      <c r="T1228" s="14" t="str">
        <f t="shared" si="138"/>
        <v>2014</v>
      </c>
      <c r="U1228" s="14" t="str">
        <f t="shared" si="139"/>
        <v>Apr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23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33"/>
        <v>0</v>
      </c>
      <c r="P1229" s="10" t="e">
        <f t="shared" si="134"/>
        <v>#DIV/0!</v>
      </c>
      <c r="Q1229" t="str">
        <f t="shared" si="135"/>
        <v>music</v>
      </c>
      <c r="R1229" s="24" t="str">
        <f t="shared" si="136"/>
        <v>world music</v>
      </c>
      <c r="S1229" s="14" t="str">
        <f t="shared" si="137"/>
        <v>Jul</v>
      </c>
      <c r="T1229" s="14" t="str">
        <f t="shared" si="138"/>
        <v>2014</v>
      </c>
      <c r="U1229" s="14" t="str">
        <f t="shared" si="139"/>
        <v>Aug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23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33"/>
        <v>29.299999999999997</v>
      </c>
      <c r="P1230" s="10">
        <f t="shared" si="134"/>
        <v>61.041666666666664</v>
      </c>
      <c r="Q1230" t="str">
        <f t="shared" si="135"/>
        <v>music</v>
      </c>
      <c r="R1230" s="24" t="str">
        <f t="shared" si="136"/>
        <v>world music</v>
      </c>
      <c r="S1230" s="14" t="str">
        <f t="shared" si="137"/>
        <v>Jul</v>
      </c>
      <c r="T1230" s="14" t="str">
        <f t="shared" si="138"/>
        <v>2011</v>
      </c>
      <c r="U1230" s="14" t="str">
        <f t="shared" si="139"/>
        <v>Sep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23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33"/>
        <v>0.90909090909090906</v>
      </c>
      <c r="P1231" s="10">
        <f t="shared" si="134"/>
        <v>25</v>
      </c>
      <c r="Q1231" t="str">
        <f t="shared" si="135"/>
        <v>music</v>
      </c>
      <c r="R1231" s="24" t="str">
        <f t="shared" si="136"/>
        <v>world music</v>
      </c>
      <c r="S1231" s="14" t="str">
        <f t="shared" si="137"/>
        <v>Mar</v>
      </c>
      <c r="T1231" s="14" t="str">
        <f t="shared" si="138"/>
        <v>2012</v>
      </c>
      <c r="U1231" s="14" t="str">
        <f t="shared" si="139"/>
        <v>Apr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23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33"/>
        <v>0</v>
      </c>
      <c r="P1232" s="10" t="e">
        <f t="shared" si="134"/>
        <v>#DIV/0!</v>
      </c>
      <c r="Q1232" t="str">
        <f t="shared" si="135"/>
        <v>music</v>
      </c>
      <c r="R1232" s="24" t="str">
        <f t="shared" si="136"/>
        <v>world music</v>
      </c>
      <c r="S1232" s="14" t="str">
        <f t="shared" si="137"/>
        <v>Jan</v>
      </c>
      <c r="T1232" s="14" t="str">
        <f t="shared" si="138"/>
        <v>2011</v>
      </c>
      <c r="U1232" s="14" t="str">
        <f t="shared" si="139"/>
        <v>Feb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2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33"/>
        <v>0</v>
      </c>
      <c r="P1233" s="10" t="e">
        <f t="shared" si="134"/>
        <v>#DIV/0!</v>
      </c>
      <c r="Q1233" t="str">
        <f t="shared" si="135"/>
        <v>music</v>
      </c>
      <c r="R1233" s="24" t="str">
        <f t="shared" si="136"/>
        <v>world music</v>
      </c>
      <c r="S1233" s="14" t="str">
        <f t="shared" si="137"/>
        <v>Jul</v>
      </c>
      <c r="T1233" s="14" t="str">
        <f t="shared" si="138"/>
        <v>2015</v>
      </c>
      <c r="U1233" s="14" t="str">
        <f t="shared" si="139"/>
        <v>Aug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23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33"/>
        <v>0.8</v>
      </c>
      <c r="P1234" s="10">
        <f t="shared" si="134"/>
        <v>40</v>
      </c>
      <c r="Q1234" t="str">
        <f t="shared" si="135"/>
        <v>music</v>
      </c>
      <c r="R1234" s="24" t="str">
        <f t="shared" si="136"/>
        <v>world music</v>
      </c>
      <c r="S1234" s="14" t="str">
        <f t="shared" si="137"/>
        <v>Aug</v>
      </c>
      <c r="T1234" s="14" t="str">
        <f t="shared" si="138"/>
        <v>2013</v>
      </c>
      <c r="U1234" s="14" t="str">
        <f t="shared" si="139"/>
        <v>Oct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23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33"/>
        <v>11.600000000000001</v>
      </c>
      <c r="P1235" s="10">
        <f t="shared" si="134"/>
        <v>19.333333333333332</v>
      </c>
      <c r="Q1235" t="str">
        <f t="shared" si="135"/>
        <v>music</v>
      </c>
      <c r="R1235" s="24" t="str">
        <f t="shared" si="136"/>
        <v>world music</v>
      </c>
      <c r="S1235" s="14" t="str">
        <f t="shared" si="137"/>
        <v>Jan</v>
      </c>
      <c r="T1235" s="14" t="str">
        <f t="shared" si="138"/>
        <v>2012</v>
      </c>
      <c r="U1235" s="14" t="str">
        <f t="shared" si="139"/>
        <v>Feb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23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33"/>
        <v>0</v>
      </c>
      <c r="P1236" s="10" t="e">
        <f t="shared" si="134"/>
        <v>#DIV/0!</v>
      </c>
      <c r="Q1236" t="str">
        <f t="shared" si="135"/>
        <v>music</v>
      </c>
      <c r="R1236" s="24" t="str">
        <f t="shared" si="136"/>
        <v>world music</v>
      </c>
      <c r="S1236" s="14" t="str">
        <f t="shared" si="137"/>
        <v>Jan</v>
      </c>
      <c r="T1236" s="14" t="str">
        <f t="shared" si="138"/>
        <v>2015</v>
      </c>
      <c r="U1236" s="14" t="str">
        <f t="shared" si="139"/>
        <v>Feb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23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33"/>
        <v>2.7873639500929119</v>
      </c>
      <c r="P1237" s="10">
        <f t="shared" si="134"/>
        <v>35</v>
      </c>
      <c r="Q1237" t="str">
        <f t="shared" si="135"/>
        <v>music</v>
      </c>
      <c r="R1237" s="24" t="str">
        <f t="shared" si="136"/>
        <v>world music</v>
      </c>
      <c r="S1237" s="14" t="str">
        <f t="shared" si="137"/>
        <v>Nov</v>
      </c>
      <c r="T1237" s="14" t="str">
        <f t="shared" si="138"/>
        <v>2013</v>
      </c>
      <c r="U1237" s="14" t="str">
        <f t="shared" si="139"/>
        <v>Dec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23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33"/>
        <v>0</v>
      </c>
      <c r="P1238" s="10" t="e">
        <f t="shared" si="134"/>
        <v>#DIV/0!</v>
      </c>
      <c r="Q1238" t="str">
        <f t="shared" si="135"/>
        <v>music</v>
      </c>
      <c r="R1238" s="24" t="str">
        <f t="shared" si="136"/>
        <v>world music</v>
      </c>
      <c r="S1238" s="14" t="str">
        <f t="shared" si="137"/>
        <v>Jul</v>
      </c>
      <c r="T1238" s="14" t="str">
        <f t="shared" si="138"/>
        <v>2012</v>
      </c>
      <c r="U1238" s="14" t="str">
        <f t="shared" si="139"/>
        <v>Jul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23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33"/>
        <v>0</v>
      </c>
      <c r="P1239" s="10" t="e">
        <f t="shared" si="134"/>
        <v>#DIV/0!</v>
      </c>
      <c r="Q1239" t="str">
        <f t="shared" si="135"/>
        <v>music</v>
      </c>
      <c r="R1239" s="24" t="str">
        <f t="shared" si="136"/>
        <v>world music</v>
      </c>
      <c r="S1239" s="14" t="str">
        <f t="shared" si="137"/>
        <v>Aug</v>
      </c>
      <c r="T1239" s="14" t="str">
        <f t="shared" si="138"/>
        <v>2012</v>
      </c>
      <c r="U1239" s="14" t="str">
        <f t="shared" si="139"/>
        <v>Aug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23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33"/>
        <v>17.8</v>
      </c>
      <c r="P1240" s="10">
        <f t="shared" si="134"/>
        <v>59.333333333333336</v>
      </c>
      <c r="Q1240" t="str">
        <f t="shared" si="135"/>
        <v>music</v>
      </c>
      <c r="R1240" s="24" t="str">
        <f t="shared" si="136"/>
        <v>world music</v>
      </c>
      <c r="S1240" s="14" t="str">
        <f t="shared" si="137"/>
        <v>Jul</v>
      </c>
      <c r="T1240" s="14" t="str">
        <f t="shared" si="138"/>
        <v>2011</v>
      </c>
      <c r="U1240" s="14" t="str">
        <f t="shared" si="139"/>
        <v>Aug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23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33"/>
        <v>0</v>
      </c>
      <c r="P1241" s="10" t="e">
        <f t="shared" si="134"/>
        <v>#DIV/0!</v>
      </c>
      <c r="Q1241" t="str">
        <f t="shared" si="135"/>
        <v>music</v>
      </c>
      <c r="R1241" s="24" t="str">
        <f t="shared" si="136"/>
        <v>world music</v>
      </c>
      <c r="S1241" s="14" t="str">
        <f t="shared" si="137"/>
        <v>Dec</v>
      </c>
      <c r="T1241" s="14" t="str">
        <f t="shared" si="138"/>
        <v>2011</v>
      </c>
      <c r="U1241" s="14" t="str">
        <f t="shared" si="139"/>
        <v>Jan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23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33"/>
        <v>3.0124999999999997</v>
      </c>
      <c r="P1242" s="10">
        <f t="shared" si="134"/>
        <v>30.125</v>
      </c>
      <c r="Q1242" t="str">
        <f t="shared" si="135"/>
        <v>music</v>
      </c>
      <c r="R1242" s="24" t="str">
        <f t="shared" si="136"/>
        <v>world music</v>
      </c>
      <c r="S1242" s="14" t="str">
        <f t="shared" si="137"/>
        <v>May</v>
      </c>
      <c r="T1242" s="14" t="str">
        <f t="shared" si="138"/>
        <v>2013</v>
      </c>
      <c r="U1242" s="14" t="str">
        <f t="shared" si="139"/>
        <v>Jul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2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33"/>
        <v>50.739999999999995</v>
      </c>
      <c r="P1243" s="10">
        <f t="shared" si="134"/>
        <v>74.617647058823536</v>
      </c>
      <c r="Q1243" t="str">
        <f t="shared" si="135"/>
        <v>music</v>
      </c>
      <c r="R1243" s="24" t="str">
        <f t="shared" si="136"/>
        <v>world music</v>
      </c>
      <c r="S1243" s="14" t="str">
        <f t="shared" si="137"/>
        <v>Oct</v>
      </c>
      <c r="T1243" s="14" t="str">
        <f t="shared" si="138"/>
        <v>2014</v>
      </c>
      <c r="U1243" s="14" t="str">
        <f t="shared" si="139"/>
        <v>Nov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23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33"/>
        <v>0.54884742041712409</v>
      </c>
      <c r="P1244" s="10">
        <f t="shared" si="134"/>
        <v>5</v>
      </c>
      <c r="Q1244" t="str">
        <f t="shared" si="135"/>
        <v>music</v>
      </c>
      <c r="R1244" s="24" t="str">
        <f t="shared" si="136"/>
        <v>world music</v>
      </c>
      <c r="S1244" s="14" t="str">
        <f t="shared" si="137"/>
        <v>Aug</v>
      </c>
      <c r="T1244" s="14" t="str">
        <f t="shared" si="138"/>
        <v>2011</v>
      </c>
      <c r="U1244" s="14" t="str">
        <f t="shared" si="139"/>
        <v>Sep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23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33"/>
        <v>14.091666666666667</v>
      </c>
      <c r="P1245" s="10">
        <f t="shared" si="134"/>
        <v>44.5</v>
      </c>
      <c r="Q1245" t="str">
        <f t="shared" si="135"/>
        <v>music</v>
      </c>
      <c r="R1245" s="24" t="str">
        <f t="shared" si="136"/>
        <v>world music</v>
      </c>
      <c r="S1245" s="14" t="str">
        <f t="shared" si="137"/>
        <v>May</v>
      </c>
      <c r="T1245" s="14" t="str">
        <f t="shared" si="138"/>
        <v>2011</v>
      </c>
      <c r="U1245" s="14" t="str">
        <f t="shared" si="139"/>
        <v>Jul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23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33"/>
        <v>103.8</v>
      </c>
      <c r="P1246" s="10">
        <f t="shared" si="134"/>
        <v>46.133333333333333</v>
      </c>
      <c r="Q1246" t="str">
        <f t="shared" si="135"/>
        <v>music</v>
      </c>
      <c r="R1246" s="24" t="str">
        <f t="shared" si="136"/>
        <v>rock</v>
      </c>
      <c r="S1246" s="14" t="str">
        <f t="shared" si="137"/>
        <v>Mar</v>
      </c>
      <c r="T1246" s="14" t="str">
        <f t="shared" si="138"/>
        <v>2013</v>
      </c>
      <c r="U1246" s="14" t="str">
        <f t="shared" si="139"/>
        <v>Apr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23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33"/>
        <v>120.24999999999999</v>
      </c>
      <c r="P1247" s="10">
        <f t="shared" si="134"/>
        <v>141.47058823529412</v>
      </c>
      <c r="Q1247" t="str">
        <f t="shared" si="135"/>
        <v>music</v>
      </c>
      <c r="R1247" s="24" t="str">
        <f t="shared" si="136"/>
        <v>rock</v>
      </c>
      <c r="S1247" s="14" t="str">
        <f t="shared" si="137"/>
        <v>May</v>
      </c>
      <c r="T1247" s="14" t="str">
        <f t="shared" si="138"/>
        <v>2014</v>
      </c>
      <c r="U1247" s="14" t="str">
        <f t="shared" si="139"/>
        <v>Jun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23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33"/>
        <v>117</v>
      </c>
      <c r="P1248" s="10">
        <f t="shared" si="134"/>
        <v>75.483870967741936</v>
      </c>
      <c r="Q1248" t="str">
        <f t="shared" si="135"/>
        <v>music</v>
      </c>
      <c r="R1248" s="24" t="str">
        <f t="shared" si="136"/>
        <v>rock</v>
      </c>
      <c r="S1248" s="14" t="str">
        <f t="shared" si="137"/>
        <v>Oct</v>
      </c>
      <c r="T1248" s="14" t="str">
        <f t="shared" si="138"/>
        <v>2011</v>
      </c>
      <c r="U1248" s="14" t="str">
        <f t="shared" si="139"/>
        <v>Dec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23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33"/>
        <v>122.14285714285715</v>
      </c>
      <c r="P1249" s="10">
        <f t="shared" si="134"/>
        <v>85.5</v>
      </c>
      <c r="Q1249" t="str">
        <f t="shared" si="135"/>
        <v>music</v>
      </c>
      <c r="R1249" s="24" t="str">
        <f t="shared" si="136"/>
        <v>rock</v>
      </c>
      <c r="S1249" s="14" t="str">
        <f t="shared" si="137"/>
        <v>Apr</v>
      </c>
      <c r="T1249" s="14" t="str">
        <f t="shared" si="138"/>
        <v>2013</v>
      </c>
      <c r="U1249" s="14" t="str">
        <f t="shared" si="139"/>
        <v>May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23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33"/>
        <v>151.63999999999999</v>
      </c>
      <c r="P1250" s="10">
        <f t="shared" si="134"/>
        <v>64.254237288135599</v>
      </c>
      <c r="Q1250" t="str">
        <f t="shared" si="135"/>
        <v>music</v>
      </c>
      <c r="R1250" s="24" t="str">
        <f t="shared" si="136"/>
        <v>rock</v>
      </c>
      <c r="S1250" s="14" t="str">
        <f t="shared" si="137"/>
        <v>May</v>
      </c>
      <c r="T1250" s="14" t="str">
        <f t="shared" si="138"/>
        <v>2014</v>
      </c>
      <c r="U1250" s="14" t="str">
        <f t="shared" si="139"/>
        <v>Jun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23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33"/>
        <v>104.44</v>
      </c>
      <c r="P1251" s="10">
        <f t="shared" si="134"/>
        <v>64.46913580246914</v>
      </c>
      <c r="Q1251" t="str">
        <f t="shared" si="135"/>
        <v>music</v>
      </c>
      <c r="R1251" s="24" t="str">
        <f t="shared" si="136"/>
        <v>rock</v>
      </c>
      <c r="S1251" s="14" t="str">
        <f t="shared" si="137"/>
        <v>Jun</v>
      </c>
      <c r="T1251" s="14" t="str">
        <f t="shared" si="138"/>
        <v>2012</v>
      </c>
      <c r="U1251" s="14" t="str">
        <f t="shared" si="139"/>
        <v>Jul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23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33"/>
        <v>200.15333333333331</v>
      </c>
      <c r="P1252" s="10">
        <f t="shared" si="134"/>
        <v>118.2007874015748</v>
      </c>
      <c r="Q1252" t="str">
        <f t="shared" si="135"/>
        <v>music</v>
      </c>
      <c r="R1252" s="24" t="str">
        <f t="shared" si="136"/>
        <v>rock</v>
      </c>
      <c r="S1252" s="14" t="str">
        <f t="shared" si="137"/>
        <v>Jul</v>
      </c>
      <c r="T1252" s="14" t="str">
        <f t="shared" si="138"/>
        <v>2014</v>
      </c>
      <c r="U1252" s="14" t="str">
        <f t="shared" si="139"/>
        <v>Sep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2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33"/>
        <v>101.8</v>
      </c>
      <c r="P1253" s="10">
        <f t="shared" si="134"/>
        <v>82.540540540540547</v>
      </c>
      <c r="Q1253" t="str">
        <f t="shared" si="135"/>
        <v>music</v>
      </c>
      <c r="R1253" s="24" t="str">
        <f t="shared" si="136"/>
        <v>rock</v>
      </c>
      <c r="S1253" s="14" t="str">
        <f t="shared" si="137"/>
        <v>Jul</v>
      </c>
      <c r="T1253" s="14" t="str">
        <f t="shared" si="138"/>
        <v>2011</v>
      </c>
      <c r="U1253" s="14" t="str">
        <f t="shared" si="139"/>
        <v>Sep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23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33"/>
        <v>137.65714285714284</v>
      </c>
      <c r="P1254" s="10">
        <f t="shared" si="134"/>
        <v>34.170212765957444</v>
      </c>
      <c r="Q1254" t="str">
        <f t="shared" si="135"/>
        <v>music</v>
      </c>
      <c r="R1254" s="24" t="str">
        <f t="shared" si="136"/>
        <v>rock</v>
      </c>
      <c r="S1254" s="14" t="str">
        <f t="shared" si="137"/>
        <v>Sep</v>
      </c>
      <c r="T1254" s="14" t="str">
        <f t="shared" si="138"/>
        <v>2013</v>
      </c>
      <c r="U1254" s="14" t="str">
        <f t="shared" si="139"/>
        <v>Oct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23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33"/>
        <v>303833.2</v>
      </c>
      <c r="P1255" s="10">
        <f t="shared" si="134"/>
        <v>42.73322081575246</v>
      </c>
      <c r="Q1255" t="str">
        <f t="shared" si="135"/>
        <v>music</v>
      </c>
      <c r="R1255" s="24" t="str">
        <f t="shared" si="136"/>
        <v>rock</v>
      </c>
      <c r="S1255" s="14" t="str">
        <f t="shared" si="137"/>
        <v>Aug</v>
      </c>
      <c r="T1255" s="14" t="str">
        <f t="shared" si="138"/>
        <v>2014</v>
      </c>
      <c r="U1255" s="14" t="str">
        <f t="shared" si="139"/>
        <v>Sep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23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33"/>
        <v>198.85074626865671</v>
      </c>
      <c r="P1256" s="10">
        <f t="shared" si="134"/>
        <v>94.489361702127653</v>
      </c>
      <c r="Q1256" t="str">
        <f t="shared" si="135"/>
        <v>music</v>
      </c>
      <c r="R1256" s="24" t="str">
        <f t="shared" si="136"/>
        <v>rock</v>
      </c>
      <c r="S1256" s="14" t="str">
        <f t="shared" si="137"/>
        <v>Nov</v>
      </c>
      <c r="T1256" s="14" t="str">
        <f t="shared" si="138"/>
        <v>2010</v>
      </c>
      <c r="U1256" s="14" t="str">
        <f t="shared" si="139"/>
        <v>Jan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23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33"/>
        <v>202.36666666666667</v>
      </c>
      <c r="P1257" s="10">
        <f t="shared" si="134"/>
        <v>55.697247706422019</v>
      </c>
      <c r="Q1257" t="str">
        <f t="shared" si="135"/>
        <v>music</v>
      </c>
      <c r="R1257" s="24" t="str">
        <f t="shared" si="136"/>
        <v>rock</v>
      </c>
      <c r="S1257" s="14" t="str">
        <f t="shared" si="137"/>
        <v>Nov</v>
      </c>
      <c r="T1257" s="14" t="str">
        <f t="shared" si="138"/>
        <v>2013</v>
      </c>
      <c r="U1257" s="14" t="str">
        <f t="shared" si="139"/>
        <v>Dec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23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33"/>
        <v>117.96376666666666</v>
      </c>
      <c r="P1258" s="10">
        <f t="shared" si="134"/>
        <v>98.030831024930734</v>
      </c>
      <c r="Q1258" t="str">
        <f t="shared" si="135"/>
        <v>music</v>
      </c>
      <c r="R1258" s="24" t="str">
        <f t="shared" si="136"/>
        <v>rock</v>
      </c>
      <c r="S1258" s="14" t="str">
        <f t="shared" si="137"/>
        <v>Jan</v>
      </c>
      <c r="T1258" s="14" t="str">
        <f t="shared" si="138"/>
        <v>2012</v>
      </c>
      <c r="U1258" s="14" t="str">
        <f t="shared" si="139"/>
        <v>Feb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23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33"/>
        <v>294.72727272727275</v>
      </c>
      <c r="P1259" s="10">
        <f t="shared" si="134"/>
        <v>92.102272727272734</v>
      </c>
      <c r="Q1259" t="str">
        <f t="shared" si="135"/>
        <v>music</v>
      </c>
      <c r="R1259" s="24" t="str">
        <f t="shared" si="136"/>
        <v>rock</v>
      </c>
      <c r="S1259" s="14" t="str">
        <f t="shared" si="137"/>
        <v>Feb</v>
      </c>
      <c r="T1259" s="14" t="str">
        <f t="shared" si="138"/>
        <v>2011</v>
      </c>
      <c r="U1259" s="14" t="str">
        <f t="shared" si="139"/>
        <v>Apr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23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33"/>
        <v>213.14633333333336</v>
      </c>
      <c r="P1260" s="10">
        <f t="shared" si="134"/>
        <v>38.175462686567165</v>
      </c>
      <c r="Q1260" t="str">
        <f t="shared" si="135"/>
        <v>music</v>
      </c>
      <c r="R1260" s="24" t="str">
        <f t="shared" si="136"/>
        <v>rock</v>
      </c>
      <c r="S1260" s="14" t="str">
        <f t="shared" si="137"/>
        <v>Aug</v>
      </c>
      <c r="T1260" s="14" t="str">
        <f t="shared" si="138"/>
        <v>2013</v>
      </c>
      <c r="U1260" s="14" t="str">
        <f t="shared" si="139"/>
        <v>Aug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23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33"/>
        <v>104.24</v>
      </c>
      <c r="P1261" s="10">
        <f t="shared" si="134"/>
        <v>27.145833333333332</v>
      </c>
      <c r="Q1261" t="str">
        <f t="shared" si="135"/>
        <v>music</v>
      </c>
      <c r="R1261" s="24" t="str">
        <f t="shared" si="136"/>
        <v>rock</v>
      </c>
      <c r="S1261" s="14" t="str">
        <f t="shared" si="137"/>
        <v>May</v>
      </c>
      <c r="T1261" s="14" t="str">
        <f t="shared" si="138"/>
        <v>2014</v>
      </c>
      <c r="U1261" s="14" t="str">
        <f t="shared" si="139"/>
        <v>Jun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23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33"/>
        <v>113.66666666666667</v>
      </c>
      <c r="P1262" s="10">
        <f t="shared" si="134"/>
        <v>50.689189189189186</v>
      </c>
      <c r="Q1262" t="str">
        <f t="shared" si="135"/>
        <v>music</v>
      </c>
      <c r="R1262" s="24" t="str">
        <f t="shared" si="136"/>
        <v>rock</v>
      </c>
      <c r="S1262" s="14" t="str">
        <f t="shared" si="137"/>
        <v>Jan</v>
      </c>
      <c r="T1262" s="14" t="str">
        <f t="shared" si="138"/>
        <v>2014</v>
      </c>
      <c r="U1262" s="14" t="str">
        <f t="shared" si="139"/>
        <v>Feb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2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33"/>
        <v>101.25</v>
      </c>
      <c r="P1263" s="10">
        <f t="shared" si="134"/>
        <v>38.942307692307693</v>
      </c>
      <c r="Q1263" t="str">
        <f t="shared" si="135"/>
        <v>music</v>
      </c>
      <c r="R1263" s="24" t="str">
        <f t="shared" si="136"/>
        <v>rock</v>
      </c>
      <c r="S1263" s="14" t="str">
        <f t="shared" si="137"/>
        <v>Dec</v>
      </c>
      <c r="T1263" s="14" t="str">
        <f t="shared" si="138"/>
        <v>2013</v>
      </c>
      <c r="U1263" s="14" t="str">
        <f t="shared" si="139"/>
        <v>Jan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23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33"/>
        <v>125.41538461538462</v>
      </c>
      <c r="P1264" s="10">
        <f t="shared" si="134"/>
        <v>77.638095238095232</v>
      </c>
      <c r="Q1264" t="str">
        <f t="shared" si="135"/>
        <v>music</v>
      </c>
      <c r="R1264" s="24" t="str">
        <f t="shared" si="136"/>
        <v>rock</v>
      </c>
      <c r="S1264" s="14" t="str">
        <f t="shared" si="137"/>
        <v>Jan</v>
      </c>
      <c r="T1264" s="14" t="str">
        <f t="shared" si="138"/>
        <v>2014</v>
      </c>
      <c r="U1264" s="14" t="str">
        <f t="shared" si="139"/>
        <v>Feb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23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33"/>
        <v>119</v>
      </c>
      <c r="P1265" s="10">
        <f t="shared" si="134"/>
        <v>43.536585365853661</v>
      </c>
      <c r="Q1265" t="str">
        <f t="shared" si="135"/>
        <v>music</v>
      </c>
      <c r="R1265" s="24" t="str">
        <f t="shared" si="136"/>
        <v>rock</v>
      </c>
      <c r="S1265" s="14" t="str">
        <f t="shared" si="137"/>
        <v>Feb</v>
      </c>
      <c r="T1265" s="14" t="str">
        <f t="shared" si="138"/>
        <v>2014</v>
      </c>
      <c r="U1265" s="14" t="str">
        <f t="shared" si="139"/>
        <v>Mar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23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33"/>
        <v>166.46153846153845</v>
      </c>
      <c r="P1266" s="10">
        <f t="shared" si="134"/>
        <v>31.823529411764707</v>
      </c>
      <c r="Q1266" t="str">
        <f t="shared" si="135"/>
        <v>music</v>
      </c>
      <c r="R1266" s="24" t="str">
        <f t="shared" si="136"/>
        <v>rock</v>
      </c>
      <c r="S1266" s="14" t="str">
        <f t="shared" si="137"/>
        <v>Sep</v>
      </c>
      <c r="T1266" s="14" t="str">
        <f t="shared" si="138"/>
        <v>2013</v>
      </c>
      <c r="U1266" s="14" t="str">
        <f t="shared" si="139"/>
        <v>Oct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23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33"/>
        <v>119.14771428571429</v>
      </c>
      <c r="P1267" s="10">
        <f t="shared" si="134"/>
        <v>63.184393939393942</v>
      </c>
      <c r="Q1267" t="str">
        <f t="shared" si="135"/>
        <v>music</v>
      </c>
      <c r="R1267" s="24" t="str">
        <f t="shared" si="136"/>
        <v>rock</v>
      </c>
      <c r="S1267" s="14" t="str">
        <f t="shared" si="137"/>
        <v>Oct</v>
      </c>
      <c r="T1267" s="14" t="str">
        <f t="shared" si="138"/>
        <v>2010</v>
      </c>
      <c r="U1267" s="14" t="str">
        <f t="shared" si="139"/>
        <v>Nov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23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33"/>
        <v>100.47368421052632</v>
      </c>
      <c r="P1268" s="10">
        <f t="shared" si="134"/>
        <v>190.9</v>
      </c>
      <c r="Q1268" t="str">
        <f t="shared" si="135"/>
        <v>music</v>
      </c>
      <c r="R1268" s="24" t="str">
        <f t="shared" si="136"/>
        <v>rock</v>
      </c>
      <c r="S1268" s="14" t="str">
        <f t="shared" si="137"/>
        <v>Dec</v>
      </c>
      <c r="T1268" s="14" t="str">
        <f t="shared" si="138"/>
        <v>2013</v>
      </c>
      <c r="U1268" s="14" t="str">
        <f t="shared" si="139"/>
        <v>Jan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23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33"/>
        <v>101.8</v>
      </c>
      <c r="P1269" s="10">
        <f t="shared" si="134"/>
        <v>140.85534591194968</v>
      </c>
      <c r="Q1269" t="str">
        <f t="shared" si="135"/>
        <v>music</v>
      </c>
      <c r="R1269" s="24" t="str">
        <f t="shared" si="136"/>
        <v>rock</v>
      </c>
      <c r="S1269" s="14" t="str">
        <f t="shared" si="137"/>
        <v>Jun</v>
      </c>
      <c r="T1269" s="14" t="str">
        <f t="shared" si="138"/>
        <v>2013</v>
      </c>
      <c r="U1269" s="14" t="str">
        <f t="shared" si="139"/>
        <v>Jul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23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33"/>
        <v>116.66666666666667</v>
      </c>
      <c r="P1270" s="10">
        <f t="shared" si="134"/>
        <v>76.92307692307692</v>
      </c>
      <c r="Q1270" t="str">
        <f t="shared" si="135"/>
        <v>music</v>
      </c>
      <c r="R1270" s="24" t="str">
        <f t="shared" si="136"/>
        <v>rock</v>
      </c>
      <c r="S1270" s="14" t="str">
        <f t="shared" si="137"/>
        <v>Aug</v>
      </c>
      <c r="T1270" s="14" t="str">
        <f t="shared" si="138"/>
        <v>2013</v>
      </c>
      <c r="U1270" s="14" t="str">
        <f t="shared" si="139"/>
        <v>Sep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23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33"/>
        <v>108.64893617021276</v>
      </c>
      <c r="P1271" s="10">
        <f t="shared" si="134"/>
        <v>99.15533980582525</v>
      </c>
      <c r="Q1271" t="str">
        <f t="shared" si="135"/>
        <v>music</v>
      </c>
      <c r="R1271" s="24" t="str">
        <f t="shared" si="136"/>
        <v>rock</v>
      </c>
      <c r="S1271" s="14" t="str">
        <f t="shared" si="137"/>
        <v>Mar</v>
      </c>
      <c r="T1271" s="14" t="str">
        <f t="shared" si="138"/>
        <v>2016</v>
      </c>
      <c r="U1271" s="14" t="str">
        <f t="shared" si="139"/>
        <v>Apr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23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33"/>
        <v>114.72</v>
      </c>
      <c r="P1272" s="10">
        <f t="shared" si="134"/>
        <v>67.881656804733723</v>
      </c>
      <c r="Q1272" t="str">
        <f t="shared" si="135"/>
        <v>music</v>
      </c>
      <c r="R1272" s="24" t="str">
        <f t="shared" si="136"/>
        <v>rock</v>
      </c>
      <c r="S1272" s="14" t="str">
        <f t="shared" si="137"/>
        <v>Jan</v>
      </c>
      <c r="T1272" s="14" t="str">
        <f t="shared" si="138"/>
        <v>2012</v>
      </c>
      <c r="U1272" s="14" t="str">
        <f t="shared" si="139"/>
        <v>Mar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2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33"/>
        <v>101.8</v>
      </c>
      <c r="P1273" s="10">
        <f t="shared" si="134"/>
        <v>246.29032258064515</v>
      </c>
      <c r="Q1273" t="str">
        <f t="shared" si="135"/>
        <v>music</v>
      </c>
      <c r="R1273" s="24" t="str">
        <f t="shared" si="136"/>
        <v>rock</v>
      </c>
      <c r="S1273" s="14" t="str">
        <f t="shared" si="137"/>
        <v>Oct</v>
      </c>
      <c r="T1273" s="14" t="str">
        <f t="shared" si="138"/>
        <v>2013</v>
      </c>
      <c r="U1273" s="14" t="str">
        <f t="shared" si="139"/>
        <v>Nov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23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33"/>
        <v>106</v>
      </c>
      <c r="P1274" s="10">
        <f t="shared" si="134"/>
        <v>189.28571428571428</v>
      </c>
      <c r="Q1274" t="str">
        <f t="shared" si="135"/>
        <v>music</v>
      </c>
      <c r="R1274" s="24" t="str">
        <f t="shared" si="136"/>
        <v>rock</v>
      </c>
      <c r="S1274" s="14" t="str">
        <f t="shared" si="137"/>
        <v>Apr</v>
      </c>
      <c r="T1274" s="14" t="str">
        <f t="shared" si="138"/>
        <v>2010</v>
      </c>
      <c r="U1274" s="14" t="str">
        <f t="shared" si="139"/>
        <v>Jun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23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33"/>
        <v>103.49999999999999</v>
      </c>
      <c r="P1275" s="10">
        <f t="shared" si="134"/>
        <v>76.666666666666671</v>
      </c>
      <c r="Q1275" t="str">
        <f t="shared" si="135"/>
        <v>music</v>
      </c>
      <c r="R1275" s="24" t="str">
        <f t="shared" si="136"/>
        <v>rock</v>
      </c>
      <c r="S1275" s="14" t="str">
        <f t="shared" si="137"/>
        <v>Aug</v>
      </c>
      <c r="T1275" s="14" t="str">
        <f t="shared" si="138"/>
        <v>2014</v>
      </c>
      <c r="U1275" s="14" t="str">
        <f t="shared" si="139"/>
        <v>Aug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23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33"/>
        <v>154.97535999999999</v>
      </c>
      <c r="P1276" s="10">
        <f t="shared" si="134"/>
        <v>82.963254817987149</v>
      </c>
      <c r="Q1276" t="str">
        <f t="shared" si="135"/>
        <v>music</v>
      </c>
      <c r="R1276" s="24" t="str">
        <f t="shared" si="136"/>
        <v>rock</v>
      </c>
      <c r="S1276" s="14" t="str">
        <f t="shared" si="137"/>
        <v>Jul</v>
      </c>
      <c r="T1276" s="14" t="str">
        <f t="shared" si="138"/>
        <v>2012</v>
      </c>
      <c r="U1276" s="14" t="str">
        <f t="shared" si="139"/>
        <v>Aug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23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33"/>
        <v>162.14066666666668</v>
      </c>
      <c r="P1277" s="10">
        <f t="shared" si="134"/>
        <v>62.522107969151669</v>
      </c>
      <c r="Q1277" t="str">
        <f t="shared" si="135"/>
        <v>music</v>
      </c>
      <c r="R1277" s="24" t="str">
        <f t="shared" si="136"/>
        <v>rock</v>
      </c>
      <c r="S1277" s="14" t="str">
        <f t="shared" si="137"/>
        <v>Jul</v>
      </c>
      <c r="T1277" s="14" t="str">
        <f t="shared" si="138"/>
        <v>2013</v>
      </c>
      <c r="U1277" s="14" t="str">
        <f t="shared" si="139"/>
        <v>Aug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23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33"/>
        <v>104.42100000000001</v>
      </c>
      <c r="P1278" s="10">
        <f t="shared" si="134"/>
        <v>46.06808823529412</v>
      </c>
      <c r="Q1278" t="str">
        <f t="shared" si="135"/>
        <v>music</v>
      </c>
      <c r="R1278" s="24" t="str">
        <f t="shared" si="136"/>
        <v>rock</v>
      </c>
      <c r="S1278" s="14" t="str">
        <f t="shared" si="137"/>
        <v>Jul</v>
      </c>
      <c r="T1278" s="14" t="str">
        <f t="shared" si="138"/>
        <v>2009</v>
      </c>
      <c r="U1278" s="14" t="str">
        <f t="shared" si="139"/>
        <v>Sep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23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33"/>
        <v>106.12433333333333</v>
      </c>
      <c r="P1279" s="10">
        <f t="shared" si="134"/>
        <v>38.543946731234868</v>
      </c>
      <c r="Q1279" t="str">
        <f t="shared" si="135"/>
        <v>music</v>
      </c>
      <c r="R1279" s="24" t="str">
        <f t="shared" si="136"/>
        <v>rock</v>
      </c>
      <c r="S1279" s="14" t="str">
        <f t="shared" si="137"/>
        <v>Jul</v>
      </c>
      <c r="T1279" s="14" t="str">
        <f t="shared" si="138"/>
        <v>2012</v>
      </c>
      <c r="U1279" s="14" t="str">
        <f t="shared" si="139"/>
        <v>Sep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23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33"/>
        <v>154.93846153846152</v>
      </c>
      <c r="P1280" s="10">
        <f t="shared" si="134"/>
        <v>53.005263157894738</v>
      </c>
      <c r="Q1280" t="str">
        <f t="shared" si="135"/>
        <v>music</v>
      </c>
      <c r="R1280" s="24" t="str">
        <f t="shared" si="136"/>
        <v>rock</v>
      </c>
      <c r="S1280" s="14" t="str">
        <f t="shared" si="137"/>
        <v>May</v>
      </c>
      <c r="T1280" s="14" t="str">
        <f t="shared" si="138"/>
        <v>2014</v>
      </c>
      <c r="U1280" s="14" t="str">
        <f t="shared" si="139"/>
        <v>Jun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23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33"/>
        <v>110.77157238734421</v>
      </c>
      <c r="P1281" s="10">
        <f t="shared" si="134"/>
        <v>73.355396825396824</v>
      </c>
      <c r="Q1281" t="str">
        <f t="shared" si="135"/>
        <v>music</v>
      </c>
      <c r="R1281" s="24" t="str">
        <f t="shared" si="136"/>
        <v>rock</v>
      </c>
      <c r="S1281" s="14" t="str">
        <f t="shared" si="137"/>
        <v>Feb</v>
      </c>
      <c r="T1281" s="14" t="str">
        <f t="shared" si="138"/>
        <v>2014</v>
      </c>
      <c r="U1281" s="14" t="str">
        <f t="shared" si="139"/>
        <v>Mar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23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33"/>
        <v>110.91186666666665</v>
      </c>
      <c r="P1282" s="10">
        <f t="shared" si="134"/>
        <v>127.97523076923076</v>
      </c>
      <c r="Q1282" t="str">
        <f t="shared" si="135"/>
        <v>music</v>
      </c>
      <c r="R1282" s="24" t="str">
        <f t="shared" si="136"/>
        <v>rock</v>
      </c>
      <c r="S1282" s="14" t="str">
        <f t="shared" si="137"/>
        <v>Dec</v>
      </c>
      <c r="T1282" s="14" t="str">
        <f t="shared" si="138"/>
        <v>2010</v>
      </c>
      <c r="U1282" s="14" t="str">
        <f t="shared" si="139"/>
        <v>Mar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2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40">E1283/D1283*100</f>
        <v>110.71428571428572</v>
      </c>
      <c r="P1283" s="10">
        <f t="shared" ref="P1283:P1346" si="141">E1283/L1283</f>
        <v>104.72972972972973</v>
      </c>
      <c r="Q1283" t="str">
        <f t="shared" ref="Q1283:Q1346" si="142">LEFT(N1283,FIND("/",N1283)-1)</f>
        <v>music</v>
      </c>
      <c r="R1283" s="24" t="str">
        <f t="shared" ref="R1283:R1346" si="143">RIGHT(N1283,LEN(N1283)-SEARCH("/",N1283,1))</f>
        <v>rock</v>
      </c>
      <c r="S1283" s="14" t="str">
        <f t="shared" ref="S1283:S1346" si="144">TEXT((((J1283/60)/60)/24)+DATE(1970,1,1),"mmm")</f>
        <v>Jul</v>
      </c>
      <c r="T1283" s="14" t="str">
        <f t="shared" ref="T1283:T1346" si="145">TEXT(((((J1283/60)/60)/24)+DATE(1970,1,1)),"yyyy")</f>
        <v>2013</v>
      </c>
      <c r="U1283" s="14" t="str">
        <f t="shared" ref="U1283:U1346" si="146">TEXT((((I1283/60)/60)/24)+DATE(1970,1,1),"mmm")</f>
        <v>Jul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23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40"/>
        <v>123.61333333333333</v>
      </c>
      <c r="P1284" s="10">
        <f t="shared" si="141"/>
        <v>67.671532846715323</v>
      </c>
      <c r="Q1284" t="str">
        <f t="shared" si="142"/>
        <v>music</v>
      </c>
      <c r="R1284" s="24" t="str">
        <f t="shared" si="143"/>
        <v>rock</v>
      </c>
      <c r="S1284" s="14" t="str">
        <f t="shared" si="144"/>
        <v>Nov</v>
      </c>
      <c r="T1284" s="14" t="str">
        <f t="shared" si="145"/>
        <v>2013</v>
      </c>
      <c r="U1284" s="14" t="str">
        <f t="shared" si="146"/>
        <v>Dec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23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40"/>
        <v>211.05</v>
      </c>
      <c r="P1285" s="10">
        <f t="shared" si="141"/>
        <v>95.931818181818187</v>
      </c>
      <c r="Q1285" t="str">
        <f t="shared" si="142"/>
        <v>music</v>
      </c>
      <c r="R1285" s="24" t="str">
        <f t="shared" si="143"/>
        <v>rock</v>
      </c>
      <c r="S1285" s="14" t="str">
        <f t="shared" si="144"/>
        <v>Feb</v>
      </c>
      <c r="T1285" s="14" t="str">
        <f t="shared" si="145"/>
        <v>2013</v>
      </c>
      <c r="U1285" s="14" t="str">
        <f t="shared" si="146"/>
        <v>Mar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23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40"/>
        <v>101</v>
      </c>
      <c r="P1286" s="10">
        <f t="shared" si="141"/>
        <v>65.161290322580641</v>
      </c>
      <c r="Q1286" t="str">
        <f t="shared" si="142"/>
        <v>theater</v>
      </c>
      <c r="R1286" s="24" t="str">
        <f t="shared" si="143"/>
        <v>plays</v>
      </c>
      <c r="S1286" s="14" t="str">
        <f t="shared" si="144"/>
        <v>Dec</v>
      </c>
      <c r="T1286" s="14" t="str">
        <f t="shared" si="145"/>
        <v>2016</v>
      </c>
      <c r="U1286" s="14" t="str">
        <f t="shared" si="146"/>
        <v>Dec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23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40"/>
        <v>101.64999999999999</v>
      </c>
      <c r="P1287" s="10">
        <f t="shared" si="141"/>
        <v>32.269841269841272</v>
      </c>
      <c r="Q1287" t="str">
        <f t="shared" si="142"/>
        <v>theater</v>
      </c>
      <c r="R1287" s="24" t="str">
        <f t="shared" si="143"/>
        <v>plays</v>
      </c>
      <c r="S1287" s="14" t="str">
        <f t="shared" si="144"/>
        <v>Jun</v>
      </c>
      <c r="T1287" s="14" t="str">
        <f t="shared" si="145"/>
        <v>2015</v>
      </c>
      <c r="U1287" s="14" t="str">
        <f t="shared" si="146"/>
        <v>Jun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23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40"/>
        <v>108.33333333333333</v>
      </c>
      <c r="P1288" s="10">
        <f t="shared" si="141"/>
        <v>81.25</v>
      </c>
      <c r="Q1288" t="str">
        <f t="shared" si="142"/>
        <v>theater</v>
      </c>
      <c r="R1288" s="24" t="str">
        <f t="shared" si="143"/>
        <v>plays</v>
      </c>
      <c r="S1288" s="14" t="str">
        <f t="shared" si="144"/>
        <v>Feb</v>
      </c>
      <c r="T1288" s="14" t="str">
        <f t="shared" si="145"/>
        <v>2015</v>
      </c>
      <c r="U1288" s="14" t="str">
        <f t="shared" si="146"/>
        <v>Feb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23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40"/>
        <v>242</v>
      </c>
      <c r="P1289" s="10">
        <f t="shared" si="141"/>
        <v>24.2</v>
      </c>
      <c r="Q1289" t="str">
        <f t="shared" si="142"/>
        <v>theater</v>
      </c>
      <c r="R1289" s="24" t="str">
        <f t="shared" si="143"/>
        <v>plays</v>
      </c>
      <c r="S1289" s="14" t="str">
        <f t="shared" si="144"/>
        <v>Apr</v>
      </c>
      <c r="T1289" s="14" t="str">
        <f t="shared" si="145"/>
        <v>2015</v>
      </c>
      <c r="U1289" s="14" t="str">
        <f t="shared" si="146"/>
        <v>Jun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23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40"/>
        <v>100.44999999999999</v>
      </c>
      <c r="P1290" s="10">
        <f t="shared" si="141"/>
        <v>65.868852459016395</v>
      </c>
      <c r="Q1290" t="str">
        <f t="shared" si="142"/>
        <v>theater</v>
      </c>
      <c r="R1290" s="24" t="str">
        <f t="shared" si="143"/>
        <v>plays</v>
      </c>
      <c r="S1290" s="14" t="str">
        <f t="shared" si="144"/>
        <v>Jul</v>
      </c>
      <c r="T1290" s="14" t="str">
        <f t="shared" si="145"/>
        <v>2016</v>
      </c>
      <c r="U1290" s="14" t="str">
        <f t="shared" si="146"/>
        <v>Aug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23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40"/>
        <v>125.06666666666666</v>
      </c>
      <c r="P1291" s="10">
        <f t="shared" si="141"/>
        <v>36.07692307692308</v>
      </c>
      <c r="Q1291" t="str">
        <f t="shared" si="142"/>
        <v>theater</v>
      </c>
      <c r="R1291" s="24" t="str">
        <f t="shared" si="143"/>
        <v>plays</v>
      </c>
      <c r="S1291" s="14" t="str">
        <f t="shared" si="144"/>
        <v>Dec</v>
      </c>
      <c r="T1291" s="14" t="str">
        <f t="shared" si="145"/>
        <v>2016</v>
      </c>
      <c r="U1291" s="14" t="str">
        <f t="shared" si="146"/>
        <v>Jan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23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40"/>
        <v>108.57142857142857</v>
      </c>
      <c r="P1292" s="10">
        <f t="shared" si="141"/>
        <v>44.186046511627907</v>
      </c>
      <c r="Q1292" t="str">
        <f t="shared" si="142"/>
        <v>theater</v>
      </c>
      <c r="R1292" s="24" t="str">
        <f t="shared" si="143"/>
        <v>plays</v>
      </c>
      <c r="S1292" s="14" t="str">
        <f t="shared" si="144"/>
        <v>Mar</v>
      </c>
      <c r="T1292" s="14" t="str">
        <f t="shared" si="145"/>
        <v>2015</v>
      </c>
      <c r="U1292" s="14" t="str">
        <f t="shared" si="146"/>
        <v>Apr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2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40"/>
        <v>145.70000000000002</v>
      </c>
      <c r="P1293" s="10">
        <f t="shared" si="141"/>
        <v>104.07142857142857</v>
      </c>
      <c r="Q1293" t="str">
        <f t="shared" si="142"/>
        <v>theater</v>
      </c>
      <c r="R1293" s="24" t="str">
        <f t="shared" si="143"/>
        <v>plays</v>
      </c>
      <c r="S1293" s="14" t="str">
        <f t="shared" si="144"/>
        <v>Mar</v>
      </c>
      <c r="T1293" s="14" t="str">
        <f t="shared" si="145"/>
        <v>2015</v>
      </c>
      <c r="U1293" s="14" t="str">
        <f t="shared" si="146"/>
        <v>Apr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23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40"/>
        <v>110.00000000000001</v>
      </c>
      <c r="P1294" s="10">
        <f t="shared" si="141"/>
        <v>35.96153846153846</v>
      </c>
      <c r="Q1294" t="str">
        <f t="shared" si="142"/>
        <v>theater</v>
      </c>
      <c r="R1294" s="24" t="str">
        <f t="shared" si="143"/>
        <v>plays</v>
      </c>
      <c r="S1294" s="14" t="str">
        <f t="shared" si="144"/>
        <v>Sep</v>
      </c>
      <c r="T1294" s="14" t="str">
        <f t="shared" si="145"/>
        <v>2015</v>
      </c>
      <c r="U1294" s="14" t="str">
        <f t="shared" si="146"/>
        <v>Oct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23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40"/>
        <v>102.23333333333333</v>
      </c>
      <c r="P1295" s="10">
        <f t="shared" si="141"/>
        <v>127.79166666666667</v>
      </c>
      <c r="Q1295" t="str">
        <f t="shared" si="142"/>
        <v>theater</v>
      </c>
      <c r="R1295" s="24" t="str">
        <f t="shared" si="143"/>
        <v>plays</v>
      </c>
      <c r="S1295" s="14" t="str">
        <f t="shared" si="144"/>
        <v>Oct</v>
      </c>
      <c r="T1295" s="14" t="str">
        <f t="shared" si="145"/>
        <v>2015</v>
      </c>
      <c r="U1295" s="14" t="str">
        <f t="shared" si="146"/>
        <v>Nov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23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40"/>
        <v>122</v>
      </c>
      <c r="P1296" s="10">
        <f t="shared" si="141"/>
        <v>27.727272727272727</v>
      </c>
      <c r="Q1296" t="str">
        <f t="shared" si="142"/>
        <v>theater</v>
      </c>
      <c r="R1296" s="24" t="str">
        <f t="shared" si="143"/>
        <v>plays</v>
      </c>
      <c r="S1296" s="14" t="str">
        <f t="shared" si="144"/>
        <v>Oct</v>
      </c>
      <c r="T1296" s="14" t="str">
        <f t="shared" si="145"/>
        <v>2015</v>
      </c>
      <c r="U1296" s="14" t="str">
        <f t="shared" si="146"/>
        <v>Oct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23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40"/>
        <v>101.96000000000001</v>
      </c>
      <c r="P1297" s="10">
        <f t="shared" si="141"/>
        <v>39.828125</v>
      </c>
      <c r="Q1297" t="str">
        <f t="shared" si="142"/>
        <v>theater</v>
      </c>
      <c r="R1297" s="24" t="str">
        <f t="shared" si="143"/>
        <v>plays</v>
      </c>
      <c r="S1297" s="14" t="str">
        <f t="shared" si="144"/>
        <v>Jun</v>
      </c>
      <c r="T1297" s="14" t="str">
        <f t="shared" si="145"/>
        <v>2015</v>
      </c>
      <c r="U1297" s="14" t="str">
        <f t="shared" si="146"/>
        <v>Jul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23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40"/>
        <v>141.1764705882353</v>
      </c>
      <c r="P1298" s="10">
        <f t="shared" si="141"/>
        <v>52.173913043478258</v>
      </c>
      <c r="Q1298" t="str">
        <f t="shared" si="142"/>
        <v>theater</v>
      </c>
      <c r="R1298" s="24" t="str">
        <f t="shared" si="143"/>
        <v>plays</v>
      </c>
      <c r="S1298" s="14" t="str">
        <f t="shared" si="144"/>
        <v>Feb</v>
      </c>
      <c r="T1298" s="14" t="str">
        <f t="shared" si="145"/>
        <v>2016</v>
      </c>
      <c r="U1298" s="14" t="str">
        <f t="shared" si="146"/>
        <v>Mar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23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40"/>
        <v>109.52500000000001</v>
      </c>
      <c r="P1299" s="10">
        <f t="shared" si="141"/>
        <v>92.037815126050418</v>
      </c>
      <c r="Q1299" t="str">
        <f t="shared" si="142"/>
        <v>theater</v>
      </c>
      <c r="R1299" s="24" t="str">
        <f t="shared" si="143"/>
        <v>plays</v>
      </c>
      <c r="S1299" s="14" t="str">
        <f t="shared" si="144"/>
        <v>Apr</v>
      </c>
      <c r="T1299" s="14" t="str">
        <f t="shared" si="145"/>
        <v>2016</v>
      </c>
      <c r="U1299" s="14" t="str">
        <f t="shared" si="146"/>
        <v>May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23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40"/>
        <v>104.65</v>
      </c>
      <c r="P1300" s="10">
        <f t="shared" si="141"/>
        <v>63.424242424242422</v>
      </c>
      <c r="Q1300" t="str">
        <f t="shared" si="142"/>
        <v>theater</v>
      </c>
      <c r="R1300" s="24" t="str">
        <f t="shared" si="143"/>
        <v>plays</v>
      </c>
      <c r="S1300" s="14" t="str">
        <f t="shared" si="144"/>
        <v>Mar</v>
      </c>
      <c r="T1300" s="14" t="str">
        <f t="shared" si="145"/>
        <v>2016</v>
      </c>
      <c r="U1300" s="14" t="str">
        <f t="shared" si="146"/>
        <v>Apr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23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40"/>
        <v>124</v>
      </c>
      <c r="P1301" s="10">
        <f t="shared" si="141"/>
        <v>135.625</v>
      </c>
      <c r="Q1301" t="str">
        <f t="shared" si="142"/>
        <v>theater</v>
      </c>
      <c r="R1301" s="24" t="str">
        <f t="shared" si="143"/>
        <v>plays</v>
      </c>
      <c r="S1301" s="14" t="str">
        <f t="shared" si="144"/>
        <v>Jun</v>
      </c>
      <c r="T1301" s="14" t="str">
        <f t="shared" si="145"/>
        <v>2015</v>
      </c>
      <c r="U1301" s="14" t="str">
        <f t="shared" si="146"/>
        <v>Jul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23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40"/>
        <v>135</v>
      </c>
      <c r="P1302" s="10">
        <f t="shared" si="141"/>
        <v>168.75</v>
      </c>
      <c r="Q1302" t="str">
        <f t="shared" si="142"/>
        <v>theater</v>
      </c>
      <c r="R1302" s="24" t="str">
        <f t="shared" si="143"/>
        <v>plays</v>
      </c>
      <c r="S1302" s="14" t="str">
        <f t="shared" si="144"/>
        <v>Apr</v>
      </c>
      <c r="T1302" s="14" t="str">
        <f t="shared" si="145"/>
        <v>2016</v>
      </c>
      <c r="U1302" s="14" t="str">
        <f t="shared" si="146"/>
        <v>Jun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2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40"/>
        <v>102.75000000000001</v>
      </c>
      <c r="P1303" s="10">
        <f t="shared" si="141"/>
        <v>70.862068965517238</v>
      </c>
      <c r="Q1303" t="str">
        <f t="shared" si="142"/>
        <v>theater</v>
      </c>
      <c r="R1303" s="24" t="str">
        <f t="shared" si="143"/>
        <v>plays</v>
      </c>
      <c r="S1303" s="14" t="str">
        <f t="shared" si="144"/>
        <v>Jul</v>
      </c>
      <c r="T1303" s="14" t="str">
        <f t="shared" si="145"/>
        <v>2015</v>
      </c>
      <c r="U1303" s="14" t="str">
        <f t="shared" si="146"/>
        <v>Jul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23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40"/>
        <v>100</v>
      </c>
      <c r="P1304" s="10">
        <f t="shared" si="141"/>
        <v>50</v>
      </c>
      <c r="Q1304" t="str">
        <f t="shared" si="142"/>
        <v>theater</v>
      </c>
      <c r="R1304" s="24" t="str">
        <f t="shared" si="143"/>
        <v>plays</v>
      </c>
      <c r="S1304" s="14" t="str">
        <f t="shared" si="144"/>
        <v>Nov</v>
      </c>
      <c r="T1304" s="14" t="str">
        <f t="shared" si="145"/>
        <v>2016</v>
      </c>
      <c r="U1304" s="14" t="str">
        <f t="shared" si="146"/>
        <v>Dec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23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40"/>
        <v>130.26085714285716</v>
      </c>
      <c r="P1305" s="10">
        <f t="shared" si="141"/>
        <v>42.214166666666671</v>
      </c>
      <c r="Q1305" t="str">
        <f t="shared" si="142"/>
        <v>theater</v>
      </c>
      <c r="R1305" s="24" t="str">
        <f t="shared" si="143"/>
        <v>plays</v>
      </c>
      <c r="S1305" s="14" t="str">
        <f t="shared" si="144"/>
        <v>Jul</v>
      </c>
      <c r="T1305" s="14" t="str">
        <f t="shared" si="145"/>
        <v>2016</v>
      </c>
      <c r="U1305" s="14" t="str">
        <f t="shared" si="146"/>
        <v>Jul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23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40"/>
        <v>39.627499999999998</v>
      </c>
      <c r="P1306" s="10">
        <f t="shared" si="141"/>
        <v>152.41346153846155</v>
      </c>
      <c r="Q1306" t="str">
        <f t="shared" si="142"/>
        <v>technology</v>
      </c>
      <c r="R1306" s="24" t="str">
        <f t="shared" si="143"/>
        <v>wearables</v>
      </c>
      <c r="S1306" s="14" t="str">
        <f t="shared" si="144"/>
        <v>Jan</v>
      </c>
      <c r="T1306" s="14" t="str">
        <f t="shared" si="145"/>
        <v>2017</v>
      </c>
      <c r="U1306" s="14" t="str">
        <f t="shared" si="146"/>
        <v>Mar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23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40"/>
        <v>25.976666666666663</v>
      </c>
      <c r="P1307" s="10">
        <f t="shared" si="141"/>
        <v>90.616279069767444</v>
      </c>
      <c r="Q1307" t="str">
        <f t="shared" si="142"/>
        <v>technology</v>
      </c>
      <c r="R1307" s="24" t="str">
        <f t="shared" si="143"/>
        <v>wearables</v>
      </c>
      <c r="S1307" s="14" t="str">
        <f t="shared" si="144"/>
        <v>Jun</v>
      </c>
      <c r="T1307" s="14" t="str">
        <f t="shared" si="145"/>
        <v>2016</v>
      </c>
      <c r="U1307" s="14" t="str">
        <f t="shared" si="146"/>
        <v>Jul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23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40"/>
        <v>65.24636363636364</v>
      </c>
      <c r="P1308" s="10">
        <f t="shared" si="141"/>
        <v>201.60393258426967</v>
      </c>
      <c r="Q1308" t="str">
        <f t="shared" si="142"/>
        <v>technology</v>
      </c>
      <c r="R1308" s="24" t="str">
        <f t="shared" si="143"/>
        <v>wearables</v>
      </c>
      <c r="S1308" s="14" t="str">
        <f t="shared" si="144"/>
        <v>Nov</v>
      </c>
      <c r="T1308" s="14" t="str">
        <f t="shared" si="145"/>
        <v>2014</v>
      </c>
      <c r="U1308" s="14" t="str">
        <f t="shared" si="146"/>
        <v>Dec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23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40"/>
        <v>11.514000000000001</v>
      </c>
      <c r="P1309" s="10">
        <f t="shared" si="141"/>
        <v>127.93333333333334</v>
      </c>
      <c r="Q1309" t="str">
        <f t="shared" si="142"/>
        <v>technology</v>
      </c>
      <c r="R1309" s="24" t="str">
        <f t="shared" si="143"/>
        <v>wearables</v>
      </c>
      <c r="S1309" s="14" t="str">
        <f t="shared" si="144"/>
        <v>Jan</v>
      </c>
      <c r="T1309" s="14" t="str">
        <f t="shared" si="145"/>
        <v>2016</v>
      </c>
      <c r="U1309" s="14" t="str">
        <f t="shared" si="146"/>
        <v>Feb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23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40"/>
        <v>11.360000000000001</v>
      </c>
      <c r="P1310" s="10">
        <f t="shared" si="141"/>
        <v>29.894736842105264</v>
      </c>
      <c r="Q1310" t="str">
        <f t="shared" si="142"/>
        <v>technology</v>
      </c>
      <c r="R1310" s="24" t="str">
        <f t="shared" si="143"/>
        <v>wearables</v>
      </c>
      <c r="S1310" s="14" t="str">
        <f t="shared" si="144"/>
        <v>Aug</v>
      </c>
      <c r="T1310" s="14" t="str">
        <f t="shared" si="145"/>
        <v>2016</v>
      </c>
      <c r="U1310" s="14" t="str">
        <f t="shared" si="146"/>
        <v>Oct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23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40"/>
        <v>111.99130434782609</v>
      </c>
      <c r="P1311" s="10">
        <f t="shared" si="141"/>
        <v>367.97142857142859</v>
      </c>
      <c r="Q1311" t="str">
        <f t="shared" si="142"/>
        <v>technology</v>
      </c>
      <c r="R1311" s="24" t="str">
        <f t="shared" si="143"/>
        <v>wearables</v>
      </c>
      <c r="S1311" s="14" t="str">
        <f t="shared" si="144"/>
        <v>Sep</v>
      </c>
      <c r="T1311" s="14" t="str">
        <f t="shared" si="145"/>
        <v>2015</v>
      </c>
      <c r="U1311" s="14" t="str">
        <f t="shared" si="146"/>
        <v>Oct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23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40"/>
        <v>15.5</v>
      </c>
      <c r="P1312" s="10">
        <f t="shared" si="141"/>
        <v>129.16666666666666</v>
      </c>
      <c r="Q1312" t="str">
        <f t="shared" si="142"/>
        <v>technology</v>
      </c>
      <c r="R1312" s="24" t="str">
        <f t="shared" si="143"/>
        <v>wearables</v>
      </c>
      <c r="S1312" s="14" t="str">
        <f t="shared" si="144"/>
        <v>Jul</v>
      </c>
      <c r="T1312" s="14" t="str">
        <f t="shared" si="145"/>
        <v>2016</v>
      </c>
      <c r="U1312" s="14" t="str">
        <f t="shared" si="146"/>
        <v>Aug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2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40"/>
        <v>32.027999999999999</v>
      </c>
      <c r="P1313" s="10">
        <f t="shared" si="141"/>
        <v>800.7</v>
      </c>
      <c r="Q1313" t="str">
        <f t="shared" si="142"/>
        <v>technology</v>
      </c>
      <c r="R1313" s="24" t="str">
        <f t="shared" si="143"/>
        <v>wearables</v>
      </c>
      <c r="S1313" s="14" t="str">
        <f t="shared" si="144"/>
        <v>Oct</v>
      </c>
      <c r="T1313" s="14" t="str">
        <f t="shared" si="145"/>
        <v>2016</v>
      </c>
      <c r="U1313" s="14" t="str">
        <f t="shared" si="146"/>
        <v>Nov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23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40"/>
        <v>0.60869565217391308</v>
      </c>
      <c r="P1314" s="10">
        <f t="shared" si="141"/>
        <v>28</v>
      </c>
      <c r="Q1314" t="str">
        <f t="shared" si="142"/>
        <v>technology</v>
      </c>
      <c r="R1314" s="24" t="str">
        <f t="shared" si="143"/>
        <v>wearables</v>
      </c>
      <c r="S1314" s="14" t="str">
        <f t="shared" si="144"/>
        <v>Mar</v>
      </c>
      <c r="T1314" s="14" t="str">
        <f t="shared" si="145"/>
        <v>2015</v>
      </c>
      <c r="U1314" s="14" t="str">
        <f t="shared" si="146"/>
        <v>Apr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23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40"/>
        <v>31.114999999999998</v>
      </c>
      <c r="P1315" s="10">
        <f t="shared" si="141"/>
        <v>102.01639344262296</v>
      </c>
      <c r="Q1315" t="str">
        <f t="shared" si="142"/>
        <v>technology</v>
      </c>
      <c r="R1315" s="24" t="str">
        <f t="shared" si="143"/>
        <v>wearables</v>
      </c>
      <c r="S1315" s="14" t="str">
        <f t="shared" si="144"/>
        <v>Feb</v>
      </c>
      <c r="T1315" s="14" t="str">
        <f t="shared" si="145"/>
        <v>2016</v>
      </c>
      <c r="U1315" s="14" t="str">
        <f t="shared" si="146"/>
        <v>Mar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23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40"/>
        <v>1.1266666666666667</v>
      </c>
      <c r="P1316" s="10">
        <f t="shared" si="141"/>
        <v>184.36363636363637</v>
      </c>
      <c r="Q1316" t="str">
        <f t="shared" si="142"/>
        <v>technology</v>
      </c>
      <c r="R1316" s="24" t="str">
        <f t="shared" si="143"/>
        <v>wearables</v>
      </c>
      <c r="S1316" s="14" t="str">
        <f t="shared" si="144"/>
        <v>Aug</v>
      </c>
      <c r="T1316" s="14" t="str">
        <f t="shared" si="145"/>
        <v>2016</v>
      </c>
      <c r="U1316" s="14" t="str">
        <f t="shared" si="146"/>
        <v>Oct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23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40"/>
        <v>40.404000000000003</v>
      </c>
      <c r="P1317" s="10">
        <f t="shared" si="141"/>
        <v>162.91935483870967</v>
      </c>
      <c r="Q1317" t="str">
        <f t="shared" si="142"/>
        <v>technology</v>
      </c>
      <c r="R1317" s="24" t="str">
        <f t="shared" si="143"/>
        <v>wearables</v>
      </c>
      <c r="S1317" s="14" t="str">
        <f t="shared" si="144"/>
        <v>Oct</v>
      </c>
      <c r="T1317" s="14" t="str">
        <f t="shared" si="145"/>
        <v>2015</v>
      </c>
      <c r="U1317" s="14" t="str">
        <f t="shared" si="146"/>
        <v>Nov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23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40"/>
        <v>1.3333333333333333E-3</v>
      </c>
      <c r="P1318" s="10">
        <f t="shared" si="141"/>
        <v>1</v>
      </c>
      <c r="Q1318" t="str">
        <f t="shared" si="142"/>
        <v>technology</v>
      </c>
      <c r="R1318" s="24" t="str">
        <f t="shared" si="143"/>
        <v>wearables</v>
      </c>
      <c r="S1318" s="14" t="str">
        <f t="shared" si="144"/>
        <v>Jan</v>
      </c>
      <c r="T1318" s="14" t="str">
        <f t="shared" si="145"/>
        <v>2016</v>
      </c>
      <c r="U1318" s="14" t="str">
        <f t="shared" si="146"/>
        <v>Feb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23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40"/>
        <v>5.7334999999999994</v>
      </c>
      <c r="P1319" s="10">
        <f t="shared" si="141"/>
        <v>603.52631578947364</v>
      </c>
      <c r="Q1319" t="str">
        <f t="shared" si="142"/>
        <v>technology</v>
      </c>
      <c r="R1319" s="24" t="str">
        <f t="shared" si="143"/>
        <v>wearables</v>
      </c>
      <c r="S1319" s="14" t="str">
        <f t="shared" si="144"/>
        <v>May</v>
      </c>
      <c r="T1319" s="14" t="str">
        <f t="shared" si="145"/>
        <v>2016</v>
      </c>
      <c r="U1319" s="14" t="str">
        <f t="shared" si="146"/>
        <v>Jul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23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40"/>
        <v>15.324999999999999</v>
      </c>
      <c r="P1320" s="10">
        <f t="shared" si="141"/>
        <v>45.407407407407405</v>
      </c>
      <c r="Q1320" t="str">
        <f t="shared" si="142"/>
        <v>technology</v>
      </c>
      <c r="R1320" s="24" t="str">
        <f t="shared" si="143"/>
        <v>wearables</v>
      </c>
      <c r="S1320" s="14" t="str">
        <f t="shared" si="144"/>
        <v>Dec</v>
      </c>
      <c r="T1320" s="14" t="str">
        <f t="shared" si="145"/>
        <v>2014</v>
      </c>
      <c r="U1320" s="14" t="str">
        <f t="shared" si="146"/>
        <v>Jan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23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40"/>
        <v>15.103448275862069</v>
      </c>
      <c r="P1321" s="10">
        <f t="shared" si="141"/>
        <v>97.333333333333329</v>
      </c>
      <c r="Q1321" t="str">
        <f t="shared" si="142"/>
        <v>technology</v>
      </c>
      <c r="R1321" s="24" t="str">
        <f t="shared" si="143"/>
        <v>wearables</v>
      </c>
      <c r="S1321" s="14" t="str">
        <f t="shared" si="144"/>
        <v>Jun</v>
      </c>
      <c r="T1321" s="14" t="str">
        <f t="shared" si="145"/>
        <v>2014</v>
      </c>
      <c r="U1321" s="14" t="str">
        <f t="shared" si="146"/>
        <v>Jul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23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40"/>
        <v>0.503</v>
      </c>
      <c r="P1322" s="10">
        <f t="shared" si="141"/>
        <v>167.66666666666666</v>
      </c>
      <c r="Q1322" t="str">
        <f t="shared" si="142"/>
        <v>technology</v>
      </c>
      <c r="R1322" s="24" t="str">
        <f t="shared" si="143"/>
        <v>wearables</v>
      </c>
      <c r="S1322" s="14" t="str">
        <f t="shared" si="144"/>
        <v>Dec</v>
      </c>
      <c r="T1322" s="14" t="str">
        <f t="shared" si="145"/>
        <v>2016</v>
      </c>
      <c r="U1322" s="14" t="str">
        <f t="shared" si="146"/>
        <v>Dec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40"/>
        <v>1.3028138528138529</v>
      </c>
      <c r="P1323" s="10">
        <f t="shared" si="141"/>
        <v>859.85714285714289</v>
      </c>
      <c r="Q1323" t="str">
        <f t="shared" si="142"/>
        <v>technology</v>
      </c>
      <c r="R1323" s="24" t="str">
        <f t="shared" si="143"/>
        <v>wearables</v>
      </c>
      <c r="S1323" s="14" t="str">
        <f t="shared" si="144"/>
        <v>Nov</v>
      </c>
      <c r="T1323" s="14" t="str">
        <f t="shared" si="145"/>
        <v>2016</v>
      </c>
      <c r="U1323" s="14" t="str">
        <f t="shared" si="146"/>
        <v>Dec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23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40"/>
        <v>0.30285714285714288</v>
      </c>
      <c r="P1324" s="10">
        <f t="shared" si="141"/>
        <v>26.5</v>
      </c>
      <c r="Q1324" t="str">
        <f t="shared" si="142"/>
        <v>technology</v>
      </c>
      <c r="R1324" s="24" t="str">
        <f t="shared" si="143"/>
        <v>wearables</v>
      </c>
      <c r="S1324" s="14" t="str">
        <f t="shared" si="144"/>
        <v>Apr</v>
      </c>
      <c r="T1324" s="14" t="str">
        <f t="shared" si="145"/>
        <v>2015</v>
      </c>
      <c r="U1324" s="14" t="str">
        <f t="shared" si="146"/>
        <v>May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23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40"/>
        <v>8.8800000000000008</v>
      </c>
      <c r="P1325" s="10">
        <f t="shared" si="141"/>
        <v>30.272727272727273</v>
      </c>
      <c r="Q1325" t="str">
        <f t="shared" si="142"/>
        <v>technology</v>
      </c>
      <c r="R1325" s="24" t="str">
        <f t="shared" si="143"/>
        <v>wearables</v>
      </c>
      <c r="S1325" s="14" t="str">
        <f t="shared" si="144"/>
        <v>Mar</v>
      </c>
      <c r="T1325" s="14" t="str">
        <f t="shared" si="145"/>
        <v>2016</v>
      </c>
      <c r="U1325" s="14" t="str">
        <f t="shared" si="146"/>
        <v>Apr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23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40"/>
        <v>9.84</v>
      </c>
      <c r="P1326" s="10">
        <f t="shared" si="141"/>
        <v>54.666666666666664</v>
      </c>
      <c r="Q1326" t="str">
        <f t="shared" si="142"/>
        <v>technology</v>
      </c>
      <c r="R1326" s="24" t="str">
        <f t="shared" si="143"/>
        <v>wearables</v>
      </c>
      <c r="S1326" s="14" t="str">
        <f t="shared" si="144"/>
        <v>Sep</v>
      </c>
      <c r="T1326" s="14" t="str">
        <f t="shared" si="145"/>
        <v>2016</v>
      </c>
      <c r="U1326" s="14" t="str">
        <f t="shared" si="146"/>
        <v>Oct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23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40"/>
        <v>2.4299999999999997</v>
      </c>
      <c r="P1327" s="10">
        <f t="shared" si="141"/>
        <v>60.75</v>
      </c>
      <c r="Q1327" t="str">
        <f t="shared" si="142"/>
        <v>technology</v>
      </c>
      <c r="R1327" s="24" t="str">
        <f t="shared" si="143"/>
        <v>wearables</v>
      </c>
      <c r="S1327" s="14" t="str">
        <f t="shared" si="144"/>
        <v>Nov</v>
      </c>
      <c r="T1327" s="14" t="str">
        <f t="shared" si="145"/>
        <v>2016</v>
      </c>
      <c r="U1327" s="14" t="str">
        <f t="shared" si="146"/>
        <v>Dec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23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40"/>
        <v>1.1299999999999999</v>
      </c>
      <c r="P1328" s="10">
        <f t="shared" si="141"/>
        <v>102.72727272727273</v>
      </c>
      <c r="Q1328" t="str">
        <f t="shared" si="142"/>
        <v>technology</v>
      </c>
      <c r="R1328" s="24" t="str">
        <f t="shared" si="143"/>
        <v>wearables</v>
      </c>
      <c r="S1328" s="14" t="str">
        <f t="shared" si="144"/>
        <v>Dec</v>
      </c>
      <c r="T1328" s="14" t="str">
        <f t="shared" si="145"/>
        <v>2014</v>
      </c>
      <c r="U1328" s="14" t="str">
        <f t="shared" si="146"/>
        <v>Jan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23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40"/>
        <v>3.5520833333333335</v>
      </c>
      <c r="P1329" s="10">
        <f t="shared" si="141"/>
        <v>41.585365853658537</v>
      </c>
      <c r="Q1329" t="str">
        <f t="shared" si="142"/>
        <v>technology</v>
      </c>
      <c r="R1329" s="24" t="str">
        <f t="shared" si="143"/>
        <v>wearables</v>
      </c>
      <c r="S1329" s="14" t="str">
        <f t="shared" si="144"/>
        <v>Apr</v>
      </c>
      <c r="T1329" s="14" t="str">
        <f t="shared" si="145"/>
        <v>2015</v>
      </c>
      <c r="U1329" s="14" t="str">
        <f t="shared" si="146"/>
        <v>May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23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40"/>
        <v>2.3306666666666667</v>
      </c>
      <c r="P1330" s="10">
        <f t="shared" si="141"/>
        <v>116.53333333333333</v>
      </c>
      <c r="Q1330" t="str">
        <f t="shared" si="142"/>
        <v>technology</v>
      </c>
      <c r="R1330" s="24" t="str">
        <f t="shared" si="143"/>
        <v>wearables</v>
      </c>
      <c r="S1330" s="14" t="str">
        <f t="shared" si="144"/>
        <v>Aug</v>
      </c>
      <c r="T1330" s="14" t="str">
        <f t="shared" si="145"/>
        <v>2016</v>
      </c>
      <c r="U1330" s="14" t="str">
        <f t="shared" si="146"/>
        <v>Oct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23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40"/>
        <v>0.81600000000000006</v>
      </c>
      <c r="P1331" s="10">
        <f t="shared" si="141"/>
        <v>45.333333333333336</v>
      </c>
      <c r="Q1331" t="str">
        <f t="shared" si="142"/>
        <v>technology</v>
      </c>
      <c r="R1331" s="24" t="str">
        <f t="shared" si="143"/>
        <v>wearables</v>
      </c>
      <c r="S1331" s="14" t="str">
        <f t="shared" si="144"/>
        <v>Oct</v>
      </c>
      <c r="T1331" s="14" t="str">
        <f t="shared" si="145"/>
        <v>2014</v>
      </c>
      <c r="U1331" s="14" t="str">
        <f t="shared" si="146"/>
        <v>Dec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23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40"/>
        <v>22.494285714285713</v>
      </c>
      <c r="P1332" s="10">
        <f t="shared" si="141"/>
        <v>157.46</v>
      </c>
      <c r="Q1332" t="str">
        <f t="shared" si="142"/>
        <v>technology</v>
      </c>
      <c r="R1332" s="24" t="str">
        <f t="shared" si="143"/>
        <v>wearables</v>
      </c>
      <c r="S1332" s="14" t="str">
        <f t="shared" si="144"/>
        <v>Jun</v>
      </c>
      <c r="T1332" s="14" t="str">
        <f t="shared" si="145"/>
        <v>2016</v>
      </c>
      <c r="U1332" s="14" t="str">
        <f t="shared" si="146"/>
        <v>Jul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2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40"/>
        <v>1.3668</v>
      </c>
      <c r="P1333" s="10">
        <f t="shared" si="141"/>
        <v>100.5</v>
      </c>
      <c r="Q1333" t="str">
        <f t="shared" si="142"/>
        <v>technology</v>
      </c>
      <c r="R1333" s="24" t="str">
        <f t="shared" si="143"/>
        <v>wearables</v>
      </c>
      <c r="S1333" s="14" t="str">
        <f t="shared" si="144"/>
        <v>Jul</v>
      </c>
      <c r="T1333" s="14" t="str">
        <f t="shared" si="145"/>
        <v>2016</v>
      </c>
      <c r="U1333" s="14" t="str">
        <f t="shared" si="146"/>
        <v>Aug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23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40"/>
        <v>0</v>
      </c>
      <c r="P1334" s="10" t="e">
        <f t="shared" si="141"/>
        <v>#DIV/0!</v>
      </c>
      <c r="Q1334" t="str">
        <f t="shared" si="142"/>
        <v>technology</v>
      </c>
      <c r="R1334" s="24" t="str">
        <f t="shared" si="143"/>
        <v>wearables</v>
      </c>
      <c r="S1334" s="14" t="str">
        <f t="shared" si="144"/>
        <v>Dec</v>
      </c>
      <c r="T1334" s="14" t="str">
        <f t="shared" si="145"/>
        <v>2016</v>
      </c>
      <c r="U1334" s="14" t="str">
        <f t="shared" si="146"/>
        <v>Jan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23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40"/>
        <v>0</v>
      </c>
      <c r="P1335" s="10" t="e">
        <f t="shared" si="141"/>
        <v>#DIV/0!</v>
      </c>
      <c r="Q1335" t="str">
        <f t="shared" si="142"/>
        <v>technology</v>
      </c>
      <c r="R1335" s="24" t="str">
        <f t="shared" si="143"/>
        <v>wearables</v>
      </c>
      <c r="S1335" s="14" t="str">
        <f t="shared" si="144"/>
        <v>Jun</v>
      </c>
      <c r="T1335" s="14" t="str">
        <f t="shared" si="145"/>
        <v>2014</v>
      </c>
      <c r="U1335" s="14" t="str">
        <f t="shared" si="146"/>
        <v>Jul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23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40"/>
        <v>10.754135338345865</v>
      </c>
      <c r="P1336" s="10">
        <f t="shared" si="141"/>
        <v>51.822463768115945</v>
      </c>
      <c r="Q1336" t="str">
        <f t="shared" si="142"/>
        <v>technology</v>
      </c>
      <c r="R1336" s="24" t="str">
        <f t="shared" si="143"/>
        <v>wearables</v>
      </c>
      <c r="S1336" s="14" t="str">
        <f t="shared" si="144"/>
        <v>Feb</v>
      </c>
      <c r="T1336" s="14" t="str">
        <f t="shared" si="145"/>
        <v>2016</v>
      </c>
      <c r="U1336" s="14" t="str">
        <f t="shared" si="146"/>
        <v>Mar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23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40"/>
        <v>19.759999999999998</v>
      </c>
      <c r="P1337" s="10">
        <f t="shared" si="141"/>
        <v>308.75</v>
      </c>
      <c r="Q1337" t="str">
        <f t="shared" si="142"/>
        <v>technology</v>
      </c>
      <c r="R1337" s="24" t="str">
        <f t="shared" si="143"/>
        <v>wearables</v>
      </c>
      <c r="S1337" s="14" t="str">
        <f t="shared" si="144"/>
        <v>Nov</v>
      </c>
      <c r="T1337" s="14" t="str">
        <f t="shared" si="145"/>
        <v>2015</v>
      </c>
      <c r="U1337" s="14" t="str">
        <f t="shared" si="146"/>
        <v>Dec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23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40"/>
        <v>84.946999999999989</v>
      </c>
      <c r="P1338" s="10">
        <f t="shared" si="141"/>
        <v>379.22767857142856</v>
      </c>
      <c r="Q1338" t="str">
        <f t="shared" si="142"/>
        <v>technology</v>
      </c>
      <c r="R1338" s="24" t="str">
        <f t="shared" si="143"/>
        <v>wearables</v>
      </c>
      <c r="S1338" s="14" t="str">
        <f t="shared" si="144"/>
        <v>Nov</v>
      </c>
      <c r="T1338" s="14" t="str">
        <f t="shared" si="145"/>
        <v>2014</v>
      </c>
      <c r="U1338" s="14" t="str">
        <f t="shared" si="146"/>
        <v>Dec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23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40"/>
        <v>49.381999999999998</v>
      </c>
      <c r="P1339" s="10">
        <f t="shared" si="141"/>
        <v>176.36428571428573</v>
      </c>
      <c r="Q1339" t="str">
        <f t="shared" si="142"/>
        <v>technology</v>
      </c>
      <c r="R1339" s="24" t="str">
        <f t="shared" si="143"/>
        <v>wearables</v>
      </c>
      <c r="S1339" s="14" t="str">
        <f t="shared" si="144"/>
        <v>Feb</v>
      </c>
      <c r="T1339" s="14" t="str">
        <f t="shared" si="145"/>
        <v>2017</v>
      </c>
      <c r="U1339" s="14" t="str">
        <f t="shared" si="146"/>
        <v>Mar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23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40"/>
        <v>3.3033333333333332</v>
      </c>
      <c r="P1340" s="10">
        <f t="shared" si="141"/>
        <v>66.066666666666663</v>
      </c>
      <c r="Q1340" t="str">
        <f t="shared" si="142"/>
        <v>technology</v>
      </c>
      <c r="R1340" s="24" t="str">
        <f t="shared" si="143"/>
        <v>wearables</v>
      </c>
      <c r="S1340" s="14" t="str">
        <f t="shared" si="144"/>
        <v>Jul</v>
      </c>
      <c r="T1340" s="14" t="str">
        <f t="shared" si="145"/>
        <v>2015</v>
      </c>
      <c r="U1340" s="14" t="str">
        <f t="shared" si="146"/>
        <v>Aug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23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40"/>
        <v>6.6339999999999995</v>
      </c>
      <c r="P1341" s="10">
        <f t="shared" si="141"/>
        <v>89.648648648648646</v>
      </c>
      <c r="Q1341" t="str">
        <f t="shared" si="142"/>
        <v>technology</v>
      </c>
      <c r="R1341" s="24" t="str">
        <f t="shared" si="143"/>
        <v>wearables</v>
      </c>
      <c r="S1341" s="14" t="str">
        <f t="shared" si="144"/>
        <v>Oct</v>
      </c>
      <c r="T1341" s="14" t="str">
        <f t="shared" si="145"/>
        <v>2014</v>
      </c>
      <c r="U1341" s="14" t="str">
        <f t="shared" si="146"/>
        <v>Dec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23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40"/>
        <v>0</v>
      </c>
      <c r="P1342" s="10" t="e">
        <f t="shared" si="141"/>
        <v>#DIV/0!</v>
      </c>
      <c r="Q1342" t="str">
        <f t="shared" si="142"/>
        <v>technology</v>
      </c>
      <c r="R1342" s="24" t="str">
        <f t="shared" si="143"/>
        <v>wearables</v>
      </c>
      <c r="S1342" s="14" t="str">
        <f t="shared" si="144"/>
        <v>Jul</v>
      </c>
      <c r="T1342" s="14" t="str">
        <f t="shared" si="145"/>
        <v>2014</v>
      </c>
      <c r="U1342" s="14" t="str">
        <f t="shared" si="146"/>
        <v>Aug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2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40"/>
        <v>70.36</v>
      </c>
      <c r="P1343" s="10">
        <f t="shared" si="141"/>
        <v>382.39130434782606</v>
      </c>
      <c r="Q1343" t="str">
        <f t="shared" si="142"/>
        <v>technology</v>
      </c>
      <c r="R1343" s="24" t="str">
        <f t="shared" si="143"/>
        <v>wearables</v>
      </c>
      <c r="S1343" s="14" t="str">
        <f t="shared" si="144"/>
        <v>Aug</v>
      </c>
      <c r="T1343" s="14" t="str">
        <f t="shared" si="145"/>
        <v>2016</v>
      </c>
      <c r="U1343" s="14" t="str">
        <f t="shared" si="146"/>
        <v>Oct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23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40"/>
        <v>0.2</v>
      </c>
      <c r="P1344" s="10">
        <f t="shared" si="141"/>
        <v>100</v>
      </c>
      <c r="Q1344" t="str">
        <f t="shared" si="142"/>
        <v>technology</v>
      </c>
      <c r="R1344" s="24" t="str">
        <f t="shared" si="143"/>
        <v>wearables</v>
      </c>
      <c r="S1344" s="14" t="str">
        <f t="shared" si="144"/>
        <v>Jun</v>
      </c>
      <c r="T1344" s="14" t="str">
        <f t="shared" si="145"/>
        <v>2015</v>
      </c>
      <c r="U1344" s="14" t="str">
        <f t="shared" si="146"/>
        <v>Jul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23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40"/>
        <v>102.298</v>
      </c>
      <c r="P1345" s="10">
        <f t="shared" si="141"/>
        <v>158.35603715170279</v>
      </c>
      <c r="Q1345" t="str">
        <f t="shared" si="142"/>
        <v>technology</v>
      </c>
      <c r="R1345" s="24" t="str">
        <f t="shared" si="143"/>
        <v>wearables</v>
      </c>
      <c r="S1345" s="14" t="str">
        <f t="shared" si="144"/>
        <v>Jun</v>
      </c>
      <c r="T1345" s="14" t="str">
        <f t="shared" si="145"/>
        <v>2016</v>
      </c>
      <c r="U1345" s="14" t="str">
        <f t="shared" si="146"/>
        <v>Aug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23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40"/>
        <v>377.73333333333335</v>
      </c>
      <c r="P1346" s="10">
        <f t="shared" si="141"/>
        <v>40.762589928057551</v>
      </c>
      <c r="Q1346" t="str">
        <f t="shared" si="142"/>
        <v>publishing</v>
      </c>
      <c r="R1346" s="24" t="str">
        <f t="shared" si="143"/>
        <v>nonfiction</v>
      </c>
      <c r="S1346" s="14" t="str">
        <f t="shared" si="144"/>
        <v>Jun</v>
      </c>
      <c r="T1346" s="14" t="str">
        <f t="shared" si="145"/>
        <v>2016</v>
      </c>
      <c r="U1346" s="14" t="str">
        <f t="shared" si="146"/>
        <v>Jun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23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47">E1347/D1347*100</f>
        <v>125</v>
      </c>
      <c r="P1347" s="10">
        <f t="shared" ref="P1347:P1410" si="148">E1347/L1347</f>
        <v>53.571428571428569</v>
      </c>
      <c r="Q1347" t="str">
        <f t="shared" ref="Q1347:Q1410" si="149">LEFT(N1347,FIND("/",N1347)-1)</f>
        <v>publishing</v>
      </c>
      <c r="R1347" s="24" t="str">
        <f t="shared" ref="R1347:R1410" si="150">RIGHT(N1347,LEN(N1347)-SEARCH("/",N1347,1))</f>
        <v>nonfiction</v>
      </c>
      <c r="S1347" s="14" t="str">
        <f t="shared" ref="S1347:S1410" si="151">TEXT((((J1347/60)/60)/24)+DATE(1970,1,1),"mmm")</f>
        <v>Jun</v>
      </c>
      <c r="T1347" s="14" t="str">
        <f t="shared" ref="T1347:T1410" si="152">TEXT(((((J1347/60)/60)/24)+DATE(1970,1,1)),"yyyy")</f>
        <v>2014</v>
      </c>
      <c r="U1347" s="14" t="str">
        <f t="shared" ref="U1347:U1410" si="153">TEXT((((I1347/60)/60)/24)+DATE(1970,1,1),"mmm")</f>
        <v>Jul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23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47"/>
        <v>147.32653061224491</v>
      </c>
      <c r="P1348" s="10">
        <f t="shared" si="148"/>
        <v>48.449664429530202</v>
      </c>
      <c r="Q1348" t="str">
        <f t="shared" si="149"/>
        <v>publishing</v>
      </c>
      <c r="R1348" s="24" t="str">
        <f t="shared" si="150"/>
        <v>nonfiction</v>
      </c>
      <c r="S1348" s="14" t="str">
        <f t="shared" si="151"/>
        <v>May</v>
      </c>
      <c r="T1348" s="14" t="str">
        <f t="shared" si="152"/>
        <v>2013</v>
      </c>
      <c r="U1348" s="14" t="str">
        <f t="shared" si="153"/>
        <v>Jun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23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47"/>
        <v>102.2</v>
      </c>
      <c r="P1349" s="10">
        <f t="shared" si="148"/>
        <v>82.41935483870968</v>
      </c>
      <c r="Q1349" t="str">
        <f t="shared" si="149"/>
        <v>publishing</v>
      </c>
      <c r="R1349" s="24" t="str">
        <f t="shared" si="150"/>
        <v>nonfiction</v>
      </c>
      <c r="S1349" s="14" t="str">
        <f t="shared" si="151"/>
        <v>Feb</v>
      </c>
      <c r="T1349" s="14" t="str">
        <f t="shared" si="152"/>
        <v>2015</v>
      </c>
      <c r="U1349" s="14" t="str">
        <f t="shared" si="153"/>
        <v>Mar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23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47"/>
        <v>101.8723404255319</v>
      </c>
      <c r="P1350" s="10">
        <f t="shared" si="148"/>
        <v>230.19230769230768</v>
      </c>
      <c r="Q1350" t="str">
        <f t="shared" si="149"/>
        <v>publishing</v>
      </c>
      <c r="R1350" s="24" t="str">
        <f t="shared" si="150"/>
        <v>nonfiction</v>
      </c>
      <c r="S1350" s="14" t="str">
        <f t="shared" si="151"/>
        <v>Nov</v>
      </c>
      <c r="T1350" s="14" t="str">
        <f t="shared" si="152"/>
        <v>2014</v>
      </c>
      <c r="U1350" s="14" t="str">
        <f t="shared" si="153"/>
        <v>Dec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23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47"/>
        <v>204.2</v>
      </c>
      <c r="P1351" s="10">
        <f t="shared" si="148"/>
        <v>59.360465116279073</v>
      </c>
      <c r="Q1351" t="str">
        <f t="shared" si="149"/>
        <v>publishing</v>
      </c>
      <c r="R1351" s="24" t="str">
        <f t="shared" si="150"/>
        <v>nonfiction</v>
      </c>
      <c r="S1351" s="14" t="str">
        <f t="shared" si="151"/>
        <v>Nov</v>
      </c>
      <c r="T1351" s="14" t="str">
        <f t="shared" si="152"/>
        <v>2015</v>
      </c>
      <c r="U1351" s="14" t="str">
        <f t="shared" si="153"/>
        <v>Dec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23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47"/>
        <v>104.05</v>
      </c>
      <c r="P1352" s="10">
        <f t="shared" si="148"/>
        <v>66.698717948717942</v>
      </c>
      <c r="Q1352" t="str">
        <f t="shared" si="149"/>
        <v>publishing</v>
      </c>
      <c r="R1352" s="24" t="str">
        <f t="shared" si="150"/>
        <v>nonfiction</v>
      </c>
      <c r="S1352" s="14" t="str">
        <f t="shared" si="151"/>
        <v>Nov</v>
      </c>
      <c r="T1352" s="14" t="str">
        <f t="shared" si="152"/>
        <v>2015</v>
      </c>
      <c r="U1352" s="14" t="str">
        <f t="shared" si="153"/>
        <v>Dec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2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47"/>
        <v>101.265</v>
      </c>
      <c r="P1353" s="10">
        <f t="shared" si="148"/>
        <v>168.77500000000001</v>
      </c>
      <c r="Q1353" t="str">
        <f t="shared" si="149"/>
        <v>publishing</v>
      </c>
      <c r="R1353" s="24" t="str">
        <f t="shared" si="150"/>
        <v>nonfiction</v>
      </c>
      <c r="S1353" s="14" t="str">
        <f t="shared" si="151"/>
        <v>Jan</v>
      </c>
      <c r="T1353" s="14" t="str">
        <f t="shared" si="152"/>
        <v>2016</v>
      </c>
      <c r="U1353" s="14" t="str">
        <f t="shared" si="153"/>
        <v>Feb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23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47"/>
        <v>136.13999999999999</v>
      </c>
      <c r="P1354" s="10">
        <f t="shared" si="148"/>
        <v>59.973568281938327</v>
      </c>
      <c r="Q1354" t="str">
        <f t="shared" si="149"/>
        <v>publishing</v>
      </c>
      <c r="R1354" s="24" t="str">
        <f t="shared" si="150"/>
        <v>nonfiction</v>
      </c>
      <c r="S1354" s="14" t="str">
        <f t="shared" si="151"/>
        <v>Jul</v>
      </c>
      <c r="T1354" s="14" t="str">
        <f t="shared" si="152"/>
        <v>2015</v>
      </c>
      <c r="U1354" s="14" t="str">
        <f t="shared" si="153"/>
        <v>Sep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23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47"/>
        <v>133.6</v>
      </c>
      <c r="P1355" s="10">
        <f t="shared" si="148"/>
        <v>31.80952380952381</v>
      </c>
      <c r="Q1355" t="str">
        <f t="shared" si="149"/>
        <v>publishing</v>
      </c>
      <c r="R1355" s="24" t="str">
        <f t="shared" si="150"/>
        <v>nonfiction</v>
      </c>
      <c r="S1355" s="14" t="str">
        <f t="shared" si="151"/>
        <v>Feb</v>
      </c>
      <c r="T1355" s="14" t="str">
        <f t="shared" si="152"/>
        <v>2013</v>
      </c>
      <c r="U1355" s="14" t="str">
        <f t="shared" si="153"/>
        <v>Mar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23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47"/>
        <v>130.25</v>
      </c>
      <c r="P1356" s="10">
        <f t="shared" si="148"/>
        <v>24.421875</v>
      </c>
      <c r="Q1356" t="str">
        <f t="shared" si="149"/>
        <v>publishing</v>
      </c>
      <c r="R1356" s="24" t="str">
        <f t="shared" si="150"/>
        <v>nonfiction</v>
      </c>
      <c r="S1356" s="14" t="str">
        <f t="shared" si="151"/>
        <v>May</v>
      </c>
      <c r="T1356" s="14" t="str">
        <f t="shared" si="152"/>
        <v>2016</v>
      </c>
      <c r="U1356" s="14" t="str">
        <f t="shared" si="153"/>
        <v>Jun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23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47"/>
        <v>122.67999999999999</v>
      </c>
      <c r="P1357" s="10">
        <f t="shared" si="148"/>
        <v>25.347107438016529</v>
      </c>
      <c r="Q1357" t="str">
        <f t="shared" si="149"/>
        <v>publishing</v>
      </c>
      <c r="R1357" s="24" t="str">
        <f t="shared" si="150"/>
        <v>nonfiction</v>
      </c>
      <c r="S1357" s="14" t="str">
        <f t="shared" si="151"/>
        <v>Oct</v>
      </c>
      <c r="T1357" s="14" t="str">
        <f t="shared" si="152"/>
        <v>2012</v>
      </c>
      <c r="U1357" s="14" t="str">
        <f t="shared" si="153"/>
        <v>Nov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23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47"/>
        <v>182.81058823529412</v>
      </c>
      <c r="P1358" s="10">
        <f t="shared" si="148"/>
        <v>71.443218390804603</v>
      </c>
      <c r="Q1358" t="str">
        <f t="shared" si="149"/>
        <v>publishing</v>
      </c>
      <c r="R1358" s="24" t="str">
        <f t="shared" si="150"/>
        <v>nonfiction</v>
      </c>
      <c r="S1358" s="14" t="str">
        <f t="shared" si="151"/>
        <v>Jun</v>
      </c>
      <c r="T1358" s="14" t="str">
        <f t="shared" si="152"/>
        <v>2013</v>
      </c>
      <c r="U1358" s="14" t="str">
        <f t="shared" si="153"/>
        <v>Jul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23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47"/>
        <v>125.29999999999998</v>
      </c>
      <c r="P1359" s="10">
        <f t="shared" si="148"/>
        <v>38.553846153846152</v>
      </c>
      <c r="Q1359" t="str">
        <f t="shared" si="149"/>
        <v>publishing</v>
      </c>
      <c r="R1359" s="24" t="str">
        <f t="shared" si="150"/>
        <v>nonfiction</v>
      </c>
      <c r="S1359" s="14" t="str">
        <f t="shared" si="151"/>
        <v>Jan</v>
      </c>
      <c r="T1359" s="14" t="str">
        <f t="shared" si="152"/>
        <v>2013</v>
      </c>
      <c r="U1359" s="14" t="str">
        <f t="shared" si="153"/>
        <v>Mar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23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47"/>
        <v>111.66666666666667</v>
      </c>
      <c r="P1360" s="10">
        <f t="shared" si="148"/>
        <v>68.367346938775512</v>
      </c>
      <c r="Q1360" t="str">
        <f t="shared" si="149"/>
        <v>publishing</v>
      </c>
      <c r="R1360" s="24" t="str">
        <f t="shared" si="150"/>
        <v>nonfiction</v>
      </c>
      <c r="S1360" s="14" t="str">
        <f t="shared" si="151"/>
        <v>May</v>
      </c>
      <c r="T1360" s="14" t="str">
        <f t="shared" si="152"/>
        <v>2011</v>
      </c>
      <c r="U1360" s="14" t="str">
        <f t="shared" si="153"/>
        <v>Jun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23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47"/>
        <v>115.75757575757575</v>
      </c>
      <c r="P1361" s="10">
        <f t="shared" si="148"/>
        <v>40.210526315789473</v>
      </c>
      <c r="Q1361" t="str">
        <f t="shared" si="149"/>
        <v>publishing</v>
      </c>
      <c r="R1361" s="24" t="str">
        <f t="shared" si="150"/>
        <v>nonfiction</v>
      </c>
      <c r="S1361" s="14" t="str">
        <f t="shared" si="151"/>
        <v>May</v>
      </c>
      <c r="T1361" s="14" t="str">
        <f t="shared" si="152"/>
        <v>2011</v>
      </c>
      <c r="U1361" s="14" t="str">
        <f t="shared" si="153"/>
        <v>Jul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23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47"/>
        <v>173.2</v>
      </c>
      <c r="P1362" s="10">
        <f t="shared" si="148"/>
        <v>32.074074074074076</v>
      </c>
      <c r="Q1362" t="str">
        <f t="shared" si="149"/>
        <v>publishing</v>
      </c>
      <c r="R1362" s="24" t="str">
        <f t="shared" si="150"/>
        <v>nonfiction</v>
      </c>
      <c r="S1362" s="14" t="str">
        <f t="shared" si="151"/>
        <v>Jul</v>
      </c>
      <c r="T1362" s="14" t="str">
        <f t="shared" si="152"/>
        <v>2012</v>
      </c>
      <c r="U1362" s="14" t="str">
        <f t="shared" si="153"/>
        <v>Aug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2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47"/>
        <v>125.98333333333333</v>
      </c>
      <c r="P1363" s="10">
        <f t="shared" si="148"/>
        <v>28.632575757575758</v>
      </c>
      <c r="Q1363" t="str">
        <f t="shared" si="149"/>
        <v>publishing</v>
      </c>
      <c r="R1363" s="24" t="str">
        <f t="shared" si="150"/>
        <v>nonfiction</v>
      </c>
      <c r="S1363" s="14" t="str">
        <f t="shared" si="151"/>
        <v>May</v>
      </c>
      <c r="T1363" s="14" t="str">
        <f t="shared" si="152"/>
        <v>2014</v>
      </c>
      <c r="U1363" s="14" t="str">
        <f t="shared" si="153"/>
        <v>Jun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23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47"/>
        <v>109.1</v>
      </c>
      <c r="P1364" s="10">
        <f t="shared" si="148"/>
        <v>43.64</v>
      </c>
      <c r="Q1364" t="str">
        <f t="shared" si="149"/>
        <v>publishing</v>
      </c>
      <c r="R1364" s="24" t="str">
        <f t="shared" si="150"/>
        <v>nonfiction</v>
      </c>
      <c r="S1364" s="14" t="str">
        <f t="shared" si="151"/>
        <v>Jul</v>
      </c>
      <c r="T1364" s="14" t="str">
        <f t="shared" si="152"/>
        <v>2013</v>
      </c>
      <c r="U1364" s="14" t="str">
        <f t="shared" si="153"/>
        <v>Sep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23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47"/>
        <v>100</v>
      </c>
      <c r="P1365" s="10">
        <f t="shared" si="148"/>
        <v>40</v>
      </c>
      <c r="Q1365" t="str">
        <f t="shared" si="149"/>
        <v>publishing</v>
      </c>
      <c r="R1365" s="24" t="str">
        <f t="shared" si="150"/>
        <v>nonfiction</v>
      </c>
      <c r="S1365" s="14" t="str">
        <f t="shared" si="151"/>
        <v>Jan</v>
      </c>
      <c r="T1365" s="14" t="str">
        <f t="shared" si="152"/>
        <v>2016</v>
      </c>
      <c r="U1365" s="14" t="str">
        <f t="shared" si="153"/>
        <v>Feb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23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47"/>
        <v>118.64285714285714</v>
      </c>
      <c r="P1366" s="10">
        <f t="shared" si="148"/>
        <v>346.04166666666669</v>
      </c>
      <c r="Q1366" t="str">
        <f t="shared" si="149"/>
        <v>music</v>
      </c>
      <c r="R1366" s="24" t="str">
        <f t="shared" si="150"/>
        <v>rock</v>
      </c>
      <c r="S1366" s="14" t="str">
        <f t="shared" si="151"/>
        <v>Nov</v>
      </c>
      <c r="T1366" s="14" t="str">
        <f t="shared" si="152"/>
        <v>2014</v>
      </c>
      <c r="U1366" s="14" t="str">
        <f t="shared" si="153"/>
        <v>Jan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23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47"/>
        <v>100.26666666666667</v>
      </c>
      <c r="P1367" s="10">
        <f t="shared" si="148"/>
        <v>81.739130434782609</v>
      </c>
      <c r="Q1367" t="str">
        <f t="shared" si="149"/>
        <v>music</v>
      </c>
      <c r="R1367" s="24" t="str">
        <f t="shared" si="150"/>
        <v>rock</v>
      </c>
      <c r="S1367" s="14" t="str">
        <f t="shared" si="151"/>
        <v>Feb</v>
      </c>
      <c r="T1367" s="14" t="str">
        <f t="shared" si="152"/>
        <v>2015</v>
      </c>
      <c r="U1367" s="14" t="str">
        <f t="shared" si="153"/>
        <v>Mar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23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47"/>
        <v>126.48920000000001</v>
      </c>
      <c r="P1368" s="10">
        <f t="shared" si="148"/>
        <v>64.535306122448986</v>
      </c>
      <c r="Q1368" t="str">
        <f t="shared" si="149"/>
        <v>music</v>
      </c>
      <c r="R1368" s="24" t="str">
        <f t="shared" si="150"/>
        <v>rock</v>
      </c>
      <c r="S1368" s="14" t="str">
        <f t="shared" si="151"/>
        <v>Oct</v>
      </c>
      <c r="T1368" s="14" t="str">
        <f t="shared" si="152"/>
        <v>2014</v>
      </c>
      <c r="U1368" s="14" t="str">
        <f t="shared" si="153"/>
        <v>Nov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23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47"/>
        <v>114.26</v>
      </c>
      <c r="P1369" s="10">
        <f t="shared" si="148"/>
        <v>63.477777777777774</v>
      </c>
      <c r="Q1369" t="str">
        <f t="shared" si="149"/>
        <v>music</v>
      </c>
      <c r="R1369" s="24" t="str">
        <f t="shared" si="150"/>
        <v>rock</v>
      </c>
      <c r="S1369" s="14" t="str">
        <f t="shared" si="151"/>
        <v>Oct</v>
      </c>
      <c r="T1369" s="14" t="str">
        <f t="shared" si="152"/>
        <v>2015</v>
      </c>
      <c r="U1369" s="14" t="str">
        <f t="shared" si="153"/>
        <v>Nov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23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47"/>
        <v>110.7</v>
      </c>
      <c r="P1370" s="10">
        <f t="shared" si="148"/>
        <v>63.620689655172413</v>
      </c>
      <c r="Q1370" t="str">
        <f t="shared" si="149"/>
        <v>music</v>
      </c>
      <c r="R1370" s="24" t="str">
        <f t="shared" si="150"/>
        <v>rock</v>
      </c>
      <c r="S1370" s="14" t="str">
        <f t="shared" si="151"/>
        <v>May</v>
      </c>
      <c r="T1370" s="14" t="str">
        <f t="shared" si="152"/>
        <v>2015</v>
      </c>
      <c r="U1370" s="14" t="str">
        <f t="shared" si="153"/>
        <v>Jun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23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47"/>
        <v>105.34805315203954</v>
      </c>
      <c r="P1371" s="10">
        <f t="shared" si="148"/>
        <v>83.967068965517228</v>
      </c>
      <c r="Q1371" t="str">
        <f t="shared" si="149"/>
        <v>music</v>
      </c>
      <c r="R1371" s="24" t="str">
        <f t="shared" si="150"/>
        <v>rock</v>
      </c>
      <c r="S1371" s="14" t="str">
        <f t="shared" si="151"/>
        <v>Mar</v>
      </c>
      <c r="T1371" s="14" t="str">
        <f t="shared" si="152"/>
        <v>2014</v>
      </c>
      <c r="U1371" s="14" t="str">
        <f t="shared" si="153"/>
        <v>Apr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23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47"/>
        <v>103.66666666666666</v>
      </c>
      <c r="P1372" s="10">
        <f t="shared" si="148"/>
        <v>77.75</v>
      </c>
      <c r="Q1372" t="str">
        <f t="shared" si="149"/>
        <v>music</v>
      </c>
      <c r="R1372" s="24" t="str">
        <f t="shared" si="150"/>
        <v>rock</v>
      </c>
      <c r="S1372" s="14" t="str">
        <f t="shared" si="151"/>
        <v>Oct</v>
      </c>
      <c r="T1372" s="14" t="str">
        <f t="shared" si="152"/>
        <v>2013</v>
      </c>
      <c r="U1372" s="14" t="str">
        <f t="shared" si="153"/>
        <v>Oct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2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47"/>
        <v>107.08672667523933</v>
      </c>
      <c r="P1373" s="10">
        <f t="shared" si="148"/>
        <v>107.07142857142857</v>
      </c>
      <c r="Q1373" t="str">
        <f t="shared" si="149"/>
        <v>music</v>
      </c>
      <c r="R1373" s="24" t="str">
        <f t="shared" si="150"/>
        <v>rock</v>
      </c>
      <c r="S1373" s="14" t="str">
        <f t="shared" si="151"/>
        <v>Apr</v>
      </c>
      <c r="T1373" s="14" t="str">
        <f t="shared" si="152"/>
        <v>2015</v>
      </c>
      <c r="U1373" s="14" t="str">
        <f t="shared" si="153"/>
        <v>May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23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47"/>
        <v>124</v>
      </c>
      <c r="P1374" s="10">
        <f t="shared" si="148"/>
        <v>38.75</v>
      </c>
      <c r="Q1374" t="str">
        <f t="shared" si="149"/>
        <v>music</v>
      </c>
      <c r="R1374" s="24" t="str">
        <f t="shared" si="150"/>
        <v>rock</v>
      </c>
      <c r="S1374" s="14" t="str">
        <f t="shared" si="151"/>
        <v>Jun</v>
      </c>
      <c r="T1374" s="14" t="str">
        <f t="shared" si="152"/>
        <v>2012</v>
      </c>
      <c r="U1374" s="14" t="str">
        <f t="shared" si="153"/>
        <v>Jul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23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47"/>
        <v>105.01</v>
      </c>
      <c r="P1375" s="10">
        <f t="shared" si="148"/>
        <v>201.94230769230768</v>
      </c>
      <c r="Q1375" t="str">
        <f t="shared" si="149"/>
        <v>music</v>
      </c>
      <c r="R1375" s="24" t="str">
        <f t="shared" si="150"/>
        <v>rock</v>
      </c>
      <c r="S1375" s="14" t="str">
        <f t="shared" si="151"/>
        <v>Nov</v>
      </c>
      <c r="T1375" s="14" t="str">
        <f t="shared" si="152"/>
        <v>2016</v>
      </c>
      <c r="U1375" s="14" t="str">
        <f t="shared" si="153"/>
        <v>Dec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23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47"/>
        <v>189.46666666666667</v>
      </c>
      <c r="P1376" s="10">
        <f t="shared" si="148"/>
        <v>43.060606060606062</v>
      </c>
      <c r="Q1376" t="str">
        <f t="shared" si="149"/>
        <v>music</v>
      </c>
      <c r="R1376" s="24" t="str">
        <f t="shared" si="150"/>
        <v>rock</v>
      </c>
      <c r="S1376" s="14" t="str">
        <f t="shared" si="151"/>
        <v>Feb</v>
      </c>
      <c r="T1376" s="14" t="str">
        <f t="shared" si="152"/>
        <v>2016</v>
      </c>
      <c r="U1376" s="14" t="str">
        <f t="shared" si="153"/>
        <v>Mar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23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47"/>
        <v>171.32499999999999</v>
      </c>
      <c r="P1377" s="10">
        <f t="shared" si="148"/>
        <v>62.871559633027523</v>
      </c>
      <c r="Q1377" t="str">
        <f t="shared" si="149"/>
        <v>music</v>
      </c>
      <c r="R1377" s="24" t="str">
        <f t="shared" si="150"/>
        <v>rock</v>
      </c>
      <c r="S1377" s="14" t="str">
        <f t="shared" si="151"/>
        <v>Dec</v>
      </c>
      <c r="T1377" s="14" t="str">
        <f t="shared" si="152"/>
        <v>2016</v>
      </c>
      <c r="U1377" s="14" t="str">
        <f t="shared" si="153"/>
        <v>Jan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23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47"/>
        <v>252.48648648648651</v>
      </c>
      <c r="P1378" s="10">
        <f t="shared" si="148"/>
        <v>55.607142857142854</v>
      </c>
      <c r="Q1378" t="str">
        <f t="shared" si="149"/>
        <v>music</v>
      </c>
      <c r="R1378" s="24" t="str">
        <f t="shared" si="150"/>
        <v>rock</v>
      </c>
      <c r="S1378" s="14" t="str">
        <f t="shared" si="151"/>
        <v>Nov</v>
      </c>
      <c r="T1378" s="14" t="str">
        <f t="shared" si="152"/>
        <v>2016</v>
      </c>
      <c r="U1378" s="14" t="str">
        <f t="shared" si="153"/>
        <v>Dec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23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47"/>
        <v>116.15384615384616</v>
      </c>
      <c r="P1379" s="10">
        <f t="shared" si="148"/>
        <v>48.70967741935484</v>
      </c>
      <c r="Q1379" t="str">
        <f t="shared" si="149"/>
        <v>music</v>
      </c>
      <c r="R1379" s="24" t="str">
        <f t="shared" si="150"/>
        <v>rock</v>
      </c>
      <c r="S1379" s="14" t="str">
        <f t="shared" si="151"/>
        <v>Jan</v>
      </c>
      <c r="T1379" s="14" t="str">
        <f t="shared" si="152"/>
        <v>2017</v>
      </c>
      <c r="U1379" s="14" t="str">
        <f t="shared" si="153"/>
        <v>Feb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23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47"/>
        <v>203.35000000000002</v>
      </c>
      <c r="P1380" s="10">
        <f t="shared" si="148"/>
        <v>30.578947368421051</v>
      </c>
      <c r="Q1380" t="str">
        <f t="shared" si="149"/>
        <v>music</v>
      </c>
      <c r="R1380" s="24" t="str">
        <f t="shared" si="150"/>
        <v>rock</v>
      </c>
      <c r="S1380" s="14" t="str">
        <f t="shared" si="151"/>
        <v>Jul</v>
      </c>
      <c r="T1380" s="14" t="str">
        <f t="shared" si="152"/>
        <v>2016</v>
      </c>
      <c r="U1380" s="14" t="str">
        <f t="shared" si="153"/>
        <v>Aug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23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47"/>
        <v>111.60000000000001</v>
      </c>
      <c r="P1381" s="10">
        <f t="shared" si="148"/>
        <v>73.907284768211923</v>
      </c>
      <c r="Q1381" t="str">
        <f t="shared" si="149"/>
        <v>music</v>
      </c>
      <c r="R1381" s="24" t="str">
        <f t="shared" si="150"/>
        <v>rock</v>
      </c>
      <c r="S1381" s="14" t="str">
        <f t="shared" si="151"/>
        <v>May</v>
      </c>
      <c r="T1381" s="14" t="str">
        <f t="shared" si="152"/>
        <v>2015</v>
      </c>
      <c r="U1381" s="14" t="str">
        <f t="shared" si="153"/>
        <v>Jun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23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47"/>
        <v>424</v>
      </c>
      <c r="P1382" s="10">
        <f t="shared" si="148"/>
        <v>21.2</v>
      </c>
      <c r="Q1382" t="str">
        <f t="shared" si="149"/>
        <v>music</v>
      </c>
      <c r="R1382" s="24" t="str">
        <f t="shared" si="150"/>
        <v>rock</v>
      </c>
      <c r="S1382" s="14" t="str">
        <f t="shared" si="151"/>
        <v>May</v>
      </c>
      <c r="T1382" s="14" t="str">
        <f t="shared" si="152"/>
        <v>2015</v>
      </c>
      <c r="U1382" s="14" t="str">
        <f t="shared" si="153"/>
        <v>Jun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2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47"/>
        <v>107.1</v>
      </c>
      <c r="P1383" s="10">
        <f t="shared" si="148"/>
        <v>73.356164383561648</v>
      </c>
      <c r="Q1383" t="str">
        <f t="shared" si="149"/>
        <v>music</v>
      </c>
      <c r="R1383" s="24" t="str">
        <f t="shared" si="150"/>
        <v>rock</v>
      </c>
      <c r="S1383" s="14" t="str">
        <f t="shared" si="151"/>
        <v>Nov</v>
      </c>
      <c r="T1383" s="14" t="str">
        <f t="shared" si="152"/>
        <v>2016</v>
      </c>
      <c r="U1383" s="14" t="str">
        <f t="shared" si="153"/>
        <v>Dec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23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47"/>
        <v>104.3625</v>
      </c>
      <c r="P1384" s="10">
        <f t="shared" si="148"/>
        <v>56.412162162162161</v>
      </c>
      <c r="Q1384" t="str">
        <f t="shared" si="149"/>
        <v>music</v>
      </c>
      <c r="R1384" s="24" t="str">
        <f t="shared" si="150"/>
        <v>rock</v>
      </c>
      <c r="S1384" s="14" t="str">
        <f t="shared" si="151"/>
        <v>Apr</v>
      </c>
      <c r="T1384" s="14" t="str">
        <f t="shared" si="152"/>
        <v>2013</v>
      </c>
      <c r="U1384" s="14" t="str">
        <f t="shared" si="153"/>
        <v>May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23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47"/>
        <v>212.40909090909091</v>
      </c>
      <c r="P1385" s="10">
        <f t="shared" si="148"/>
        <v>50.247311827956992</v>
      </c>
      <c r="Q1385" t="str">
        <f t="shared" si="149"/>
        <v>music</v>
      </c>
      <c r="R1385" s="24" t="str">
        <f t="shared" si="150"/>
        <v>rock</v>
      </c>
      <c r="S1385" s="14" t="str">
        <f t="shared" si="151"/>
        <v>Dec</v>
      </c>
      <c r="T1385" s="14" t="str">
        <f t="shared" si="152"/>
        <v>2016</v>
      </c>
      <c r="U1385" s="14" t="str">
        <f t="shared" si="153"/>
        <v>Dec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23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47"/>
        <v>124.08571428571429</v>
      </c>
      <c r="P1386" s="10">
        <f t="shared" si="148"/>
        <v>68.936507936507937</v>
      </c>
      <c r="Q1386" t="str">
        <f t="shared" si="149"/>
        <v>music</v>
      </c>
      <c r="R1386" s="24" t="str">
        <f t="shared" si="150"/>
        <v>rock</v>
      </c>
      <c r="S1386" s="14" t="str">
        <f t="shared" si="151"/>
        <v>Jun</v>
      </c>
      <c r="T1386" s="14" t="str">
        <f t="shared" si="152"/>
        <v>2015</v>
      </c>
      <c r="U1386" s="14" t="str">
        <f t="shared" si="153"/>
        <v>Jul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23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47"/>
        <v>110.406125</v>
      </c>
      <c r="P1387" s="10">
        <f t="shared" si="148"/>
        <v>65.914104477611943</v>
      </c>
      <c r="Q1387" t="str">
        <f t="shared" si="149"/>
        <v>music</v>
      </c>
      <c r="R1387" s="24" t="str">
        <f t="shared" si="150"/>
        <v>rock</v>
      </c>
      <c r="S1387" s="14" t="str">
        <f t="shared" si="151"/>
        <v>Mar</v>
      </c>
      <c r="T1387" s="14" t="str">
        <f t="shared" si="152"/>
        <v>2016</v>
      </c>
      <c r="U1387" s="14" t="str">
        <f t="shared" si="153"/>
        <v>Apr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23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47"/>
        <v>218.75</v>
      </c>
      <c r="P1388" s="10">
        <f t="shared" si="148"/>
        <v>62.5</v>
      </c>
      <c r="Q1388" t="str">
        <f t="shared" si="149"/>
        <v>music</v>
      </c>
      <c r="R1388" s="24" t="str">
        <f t="shared" si="150"/>
        <v>rock</v>
      </c>
      <c r="S1388" s="14" t="str">
        <f t="shared" si="151"/>
        <v>Jun</v>
      </c>
      <c r="T1388" s="14" t="str">
        <f t="shared" si="152"/>
        <v>2015</v>
      </c>
      <c r="U1388" s="14" t="str">
        <f t="shared" si="153"/>
        <v>Jul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23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47"/>
        <v>136.625</v>
      </c>
      <c r="P1389" s="10">
        <f t="shared" si="148"/>
        <v>70.064102564102569</v>
      </c>
      <c r="Q1389" t="str">
        <f t="shared" si="149"/>
        <v>music</v>
      </c>
      <c r="R1389" s="24" t="str">
        <f t="shared" si="150"/>
        <v>rock</v>
      </c>
      <c r="S1389" s="14" t="str">
        <f t="shared" si="151"/>
        <v>May</v>
      </c>
      <c r="T1389" s="14" t="str">
        <f t="shared" si="152"/>
        <v>2015</v>
      </c>
      <c r="U1389" s="14" t="str">
        <f t="shared" si="153"/>
        <v>Jun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23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47"/>
        <v>134.8074</v>
      </c>
      <c r="P1390" s="10">
        <f t="shared" si="148"/>
        <v>60.181874999999998</v>
      </c>
      <c r="Q1390" t="str">
        <f t="shared" si="149"/>
        <v>music</v>
      </c>
      <c r="R1390" s="24" t="str">
        <f t="shared" si="150"/>
        <v>rock</v>
      </c>
      <c r="S1390" s="14" t="str">
        <f t="shared" si="151"/>
        <v>Sep</v>
      </c>
      <c r="T1390" s="14" t="str">
        <f t="shared" si="152"/>
        <v>2016</v>
      </c>
      <c r="U1390" s="14" t="str">
        <f t="shared" si="153"/>
        <v>Oct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23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47"/>
        <v>145.4</v>
      </c>
      <c r="P1391" s="10">
        <f t="shared" si="148"/>
        <v>21.382352941176471</v>
      </c>
      <c r="Q1391" t="str">
        <f t="shared" si="149"/>
        <v>music</v>
      </c>
      <c r="R1391" s="24" t="str">
        <f t="shared" si="150"/>
        <v>rock</v>
      </c>
      <c r="S1391" s="14" t="str">
        <f t="shared" si="151"/>
        <v>Jul</v>
      </c>
      <c r="T1391" s="14" t="str">
        <f t="shared" si="152"/>
        <v>2016</v>
      </c>
      <c r="U1391" s="14" t="str">
        <f t="shared" si="153"/>
        <v>Aug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23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47"/>
        <v>109.10714285714285</v>
      </c>
      <c r="P1392" s="10">
        <f t="shared" si="148"/>
        <v>160.78947368421052</v>
      </c>
      <c r="Q1392" t="str">
        <f t="shared" si="149"/>
        <v>music</v>
      </c>
      <c r="R1392" s="24" t="str">
        <f t="shared" si="150"/>
        <v>rock</v>
      </c>
      <c r="S1392" s="14" t="str">
        <f t="shared" si="151"/>
        <v>Mar</v>
      </c>
      <c r="T1392" s="14" t="str">
        <f t="shared" si="152"/>
        <v>2015</v>
      </c>
      <c r="U1392" s="14" t="str">
        <f t="shared" si="153"/>
        <v>Apr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2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47"/>
        <v>110.2</v>
      </c>
      <c r="P1393" s="10">
        <f t="shared" si="148"/>
        <v>42.384615384615387</v>
      </c>
      <c r="Q1393" t="str">
        <f t="shared" si="149"/>
        <v>music</v>
      </c>
      <c r="R1393" s="24" t="str">
        <f t="shared" si="150"/>
        <v>rock</v>
      </c>
      <c r="S1393" s="14" t="str">
        <f t="shared" si="151"/>
        <v>Jul</v>
      </c>
      <c r="T1393" s="14" t="str">
        <f t="shared" si="152"/>
        <v>2015</v>
      </c>
      <c r="U1393" s="14" t="str">
        <f t="shared" si="153"/>
        <v>Aug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23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47"/>
        <v>113.64000000000001</v>
      </c>
      <c r="P1394" s="10">
        <f t="shared" si="148"/>
        <v>27.317307692307693</v>
      </c>
      <c r="Q1394" t="str">
        <f t="shared" si="149"/>
        <v>music</v>
      </c>
      <c r="R1394" s="24" t="str">
        <f t="shared" si="150"/>
        <v>rock</v>
      </c>
      <c r="S1394" s="14" t="str">
        <f t="shared" si="151"/>
        <v>Feb</v>
      </c>
      <c r="T1394" s="14" t="str">
        <f t="shared" si="152"/>
        <v>2016</v>
      </c>
      <c r="U1394" s="14" t="str">
        <f t="shared" si="153"/>
        <v>Mar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23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47"/>
        <v>102.35000000000001</v>
      </c>
      <c r="P1395" s="10">
        <f t="shared" si="148"/>
        <v>196.82692307692307</v>
      </c>
      <c r="Q1395" t="str">
        <f t="shared" si="149"/>
        <v>music</v>
      </c>
      <c r="R1395" s="24" t="str">
        <f t="shared" si="150"/>
        <v>rock</v>
      </c>
      <c r="S1395" s="14" t="str">
        <f t="shared" si="151"/>
        <v>Jul</v>
      </c>
      <c r="T1395" s="14" t="str">
        <f t="shared" si="152"/>
        <v>2016</v>
      </c>
      <c r="U1395" s="14" t="str">
        <f t="shared" si="153"/>
        <v>Aug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23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47"/>
        <v>122.13333333333334</v>
      </c>
      <c r="P1396" s="10">
        <f t="shared" si="148"/>
        <v>53.882352941176471</v>
      </c>
      <c r="Q1396" t="str">
        <f t="shared" si="149"/>
        <v>music</v>
      </c>
      <c r="R1396" s="24" t="str">
        <f t="shared" si="150"/>
        <v>rock</v>
      </c>
      <c r="S1396" s="14" t="str">
        <f t="shared" si="151"/>
        <v>Jan</v>
      </c>
      <c r="T1396" s="14" t="str">
        <f t="shared" si="152"/>
        <v>2017</v>
      </c>
      <c r="U1396" s="14" t="str">
        <f t="shared" si="153"/>
        <v>Mar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23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47"/>
        <v>111.88571428571427</v>
      </c>
      <c r="P1397" s="10">
        <f t="shared" si="148"/>
        <v>47.756097560975611</v>
      </c>
      <c r="Q1397" t="str">
        <f t="shared" si="149"/>
        <v>music</v>
      </c>
      <c r="R1397" s="24" t="str">
        <f t="shared" si="150"/>
        <v>rock</v>
      </c>
      <c r="S1397" s="14" t="str">
        <f t="shared" si="151"/>
        <v>Dec</v>
      </c>
      <c r="T1397" s="14" t="str">
        <f t="shared" si="152"/>
        <v>2016</v>
      </c>
      <c r="U1397" s="14" t="str">
        <f t="shared" si="153"/>
        <v>Jan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23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47"/>
        <v>107.3</v>
      </c>
      <c r="P1398" s="10">
        <f t="shared" si="148"/>
        <v>88.191780821917803</v>
      </c>
      <c r="Q1398" t="str">
        <f t="shared" si="149"/>
        <v>music</v>
      </c>
      <c r="R1398" s="24" t="str">
        <f t="shared" si="150"/>
        <v>rock</v>
      </c>
      <c r="S1398" s="14" t="str">
        <f t="shared" si="151"/>
        <v>Jan</v>
      </c>
      <c r="T1398" s="14" t="str">
        <f t="shared" si="152"/>
        <v>2015</v>
      </c>
      <c r="U1398" s="14" t="str">
        <f t="shared" si="153"/>
        <v>Feb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23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47"/>
        <v>113.85000000000001</v>
      </c>
      <c r="P1399" s="10">
        <f t="shared" si="148"/>
        <v>72.056962025316452</v>
      </c>
      <c r="Q1399" t="str">
        <f t="shared" si="149"/>
        <v>music</v>
      </c>
      <c r="R1399" s="24" t="str">
        <f t="shared" si="150"/>
        <v>rock</v>
      </c>
      <c r="S1399" s="14" t="str">
        <f t="shared" si="151"/>
        <v>Sep</v>
      </c>
      <c r="T1399" s="14" t="str">
        <f t="shared" si="152"/>
        <v>2016</v>
      </c>
      <c r="U1399" s="14" t="str">
        <f t="shared" si="153"/>
        <v>Oct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23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47"/>
        <v>109.68181818181819</v>
      </c>
      <c r="P1400" s="10">
        <f t="shared" si="148"/>
        <v>74.246153846153845</v>
      </c>
      <c r="Q1400" t="str">
        <f t="shared" si="149"/>
        <v>music</v>
      </c>
      <c r="R1400" s="24" t="str">
        <f t="shared" si="150"/>
        <v>rock</v>
      </c>
      <c r="S1400" s="14" t="str">
        <f t="shared" si="151"/>
        <v>Jun</v>
      </c>
      <c r="T1400" s="14" t="str">
        <f t="shared" si="152"/>
        <v>2016</v>
      </c>
      <c r="U1400" s="14" t="str">
        <f t="shared" si="153"/>
        <v>Jul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23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47"/>
        <v>126.14444444444443</v>
      </c>
      <c r="P1401" s="10">
        <f t="shared" si="148"/>
        <v>61.701086956521742</v>
      </c>
      <c r="Q1401" t="str">
        <f t="shared" si="149"/>
        <v>music</v>
      </c>
      <c r="R1401" s="24" t="str">
        <f t="shared" si="150"/>
        <v>rock</v>
      </c>
      <c r="S1401" s="14" t="str">
        <f t="shared" si="151"/>
        <v>Sep</v>
      </c>
      <c r="T1401" s="14" t="str">
        <f t="shared" si="152"/>
        <v>2014</v>
      </c>
      <c r="U1401" s="14" t="str">
        <f t="shared" si="153"/>
        <v>Oct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23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47"/>
        <v>167.42857142857144</v>
      </c>
      <c r="P1402" s="10">
        <f t="shared" si="148"/>
        <v>17.235294117647058</v>
      </c>
      <c r="Q1402" t="str">
        <f t="shared" si="149"/>
        <v>music</v>
      </c>
      <c r="R1402" s="24" t="str">
        <f t="shared" si="150"/>
        <v>rock</v>
      </c>
      <c r="S1402" s="14" t="str">
        <f t="shared" si="151"/>
        <v>May</v>
      </c>
      <c r="T1402" s="14" t="str">
        <f t="shared" si="152"/>
        <v>2016</v>
      </c>
      <c r="U1402" s="14" t="str">
        <f t="shared" si="153"/>
        <v>Jun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2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47"/>
        <v>496.52000000000004</v>
      </c>
      <c r="P1403" s="10">
        <f t="shared" si="148"/>
        <v>51.720833333333331</v>
      </c>
      <c r="Q1403" t="str">
        <f t="shared" si="149"/>
        <v>music</v>
      </c>
      <c r="R1403" s="24" t="str">
        <f t="shared" si="150"/>
        <v>rock</v>
      </c>
      <c r="S1403" s="14" t="str">
        <f t="shared" si="151"/>
        <v>May</v>
      </c>
      <c r="T1403" s="14" t="str">
        <f t="shared" si="152"/>
        <v>2013</v>
      </c>
      <c r="U1403" s="14" t="str">
        <f t="shared" si="153"/>
        <v>May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23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47"/>
        <v>109.16</v>
      </c>
      <c r="P1404" s="10">
        <f t="shared" si="148"/>
        <v>24.150442477876105</v>
      </c>
      <c r="Q1404" t="str">
        <f t="shared" si="149"/>
        <v>music</v>
      </c>
      <c r="R1404" s="24" t="str">
        <f t="shared" si="150"/>
        <v>rock</v>
      </c>
      <c r="S1404" s="14" t="str">
        <f t="shared" si="151"/>
        <v>Mar</v>
      </c>
      <c r="T1404" s="14" t="str">
        <f t="shared" si="152"/>
        <v>2015</v>
      </c>
      <c r="U1404" s="14" t="str">
        <f t="shared" si="153"/>
        <v>May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23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47"/>
        <v>102.57499999999999</v>
      </c>
      <c r="P1405" s="10">
        <f t="shared" si="148"/>
        <v>62.166666666666664</v>
      </c>
      <c r="Q1405" t="str">
        <f t="shared" si="149"/>
        <v>music</v>
      </c>
      <c r="R1405" s="24" t="str">
        <f t="shared" si="150"/>
        <v>rock</v>
      </c>
      <c r="S1405" s="14" t="str">
        <f t="shared" si="151"/>
        <v>Jun</v>
      </c>
      <c r="T1405" s="14" t="str">
        <f t="shared" si="152"/>
        <v>2013</v>
      </c>
      <c r="U1405" s="14" t="str">
        <f t="shared" si="153"/>
        <v>Jul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23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47"/>
        <v>1.6620689655172414</v>
      </c>
      <c r="P1406" s="10">
        <f t="shared" si="148"/>
        <v>48.2</v>
      </c>
      <c r="Q1406" t="str">
        <f t="shared" si="149"/>
        <v>publishing</v>
      </c>
      <c r="R1406" s="24" t="str">
        <f t="shared" si="150"/>
        <v>translations</v>
      </c>
      <c r="S1406" s="14" t="str">
        <f t="shared" si="151"/>
        <v>Jan</v>
      </c>
      <c r="T1406" s="14" t="str">
        <f t="shared" si="152"/>
        <v>2015</v>
      </c>
      <c r="U1406" s="14" t="str">
        <f t="shared" si="153"/>
        <v>Feb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23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47"/>
        <v>0.42</v>
      </c>
      <c r="P1407" s="10">
        <f t="shared" si="148"/>
        <v>6.1764705882352944</v>
      </c>
      <c r="Q1407" t="str">
        <f t="shared" si="149"/>
        <v>publishing</v>
      </c>
      <c r="R1407" s="24" t="str">
        <f t="shared" si="150"/>
        <v>translations</v>
      </c>
      <c r="S1407" s="14" t="str">
        <f t="shared" si="151"/>
        <v>Oct</v>
      </c>
      <c r="T1407" s="14" t="str">
        <f t="shared" si="152"/>
        <v>2014</v>
      </c>
      <c r="U1407" s="14" t="str">
        <f t="shared" si="153"/>
        <v>Nov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23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47"/>
        <v>0.125</v>
      </c>
      <c r="P1408" s="10">
        <f t="shared" si="148"/>
        <v>5</v>
      </c>
      <c r="Q1408" t="str">
        <f t="shared" si="149"/>
        <v>publishing</v>
      </c>
      <c r="R1408" s="24" t="str">
        <f t="shared" si="150"/>
        <v>translations</v>
      </c>
      <c r="S1408" s="14" t="str">
        <f t="shared" si="151"/>
        <v>Oct</v>
      </c>
      <c r="T1408" s="14" t="str">
        <f t="shared" si="152"/>
        <v>2015</v>
      </c>
      <c r="U1408" s="14" t="str">
        <f t="shared" si="153"/>
        <v>Dec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23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47"/>
        <v>0.5</v>
      </c>
      <c r="P1409" s="10">
        <f t="shared" si="148"/>
        <v>7.5</v>
      </c>
      <c r="Q1409" t="str">
        <f t="shared" si="149"/>
        <v>publishing</v>
      </c>
      <c r="R1409" s="24" t="str">
        <f t="shared" si="150"/>
        <v>translations</v>
      </c>
      <c r="S1409" s="14" t="str">
        <f t="shared" si="151"/>
        <v>Jul</v>
      </c>
      <c r="T1409" s="14" t="str">
        <f t="shared" si="152"/>
        <v>2014</v>
      </c>
      <c r="U1409" s="14" t="str">
        <f t="shared" si="153"/>
        <v>Aug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23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47"/>
        <v>7.1999999999999993</v>
      </c>
      <c r="P1410" s="10">
        <f t="shared" si="148"/>
        <v>12</v>
      </c>
      <c r="Q1410" t="str">
        <f t="shared" si="149"/>
        <v>publishing</v>
      </c>
      <c r="R1410" s="24" t="str">
        <f t="shared" si="150"/>
        <v>translations</v>
      </c>
      <c r="S1410" s="14" t="str">
        <f t="shared" si="151"/>
        <v>Oct</v>
      </c>
      <c r="T1410" s="14" t="str">
        <f t="shared" si="152"/>
        <v>2015</v>
      </c>
      <c r="U1410" s="14" t="str">
        <f t="shared" si="153"/>
        <v>Nov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23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54">E1411/D1411*100</f>
        <v>0</v>
      </c>
      <c r="P1411" s="10" t="e">
        <f t="shared" ref="P1411:P1474" si="155">E1411/L1411</f>
        <v>#DIV/0!</v>
      </c>
      <c r="Q1411" t="str">
        <f t="shared" ref="Q1411:Q1474" si="156">LEFT(N1411,FIND("/",N1411)-1)</f>
        <v>publishing</v>
      </c>
      <c r="R1411" s="24" t="str">
        <f t="shared" ref="R1411:R1474" si="157">RIGHT(N1411,LEN(N1411)-SEARCH("/",N1411,1))</f>
        <v>translations</v>
      </c>
      <c r="S1411" s="14" t="str">
        <f t="shared" ref="S1411:S1474" si="158">TEXT((((J1411/60)/60)/24)+DATE(1970,1,1),"mmm")</f>
        <v>Nov</v>
      </c>
      <c r="T1411" s="14" t="str">
        <f t="shared" ref="T1411:T1474" si="159">TEXT(((((J1411/60)/60)/24)+DATE(1970,1,1)),"yyyy")</f>
        <v>2014</v>
      </c>
      <c r="U1411" s="14" t="str">
        <f t="shared" ref="U1411:U1474" si="160">TEXT((((I1411/60)/60)/24)+DATE(1970,1,1),"mmm")</f>
        <v>Jan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23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54"/>
        <v>1.6666666666666666E-2</v>
      </c>
      <c r="P1412" s="10">
        <f t="shared" si="155"/>
        <v>1</v>
      </c>
      <c r="Q1412" t="str">
        <f t="shared" si="156"/>
        <v>publishing</v>
      </c>
      <c r="R1412" s="24" t="str">
        <f t="shared" si="157"/>
        <v>translations</v>
      </c>
      <c r="S1412" s="14" t="str">
        <f t="shared" si="158"/>
        <v>Apr</v>
      </c>
      <c r="T1412" s="14" t="str">
        <f t="shared" si="159"/>
        <v>2016</v>
      </c>
      <c r="U1412" s="14" t="str">
        <f t="shared" si="160"/>
        <v>Jun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2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54"/>
        <v>0.23333333333333336</v>
      </c>
      <c r="P1413" s="10">
        <f t="shared" si="155"/>
        <v>2.3333333333333335</v>
      </c>
      <c r="Q1413" t="str">
        <f t="shared" si="156"/>
        <v>publishing</v>
      </c>
      <c r="R1413" s="24" t="str">
        <f t="shared" si="157"/>
        <v>translations</v>
      </c>
      <c r="S1413" s="14" t="str">
        <f t="shared" si="158"/>
        <v>Jan</v>
      </c>
      <c r="T1413" s="14" t="str">
        <f t="shared" si="159"/>
        <v>2015</v>
      </c>
      <c r="U1413" s="14" t="str">
        <f t="shared" si="160"/>
        <v>Feb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23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54"/>
        <v>4.5714285714285712</v>
      </c>
      <c r="P1414" s="10">
        <f t="shared" si="155"/>
        <v>24.615384615384617</v>
      </c>
      <c r="Q1414" t="str">
        <f t="shared" si="156"/>
        <v>publishing</v>
      </c>
      <c r="R1414" s="24" t="str">
        <f t="shared" si="157"/>
        <v>translations</v>
      </c>
      <c r="S1414" s="14" t="str">
        <f t="shared" si="158"/>
        <v>Nov</v>
      </c>
      <c r="T1414" s="14" t="str">
        <f t="shared" si="159"/>
        <v>2014</v>
      </c>
      <c r="U1414" s="14" t="str">
        <f t="shared" si="160"/>
        <v>Dec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23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54"/>
        <v>5</v>
      </c>
      <c r="P1415" s="10">
        <f t="shared" si="155"/>
        <v>100</v>
      </c>
      <c r="Q1415" t="str">
        <f t="shared" si="156"/>
        <v>publishing</v>
      </c>
      <c r="R1415" s="24" t="str">
        <f t="shared" si="157"/>
        <v>translations</v>
      </c>
      <c r="S1415" s="14" t="str">
        <f t="shared" si="158"/>
        <v>Dec</v>
      </c>
      <c r="T1415" s="14" t="str">
        <f t="shared" si="159"/>
        <v>2015</v>
      </c>
      <c r="U1415" s="14" t="str">
        <f t="shared" si="160"/>
        <v>Feb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23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54"/>
        <v>0.2</v>
      </c>
      <c r="P1416" s="10">
        <f t="shared" si="155"/>
        <v>1</v>
      </c>
      <c r="Q1416" t="str">
        <f t="shared" si="156"/>
        <v>publishing</v>
      </c>
      <c r="R1416" s="24" t="str">
        <f t="shared" si="157"/>
        <v>translations</v>
      </c>
      <c r="S1416" s="14" t="str">
        <f t="shared" si="158"/>
        <v>Dec</v>
      </c>
      <c r="T1416" s="14" t="str">
        <f t="shared" si="159"/>
        <v>2016</v>
      </c>
      <c r="U1416" s="14" t="str">
        <f t="shared" si="160"/>
        <v>Jan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23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54"/>
        <v>18.181818181818183</v>
      </c>
      <c r="P1417" s="10">
        <f t="shared" si="155"/>
        <v>88.888888888888886</v>
      </c>
      <c r="Q1417" t="str">
        <f t="shared" si="156"/>
        <v>publishing</v>
      </c>
      <c r="R1417" s="24" t="str">
        <f t="shared" si="157"/>
        <v>translations</v>
      </c>
      <c r="S1417" s="14" t="str">
        <f t="shared" si="158"/>
        <v>Jul</v>
      </c>
      <c r="T1417" s="14" t="str">
        <f t="shared" si="159"/>
        <v>2015</v>
      </c>
      <c r="U1417" s="14" t="str">
        <f t="shared" si="160"/>
        <v>Aug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23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54"/>
        <v>0</v>
      </c>
      <c r="P1418" s="10" t="e">
        <f t="shared" si="155"/>
        <v>#DIV/0!</v>
      </c>
      <c r="Q1418" t="str">
        <f t="shared" si="156"/>
        <v>publishing</v>
      </c>
      <c r="R1418" s="24" t="str">
        <f t="shared" si="157"/>
        <v>translations</v>
      </c>
      <c r="S1418" s="14" t="str">
        <f t="shared" si="158"/>
        <v>Oct</v>
      </c>
      <c r="T1418" s="14" t="str">
        <f t="shared" si="159"/>
        <v>2015</v>
      </c>
      <c r="U1418" s="14" t="str">
        <f t="shared" si="160"/>
        <v>Nov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23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54"/>
        <v>1.2222222222222223</v>
      </c>
      <c r="P1419" s="10">
        <f t="shared" si="155"/>
        <v>27.5</v>
      </c>
      <c r="Q1419" t="str">
        <f t="shared" si="156"/>
        <v>publishing</v>
      </c>
      <c r="R1419" s="24" t="str">
        <f t="shared" si="157"/>
        <v>translations</v>
      </c>
      <c r="S1419" s="14" t="str">
        <f t="shared" si="158"/>
        <v>Aug</v>
      </c>
      <c r="T1419" s="14" t="str">
        <f t="shared" si="159"/>
        <v>2015</v>
      </c>
      <c r="U1419" s="14" t="str">
        <f t="shared" si="160"/>
        <v>Sep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23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54"/>
        <v>0.2</v>
      </c>
      <c r="P1420" s="10">
        <f t="shared" si="155"/>
        <v>6</v>
      </c>
      <c r="Q1420" t="str">
        <f t="shared" si="156"/>
        <v>publishing</v>
      </c>
      <c r="R1420" s="24" t="str">
        <f t="shared" si="157"/>
        <v>translations</v>
      </c>
      <c r="S1420" s="14" t="str">
        <f t="shared" si="158"/>
        <v>Jan</v>
      </c>
      <c r="T1420" s="14" t="str">
        <f t="shared" si="159"/>
        <v>2016</v>
      </c>
      <c r="U1420" s="14" t="str">
        <f t="shared" si="160"/>
        <v>Feb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23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54"/>
        <v>7.0634920634920633</v>
      </c>
      <c r="P1421" s="10">
        <f t="shared" si="155"/>
        <v>44.5</v>
      </c>
      <c r="Q1421" t="str">
        <f t="shared" si="156"/>
        <v>publishing</v>
      </c>
      <c r="R1421" s="24" t="str">
        <f t="shared" si="157"/>
        <v>translations</v>
      </c>
      <c r="S1421" s="14" t="str">
        <f t="shared" si="158"/>
        <v>Sep</v>
      </c>
      <c r="T1421" s="14" t="str">
        <f t="shared" si="159"/>
        <v>2016</v>
      </c>
      <c r="U1421" s="14" t="str">
        <f t="shared" si="160"/>
        <v>Oct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23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54"/>
        <v>2.7272727272727271</v>
      </c>
      <c r="P1422" s="10">
        <f t="shared" si="155"/>
        <v>1</v>
      </c>
      <c r="Q1422" t="str">
        <f t="shared" si="156"/>
        <v>publishing</v>
      </c>
      <c r="R1422" s="24" t="str">
        <f t="shared" si="157"/>
        <v>translations</v>
      </c>
      <c r="S1422" s="14" t="str">
        <f t="shared" si="158"/>
        <v>Jun</v>
      </c>
      <c r="T1422" s="14" t="str">
        <f t="shared" si="159"/>
        <v>2016</v>
      </c>
      <c r="U1422" s="14" t="str">
        <f t="shared" si="160"/>
        <v>Jun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54"/>
        <v>0.1</v>
      </c>
      <c r="P1423" s="10">
        <f t="shared" si="155"/>
        <v>100</v>
      </c>
      <c r="Q1423" t="str">
        <f t="shared" si="156"/>
        <v>publishing</v>
      </c>
      <c r="R1423" s="24" t="str">
        <f t="shared" si="157"/>
        <v>translations</v>
      </c>
      <c r="S1423" s="14" t="str">
        <f t="shared" si="158"/>
        <v>Jan</v>
      </c>
      <c r="T1423" s="14" t="str">
        <f t="shared" si="159"/>
        <v>2015</v>
      </c>
      <c r="U1423" s="14" t="str">
        <f t="shared" si="160"/>
        <v>Feb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23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54"/>
        <v>0.104</v>
      </c>
      <c r="P1424" s="10">
        <f t="shared" si="155"/>
        <v>13</v>
      </c>
      <c r="Q1424" t="str">
        <f t="shared" si="156"/>
        <v>publishing</v>
      </c>
      <c r="R1424" s="24" t="str">
        <f t="shared" si="157"/>
        <v>translations</v>
      </c>
      <c r="S1424" s="14" t="str">
        <f t="shared" si="158"/>
        <v>Aug</v>
      </c>
      <c r="T1424" s="14" t="str">
        <f t="shared" si="159"/>
        <v>2016</v>
      </c>
      <c r="U1424" s="14" t="str">
        <f t="shared" si="160"/>
        <v>Sep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23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54"/>
        <v>0.33333333333333337</v>
      </c>
      <c r="P1425" s="10">
        <f t="shared" si="155"/>
        <v>100</v>
      </c>
      <c r="Q1425" t="str">
        <f t="shared" si="156"/>
        <v>publishing</v>
      </c>
      <c r="R1425" s="24" t="str">
        <f t="shared" si="157"/>
        <v>translations</v>
      </c>
      <c r="S1425" s="14" t="str">
        <f t="shared" si="158"/>
        <v>Dec</v>
      </c>
      <c r="T1425" s="14" t="str">
        <f t="shared" si="159"/>
        <v>2015</v>
      </c>
      <c r="U1425" s="14" t="str">
        <f t="shared" si="160"/>
        <v>Jan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23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54"/>
        <v>20.36</v>
      </c>
      <c r="P1426" s="10">
        <f t="shared" si="155"/>
        <v>109.07142857142857</v>
      </c>
      <c r="Q1426" t="str">
        <f t="shared" si="156"/>
        <v>publishing</v>
      </c>
      <c r="R1426" s="24" t="str">
        <f t="shared" si="157"/>
        <v>translations</v>
      </c>
      <c r="S1426" s="14" t="str">
        <f t="shared" si="158"/>
        <v>Nov</v>
      </c>
      <c r="T1426" s="14" t="str">
        <f t="shared" si="159"/>
        <v>2016</v>
      </c>
      <c r="U1426" s="14" t="str">
        <f t="shared" si="160"/>
        <v>Nov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23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54"/>
        <v>0</v>
      </c>
      <c r="P1427" s="10" t="e">
        <f t="shared" si="155"/>
        <v>#DIV/0!</v>
      </c>
      <c r="Q1427" t="str">
        <f t="shared" si="156"/>
        <v>publishing</v>
      </c>
      <c r="R1427" s="24" t="str">
        <f t="shared" si="157"/>
        <v>translations</v>
      </c>
      <c r="S1427" s="14" t="str">
        <f t="shared" si="158"/>
        <v>Mar</v>
      </c>
      <c r="T1427" s="14" t="str">
        <f t="shared" si="159"/>
        <v>2015</v>
      </c>
      <c r="U1427" s="14" t="str">
        <f t="shared" si="160"/>
        <v>Apr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23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54"/>
        <v>0</v>
      </c>
      <c r="P1428" s="10" t="e">
        <f t="shared" si="155"/>
        <v>#DIV/0!</v>
      </c>
      <c r="Q1428" t="str">
        <f t="shared" si="156"/>
        <v>publishing</v>
      </c>
      <c r="R1428" s="24" t="str">
        <f t="shared" si="157"/>
        <v>translations</v>
      </c>
      <c r="S1428" s="14" t="str">
        <f t="shared" si="158"/>
        <v>Jun</v>
      </c>
      <c r="T1428" s="14" t="str">
        <f t="shared" si="159"/>
        <v>2015</v>
      </c>
      <c r="U1428" s="14" t="str">
        <f t="shared" si="160"/>
        <v>Aug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23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54"/>
        <v>8.3800000000000008</v>
      </c>
      <c r="P1429" s="10">
        <f t="shared" si="155"/>
        <v>104.75</v>
      </c>
      <c r="Q1429" t="str">
        <f t="shared" si="156"/>
        <v>publishing</v>
      </c>
      <c r="R1429" s="24" t="str">
        <f t="shared" si="157"/>
        <v>translations</v>
      </c>
      <c r="S1429" s="14" t="str">
        <f t="shared" si="158"/>
        <v>Aug</v>
      </c>
      <c r="T1429" s="14" t="str">
        <f t="shared" si="159"/>
        <v>2016</v>
      </c>
      <c r="U1429" s="14" t="str">
        <f t="shared" si="160"/>
        <v>Sep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23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54"/>
        <v>4.5</v>
      </c>
      <c r="P1430" s="10">
        <f t="shared" si="155"/>
        <v>15</v>
      </c>
      <c r="Q1430" t="str">
        <f t="shared" si="156"/>
        <v>publishing</v>
      </c>
      <c r="R1430" s="24" t="str">
        <f t="shared" si="157"/>
        <v>translations</v>
      </c>
      <c r="S1430" s="14" t="str">
        <f t="shared" si="158"/>
        <v>Mar</v>
      </c>
      <c r="T1430" s="14" t="str">
        <f t="shared" si="159"/>
        <v>2016</v>
      </c>
      <c r="U1430" s="14" t="str">
        <f t="shared" si="160"/>
        <v>Apr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23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54"/>
        <v>0</v>
      </c>
      <c r="P1431" s="10" t="e">
        <f t="shared" si="155"/>
        <v>#DIV/0!</v>
      </c>
      <c r="Q1431" t="str">
        <f t="shared" si="156"/>
        <v>publishing</v>
      </c>
      <c r="R1431" s="24" t="str">
        <f t="shared" si="157"/>
        <v>translations</v>
      </c>
      <c r="S1431" s="14" t="str">
        <f t="shared" si="158"/>
        <v>Mar</v>
      </c>
      <c r="T1431" s="14" t="str">
        <f t="shared" si="159"/>
        <v>2015</v>
      </c>
      <c r="U1431" s="14" t="str">
        <f t="shared" si="160"/>
        <v>Apr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23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54"/>
        <v>8.06</v>
      </c>
      <c r="P1432" s="10">
        <f t="shared" si="155"/>
        <v>80.599999999999994</v>
      </c>
      <c r="Q1432" t="str">
        <f t="shared" si="156"/>
        <v>publishing</v>
      </c>
      <c r="R1432" s="24" t="str">
        <f t="shared" si="157"/>
        <v>translations</v>
      </c>
      <c r="S1432" s="14" t="str">
        <f t="shared" si="158"/>
        <v>Nov</v>
      </c>
      <c r="T1432" s="14" t="str">
        <f t="shared" si="159"/>
        <v>2014</v>
      </c>
      <c r="U1432" s="14" t="str">
        <f t="shared" si="160"/>
        <v>Dec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2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54"/>
        <v>31.94705882352941</v>
      </c>
      <c r="P1433" s="10">
        <f t="shared" si="155"/>
        <v>115.55319148936171</v>
      </c>
      <c r="Q1433" t="str">
        <f t="shared" si="156"/>
        <v>publishing</v>
      </c>
      <c r="R1433" s="24" t="str">
        <f t="shared" si="157"/>
        <v>translations</v>
      </c>
      <c r="S1433" s="14" t="str">
        <f t="shared" si="158"/>
        <v>Oct</v>
      </c>
      <c r="T1433" s="14" t="str">
        <f t="shared" si="159"/>
        <v>2015</v>
      </c>
      <c r="U1433" s="14" t="str">
        <f t="shared" si="160"/>
        <v>Nov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23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54"/>
        <v>0</v>
      </c>
      <c r="P1434" s="10" t="e">
        <f t="shared" si="155"/>
        <v>#DIV/0!</v>
      </c>
      <c r="Q1434" t="str">
        <f t="shared" si="156"/>
        <v>publishing</v>
      </c>
      <c r="R1434" s="24" t="str">
        <f t="shared" si="157"/>
        <v>translations</v>
      </c>
      <c r="S1434" s="14" t="str">
        <f t="shared" si="158"/>
        <v>Jun</v>
      </c>
      <c r="T1434" s="14" t="str">
        <f t="shared" si="159"/>
        <v>2015</v>
      </c>
      <c r="U1434" s="14" t="str">
        <f t="shared" si="160"/>
        <v>Jul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23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54"/>
        <v>6.708333333333333</v>
      </c>
      <c r="P1435" s="10">
        <f t="shared" si="155"/>
        <v>80.5</v>
      </c>
      <c r="Q1435" t="str">
        <f t="shared" si="156"/>
        <v>publishing</v>
      </c>
      <c r="R1435" s="24" t="str">
        <f t="shared" si="157"/>
        <v>translations</v>
      </c>
      <c r="S1435" s="14" t="str">
        <f t="shared" si="158"/>
        <v>Oct</v>
      </c>
      <c r="T1435" s="14" t="str">
        <f t="shared" si="159"/>
        <v>2016</v>
      </c>
      <c r="U1435" s="14" t="str">
        <f t="shared" si="160"/>
        <v>Dec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23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54"/>
        <v>9.9878048780487809</v>
      </c>
      <c r="P1436" s="10">
        <f t="shared" si="155"/>
        <v>744.5454545454545</v>
      </c>
      <c r="Q1436" t="str">
        <f t="shared" si="156"/>
        <v>publishing</v>
      </c>
      <c r="R1436" s="24" t="str">
        <f t="shared" si="157"/>
        <v>translations</v>
      </c>
      <c r="S1436" s="14" t="str">
        <f t="shared" si="158"/>
        <v>May</v>
      </c>
      <c r="T1436" s="14" t="str">
        <f t="shared" si="159"/>
        <v>2015</v>
      </c>
      <c r="U1436" s="14" t="str">
        <f t="shared" si="160"/>
        <v>Jun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23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54"/>
        <v>0.1</v>
      </c>
      <c r="P1437" s="10">
        <f t="shared" si="155"/>
        <v>7.5</v>
      </c>
      <c r="Q1437" t="str">
        <f t="shared" si="156"/>
        <v>publishing</v>
      </c>
      <c r="R1437" s="24" t="str">
        <f t="shared" si="157"/>
        <v>translations</v>
      </c>
      <c r="S1437" s="14" t="str">
        <f t="shared" si="158"/>
        <v>Sep</v>
      </c>
      <c r="T1437" s="14" t="str">
        <f t="shared" si="159"/>
        <v>2015</v>
      </c>
      <c r="U1437" s="14" t="str">
        <f t="shared" si="160"/>
        <v>Oct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23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54"/>
        <v>0.77</v>
      </c>
      <c r="P1438" s="10">
        <f t="shared" si="155"/>
        <v>38.5</v>
      </c>
      <c r="Q1438" t="str">
        <f t="shared" si="156"/>
        <v>publishing</v>
      </c>
      <c r="R1438" s="24" t="str">
        <f t="shared" si="157"/>
        <v>translations</v>
      </c>
      <c r="S1438" s="14" t="str">
        <f t="shared" si="158"/>
        <v>Jan</v>
      </c>
      <c r="T1438" s="14" t="str">
        <f t="shared" si="159"/>
        <v>2016</v>
      </c>
      <c r="U1438" s="14" t="str">
        <f t="shared" si="160"/>
        <v>Feb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23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54"/>
        <v>26.900000000000002</v>
      </c>
      <c r="P1439" s="10">
        <f t="shared" si="155"/>
        <v>36.68181818181818</v>
      </c>
      <c r="Q1439" t="str">
        <f t="shared" si="156"/>
        <v>publishing</v>
      </c>
      <c r="R1439" s="24" t="str">
        <f t="shared" si="157"/>
        <v>translations</v>
      </c>
      <c r="S1439" s="14" t="str">
        <f t="shared" si="158"/>
        <v>Jun</v>
      </c>
      <c r="T1439" s="14" t="str">
        <f t="shared" si="159"/>
        <v>2014</v>
      </c>
      <c r="U1439" s="14" t="str">
        <f t="shared" si="160"/>
        <v>Jul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23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54"/>
        <v>3</v>
      </c>
      <c r="P1440" s="10">
        <f t="shared" si="155"/>
        <v>75</v>
      </c>
      <c r="Q1440" t="str">
        <f t="shared" si="156"/>
        <v>publishing</v>
      </c>
      <c r="R1440" s="24" t="str">
        <f t="shared" si="157"/>
        <v>translations</v>
      </c>
      <c r="S1440" s="14" t="str">
        <f t="shared" si="158"/>
        <v>Mar</v>
      </c>
      <c r="T1440" s="14" t="str">
        <f t="shared" si="159"/>
        <v>2016</v>
      </c>
      <c r="U1440" s="14" t="str">
        <f t="shared" si="160"/>
        <v>Apr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23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54"/>
        <v>6.6055045871559637</v>
      </c>
      <c r="P1441" s="10">
        <f t="shared" si="155"/>
        <v>30</v>
      </c>
      <c r="Q1441" t="str">
        <f t="shared" si="156"/>
        <v>publishing</v>
      </c>
      <c r="R1441" s="24" t="str">
        <f t="shared" si="157"/>
        <v>translations</v>
      </c>
      <c r="S1441" s="14" t="str">
        <f t="shared" si="158"/>
        <v>Feb</v>
      </c>
      <c r="T1441" s="14" t="str">
        <f t="shared" si="159"/>
        <v>2015</v>
      </c>
      <c r="U1441" s="14" t="str">
        <f t="shared" si="160"/>
        <v>Mar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23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54"/>
        <v>7.6923076923076927E-3</v>
      </c>
      <c r="P1442" s="10">
        <f t="shared" si="155"/>
        <v>1</v>
      </c>
      <c r="Q1442" t="str">
        <f t="shared" si="156"/>
        <v>publishing</v>
      </c>
      <c r="R1442" s="24" t="str">
        <f t="shared" si="157"/>
        <v>translations</v>
      </c>
      <c r="S1442" s="14" t="str">
        <f t="shared" si="158"/>
        <v>Apr</v>
      </c>
      <c r="T1442" s="14" t="str">
        <f t="shared" si="159"/>
        <v>2016</v>
      </c>
      <c r="U1442" s="14" t="str">
        <f t="shared" si="160"/>
        <v>May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2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54"/>
        <v>1.1222222222222222</v>
      </c>
      <c r="P1443" s="10">
        <f t="shared" si="155"/>
        <v>673.33333333333337</v>
      </c>
      <c r="Q1443" t="str">
        <f t="shared" si="156"/>
        <v>publishing</v>
      </c>
      <c r="R1443" s="24" t="str">
        <f t="shared" si="157"/>
        <v>translations</v>
      </c>
      <c r="S1443" s="14" t="str">
        <f t="shared" si="158"/>
        <v>Jul</v>
      </c>
      <c r="T1443" s="14" t="str">
        <f t="shared" si="159"/>
        <v>2015</v>
      </c>
      <c r="U1443" s="14" t="str">
        <f t="shared" si="160"/>
        <v>Sep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23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54"/>
        <v>0</v>
      </c>
      <c r="P1444" s="10" t="e">
        <f t="shared" si="155"/>
        <v>#DIV/0!</v>
      </c>
      <c r="Q1444" t="str">
        <f t="shared" si="156"/>
        <v>publishing</v>
      </c>
      <c r="R1444" s="24" t="str">
        <f t="shared" si="157"/>
        <v>translations</v>
      </c>
      <c r="S1444" s="14" t="str">
        <f t="shared" si="158"/>
        <v>Apr</v>
      </c>
      <c r="T1444" s="14" t="str">
        <f t="shared" si="159"/>
        <v>2016</v>
      </c>
      <c r="U1444" s="14" t="str">
        <f t="shared" si="160"/>
        <v>May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23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54"/>
        <v>0</v>
      </c>
      <c r="P1445" s="10" t="e">
        <f t="shared" si="155"/>
        <v>#DIV/0!</v>
      </c>
      <c r="Q1445" t="str">
        <f t="shared" si="156"/>
        <v>publishing</v>
      </c>
      <c r="R1445" s="24" t="str">
        <f t="shared" si="157"/>
        <v>translations</v>
      </c>
      <c r="S1445" s="14" t="str">
        <f t="shared" si="158"/>
        <v>Dec</v>
      </c>
      <c r="T1445" s="14" t="str">
        <f t="shared" si="159"/>
        <v>2016</v>
      </c>
      <c r="U1445" s="14" t="str">
        <f t="shared" si="160"/>
        <v>Jan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23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54"/>
        <v>0</v>
      </c>
      <c r="P1446" s="10" t="e">
        <f t="shared" si="155"/>
        <v>#DIV/0!</v>
      </c>
      <c r="Q1446" t="str">
        <f t="shared" si="156"/>
        <v>publishing</v>
      </c>
      <c r="R1446" s="24" t="str">
        <f t="shared" si="157"/>
        <v>translations</v>
      </c>
      <c r="S1446" s="14" t="str">
        <f t="shared" si="158"/>
        <v>Jul</v>
      </c>
      <c r="T1446" s="14" t="str">
        <f t="shared" si="159"/>
        <v>2015</v>
      </c>
      <c r="U1446" s="14" t="str">
        <f t="shared" si="160"/>
        <v>Sep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23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54"/>
        <v>0</v>
      </c>
      <c r="P1447" s="10" t="e">
        <f t="shared" si="155"/>
        <v>#DIV/0!</v>
      </c>
      <c r="Q1447" t="str">
        <f t="shared" si="156"/>
        <v>publishing</v>
      </c>
      <c r="R1447" s="24" t="str">
        <f t="shared" si="157"/>
        <v>translations</v>
      </c>
      <c r="S1447" s="14" t="str">
        <f t="shared" si="158"/>
        <v>May</v>
      </c>
      <c r="T1447" s="14" t="str">
        <f t="shared" si="159"/>
        <v>2015</v>
      </c>
      <c r="U1447" s="14" t="str">
        <f t="shared" si="160"/>
        <v>Jun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23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54"/>
        <v>0</v>
      </c>
      <c r="P1448" s="10" t="e">
        <f t="shared" si="155"/>
        <v>#DIV/0!</v>
      </c>
      <c r="Q1448" t="str">
        <f t="shared" si="156"/>
        <v>publishing</v>
      </c>
      <c r="R1448" s="24" t="str">
        <f t="shared" si="157"/>
        <v>translations</v>
      </c>
      <c r="S1448" s="14" t="str">
        <f t="shared" si="158"/>
        <v>Apr</v>
      </c>
      <c r="T1448" s="14" t="str">
        <f t="shared" si="159"/>
        <v>2016</v>
      </c>
      <c r="U1448" s="14" t="str">
        <f t="shared" si="160"/>
        <v>Apr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23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54"/>
        <v>1.4999999999999999E-2</v>
      </c>
      <c r="P1449" s="10">
        <f t="shared" si="155"/>
        <v>25</v>
      </c>
      <c r="Q1449" t="str">
        <f t="shared" si="156"/>
        <v>publishing</v>
      </c>
      <c r="R1449" s="24" t="str">
        <f t="shared" si="157"/>
        <v>translations</v>
      </c>
      <c r="S1449" s="14" t="str">
        <f t="shared" si="158"/>
        <v>Jun</v>
      </c>
      <c r="T1449" s="14" t="str">
        <f t="shared" si="159"/>
        <v>2016</v>
      </c>
      <c r="U1449" s="14" t="str">
        <f t="shared" si="160"/>
        <v>Jul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23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54"/>
        <v>0</v>
      </c>
      <c r="P1450" s="10" t="e">
        <f t="shared" si="155"/>
        <v>#DIV/0!</v>
      </c>
      <c r="Q1450" t="str">
        <f t="shared" si="156"/>
        <v>publishing</v>
      </c>
      <c r="R1450" s="24" t="str">
        <f t="shared" si="157"/>
        <v>translations</v>
      </c>
      <c r="S1450" s="14" t="str">
        <f t="shared" si="158"/>
        <v>Apr</v>
      </c>
      <c r="T1450" s="14" t="str">
        <f t="shared" si="159"/>
        <v>2015</v>
      </c>
      <c r="U1450" s="14" t="str">
        <f t="shared" si="160"/>
        <v>May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23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54"/>
        <v>0</v>
      </c>
      <c r="P1451" s="10" t="e">
        <f t="shared" si="155"/>
        <v>#DIV/0!</v>
      </c>
      <c r="Q1451" t="str">
        <f t="shared" si="156"/>
        <v>publishing</v>
      </c>
      <c r="R1451" s="24" t="str">
        <f t="shared" si="157"/>
        <v>translations</v>
      </c>
      <c r="S1451" s="14" t="str">
        <f t="shared" si="158"/>
        <v>Mar</v>
      </c>
      <c r="T1451" s="14" t="str">
        <f t="shared" si="159"/>
        <v>2015</v>
      </c>
      <c r="U1451" s="14" t="str">
        <f t="shared" si="160"/>
        <v>May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23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54"/>
        <v>1E-3</v>
      </c>
      <c r="P1452" s="10">
        <f t="shared" si="155"/>
        <v>1</v>
      </c>
      <c r="Q1452" t="str">
        <f t="shared" si="156"/>
        <v>publishing</v>
      </c>
      <c r="R1452" s="24" t="str">
        <f t="shared" si="157"/>
        <v>translations</v>
      </c>
      <c r="S1452" s="14" t="str">
        <f t="shared" si="158"/>
        <v>Jan</v>
      </c>
      <c r="T1452" s="14" t="str">
        <f t="shared" si="159"/>
        <v>2016</v>
      </c>
      <c r="U1452" s="14" t="str">
        <f t="shared" si="160"/>
        <v>Feb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2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54"/>
        <v>1.0554089709762533E-2</v>
      </c>
      <c r="P1453" s="10">
        <f t="shared" si="155"/>
        <v>1</v>
      </c>
      <c r="Q1453" t="str">
        <f t="shared" si="156"/>
        <v>publishing</v>
      </c>
      <c r="R1453" s="24" t="str">
        <f t="shared" si="157"/>
        <v>translations</v>
      </c>
      <c r="S1453" s="14" t="str">
        <f t="shared" si="158"/>
        <v>Oct</v>
      </c>
      <c r="T1453" s="14" t="str">
        <f t="shared" si="159"/>
        <v>2014</v>
      </c>
      <c r="U1453" s="14" t="str">
        <f t="shared" si="160"/>
        <v>Nov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23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54"/>
        <v>0</v>
      </c>
      <c r="P1454" s="10" t="e">
        <f t="shared" si="155"/>
        <v>#DIV/0!</v>
      </c>
      <c r="Q1454" t="str">
        <f t="shared" si="156"/>
        <v>publishing</v>
      </c>
      <c r="R1454" s="24" t="str">
        <f t="shared" si="157"/>
        <v>translations</v>
      </c>
      <c r="S1454" s="14" t="str">
        <f t="shared" si="158"/>
        <v>Jun</v>
      </c>
      <c r="T1454" s="14" t="str">
        <f t="shared" si="159"/>
        <v>2014</v>
      </c>
      <c r="U1454" s="14" t="str">
        <f t="shared" si="160"/>
        <v>Jul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23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54"/>
        <v>0</v>
      </c>
      <c r="P1455" s="10" t="e">
        <f t="shared" si="155"/>
        <v>#DIV/0!</v>
      </c>
      <c r="Q1455" t="str">
        <f t="shared" si="156"/>
        <v>publishing</v>
      </c>
      <c r="R1455" s="24" t="str">
        <f t="shared" si="157"/>
        <v>translations</v>
      </c>
      <c r="S1455" s="14" t="str">
        <f t="shared" si="158"/>
        <v>Mar</v>
      </c>
      <c r="T1455" s="14" t="str">
        <f t="shared" si="159"/>
        <v>2017</v>
      </c>
      <c r="U1455" s="14" t="str">
        <f t="shared" si="160"/>
        <v>Apr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23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54"/>
        <v>0.85714285714285721</v>
      </c>
      <c r="P1456" s="10">
        <f t="shared" si="155"/>
        <v>15</v>
      </c>
      <c r="Q1456" t="str">
        <f t="shared" si="156"/>
        <v>publishing</v>
      </c>
      <c r="R1456" s="24" t="str">
        <f t="shared" si="157"/>
        <v>translations</v>
      </c>
      <c r="S1456" s="14" t="str">
        <f t="shared" si="158"/>
        <v>Apr</v>
      </c>
      <c r="T1456" s="14" t="str">
        <f t="shared" si="159"/>
        <v>2016</v>
      </c>
      <c r="U1456" s="14" t="str">
        <f t="shared" si="160"/>
        <v>Apr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23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54"/>
        <v>10.5</v>
      </c>
      <c r="P1457" s="10">
        <f t="shared" si="155"/>
        <v>225</v>
      </c>
      <c r="Q1457" t="str">
        <f t="shared" si="156"/>
        <v>publishing</v>
      </c>
      <c r="R1457" s="24" t="str">
        <f t="shared" si="157"/>
        <v>translations</v>
      </c>
      <c r="S1457" s="14" t="str">
        <f t="shared" si="158"/>
        <v>Jul</v>
      </c>
      <c r="T1457" s="14" t="str">
        <f t="shared" si="159"/>
        <v>2014</v>
      </c>
      <c r="U1457" s="14" t="str">
        <f t="shared" si="160"/>
        <v>Sep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23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54"/>
        <v>2.9000000000000004</v>
      </c>
      <c r="P1458" s="10">
        <f t="shared" si="155"/>
        <v>48.333333333333336</v>
      </c>
      <c r="Q1458" t="str">
        <f t="shared" si="156"/>
        <v>publishing</v>
      </c>
      <c r="R1458" s="24" t="str">
        <f t="shared" si="157"/>
        <v>translations</v>
      </c>
      <c r="S1458" s="14" t="str">
        <f t="shared" si="158"/>
        <v>Dec</v>
      </c>
      <c r="T1458" s="14" t="str">
        <f t="shared" si="159"/>
        <v>2016</v>
      </c>
      <c r="U1458" s="14" t="str">
        <f t="shared" si="160"/>
        <v>Jan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23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54"/>
        <v>0</v>
      </c>
      <c r="P1459" s="10" t="e">
        <f t="shared" si="155"/>
        <v>#DIV/0!</v>
      </c>
      <c r="Q1459" t="str">
        <f t="shared" si="156"/>
        <v>publishing</v>
      </c>
      <c r="R1459" s="24" t="str">
        <f t="shared" si="157"/>
        <v>translations</v>
      </c>
      <c r="S1459" s="14" t="str">
        <f t="shared" si="158"/>
        <v>Oct</v>
      </c>
      <c r="T1459" s="14" t="str">
        <f t="shared" si="159"/>
        <v>2015</v>
      </c>
      <c r="U1459" s="14" t="str">
        <f t="shared" si="160"/>
        <v>Nov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23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54"/>
        <v>0</v>
      </c>
      <c r="P1460" s="10" t="e">
        <f t="shared" si="155"/>
        <v>#DIV/0!</v>
      </c>
      <c r="Q1460" t="str">
        <f t="shared" si="156"/>
        <v>publishing</v>
      </c>
      <c r="R1460" s="24" t="str">
        <f t="shared" si="157"/>
        <v>translations</v>
      </c>
      <c r="S1460" s="14" t="str">
        <f t="shared" si="158"/>
        <v>Jul</v>
      </c>
      <c r="T1460" s="14" t="str">
        <f t="shared" si="159"/>
        <v>2014</v>
      </c>
      <c r="U1460" s="14" t="str">
        <f t="shared" si="160"/>
        <v>Aug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23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54"/>
        <v>0</v>
      </c>
      <c r="P1461" s="10" t="e">
        <f t="shared" si="155"/>
        <v>#DIV/0!</v>
      </c>
      <c r="Q1461" t="str">
        <f t="shared" si="156"/>
        <v>publishing</v>
      </c>
      <c r="R1461" s="24" t="str">
        <f t="shared" si="157"/>
        <v>translations</v>
      </c>
      <c r="S1461" s="14" t="str">
        <f t="shared" si="158"/>
        <v>Nov</v>
      </c>
      <c r="T1461" s="14" t="str">
        <f t="shared" si="159"/>
        <v>2015</v>
      </c>
      <c r="U1461" s="14" t="str">
        <f t="shared" si="160"/>
        <v>Dec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23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54"/>
        <v>0</v>
      </c>
      <c r="P1462" s="10" t="e">
        <f t="shared" si="155"/>
        <v>#DIV/0!</v>
      </c>
      <c r="Q1462" t="str">
        <f t="shared" si="156"/>
        <v>publishing</v>
      </c>
      <c r="R1462" s="24" t="str">
        <f t="shared" si="157"/>
        <v>translations</v>
      </c>
      <c r="S1462" s="14" t="str">
        <f t="shared" si="158"/>
        <v>Oct</v>
      </c>
      <c r="T1462" s="14" t="str">
        <f t="shared" si="159"/>
        <v>2014</v>
      </c>
      <c r="U1462" s="14" t="str">
        <f t="shared" si="160"/>
        <v>Nov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2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54"/>
        <v>101.24459999999999</v>
      </c>
      <c r="P1463" s="10">
        <f t="shared" si="155"/>
        <v>44.66673529411765</v>
      </c>
      <c r="Q1463" t="str">
        <f t="shared" si="156"/>
        <v>publishing</v>
      </c>
      <c r="R1463" s="24" t="str">
        <f t="shared" si="157"/>
        <v>radio &amp; podcasts</v>
      </c>
      <c r="S1463" s="14" t="str">
        <f t="shared" si="158"/>
        <v>Sep</v>
      </c>
      <c r="T1463" s="14" t="str">
        <f t="shared" si="159"/>
        <v>2014</v>
      </c>
      <c r="U1463" s="14" t="str">
        <f t="shared" si="160"/>
        <v>Oct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23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54"/>
        <v>108.5175</v>
      </c>
      <c r="P1464" s="10">
        <f t="shared" si="155"/>
        <v>28.937999999999999</v>
      </c>
      <c r="Q1464" t="str">
        <f t="shared" si="156"/>
        <v>publishing</v>
      </c>
      <c r="R1464" s="24" t="str">
        <f t="shared" si="157"/>
        <v>radio &amp; podcasts</v>
      </c>
      <c r="S1464" s="14" t="str">
        <f t="shared" si="158"/>
        <v>Mar</v>
      </c>
      <c r="T1464" s="14" t="str">
        <f t="shared" si="159"/>
        <v>2013</v>
      </c>
      <c r="U1464" s="14" t="str">
        <f t="shared" si="160"/>
        <v>Apr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23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54"/>
        <v>147.66666666666666</v>
      </c>
      <c r="P1465" s="10">
        <f t="shared" si="155"/>
        <v>35.44</v>
      </c>
      <c r="Q1465" t="str">
        <f t="shared" si="156"/>
        <v>publishing</v>
      </c>
      <c r="R1465" s="24" t="str">
        <f t="shared" si="157"/>
        <v>radio &amp; podcasts</v>
      </c>
      <c r="S1465" s="14" t="str">
        <f t="shared" si="158"/>
        <v>Feb</v>
      </c>
      <c r="T1465" s="14" t="str">
        <f t="shared" si="159"/>
        <v>2013</v>
      </c>
      <c r="U1465" s="14" t="str">
        <f t="shared" si="160"/>
        <v>Apr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23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54"/>
        <v>163.19999999999999</v>
      </c>
      <c r="P1466" s="10">
        <f t="shared" si="155"/>
        <v>34.871794871794869</v>
      </c>
      <c r="Q1466" t="str">
        <f t="shared" si="156"/>
        <v>publishing</v>
      </c>
      <c r="R1466" s="24" t="str">
        <f t="shared" si="157"/>
        <v>radio &amp; podcasts</v>
      </c>
      <c r="S1466" s="14" t="str">
        <f t="shared" si="158"/>
        <v>Jan</v>
      </c>
      <c r="T1466" s="14" t="str">
        <f t="shared" si="159"/>
        <v>2013</v>
      </c>
      <c r="U1466" s="14" t="str">
        <f t="shared" si="160"/>
        <v>Feb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23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54"/>
        <v>456.41449999999998</v>
      </c>
      <c r="P1467" s="10">
        <f t="shared" si="155"/>
        <v>52.622732513451197</v>
      </c>
      <c r="Q1467" t="str">
        <f t="shared" si="156"/>
        <v>publishing</v>
      </c>
      <c r="R1467" s="24" t="str">
        <f t="shared" si="157"/>
        <v>radio &amp; podcasts</v>
      </c>
      <c r="S1467" s="14" t="str">
        <f t="shared" si="158"/>
        <v>Feb</v>
      </c>
      <c r="T1467" s="14" t="str">
        <f t="shared" si="159"/>
        <v>2012</v>
      </c>
      <c r="U1467" s="14" t="str">
        <f t="shared" si="160"/>
        <v>Mar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23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54"/>
        <v>107.87731249999999</v>
      </c>
      <c r="P1468" s="10">
        <f t="shared" si="155"/>
        <v>69.598266129032254</v>
      </c>
      <c r="Q1468" t="str">
        <f t="shared" si="156"/>
        <v>publishing</v>
      </c>
      <c r="R1468" s="24" t="str">
        <f t="shared" si="157"/>
        <v>radio &amp; podcasts</v>
      </c>
      <c r="S1468" s="14" t="str">
        <f t="shared" si="158"/>
        <v>Dec</v>
      </c>
      <c r="T1468" s="14" t="str">
        <f t="shared" si="159"/>
        <v>2015</v>
      </c>
      <c r="U1468" s="14" t="str">
        <f t="shared" si="160"/>
        <v>Jan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23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54"/>
        <v>115.08</v>
      </c>
      <c r="P1469" s="10">
        <f t="shared" si="155"/>
        <v>76.72</v>
      </c>
      <c r="Q1469" t="str">
        <f t="shared" si="156"/>
        <v>publishing</v>
      </c>
      <c r="R1469" s="24" t="str">
        <f t="shared" si="157"/>
        <v>radio &amp; podcasts</v>
      </c>
      <c r="S1469" s="14" t="str">
        <f t="shared" si="158"/>
        <v>Jan</v>
      </c>
      <c r="T1469" s="14" t="str">
        <f t="shared" si="159"/>
        <v>2012</v>
      </c>
      <c r="U1469" s="14" t="str">
        <f t="shared" si="160"/>
        <v>Mar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23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54"/>
        <v>102.36842105263158</v>
      </c>
      <c r="P1470" s="10">
        <f t="shared" si="155"/>
        <v>33.191126279863482</v>
      </c>
      <c r="Q1470" t="str">
        <f t="shared" si="156"/>
        <v>publishing</v>
      </c>
      <c r="R1470" s="24" t="str">
        <f t="shared" si="157"/>
        <v>radio &amp; podcasts</v>
      </c>
      <c r="S1470" s="14" t="str">
        <f t="shared" si="158"/>
        <v>Apr</v>
      </c>
      <c r="T1470" s="14" t="str">
        <f t="shared" si="159"/>
        <v>2011</v>
      </c>
      <c r="U1470" s="14" t="str">
        <f t="shared" si="160"/>
        <v>Jun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23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54"/>
        <v>108.42485875706214</v>
      </c>
      <c r="P1471" s="10">
        <f t="shared" si="155"/>
        <v>149.46417445482865</v>
      </c>
      <c r="Q1471" t="str">
        <f t="shared" si="156"/>
        <v>publishing</v>
      </c>
      <c r="R1471" s="24" t="str">
        <f t="shared" si="157"/>
        <v>radio &amp; podcasts</v>
      </c>
      <c r="S1471" s="14" t="str">
        <f t="shared" si="158"/>
        <v>Jan</v>
      </c>
      <c r="T1471" s="14" t="str">
        <f t="shared" si="159"/>
        <v>2013</v>
      </c>
      <c r="U1471" s="14" t="str">
        <f t="shared" si="160"/>
        <v>Feb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23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54"/>
        <v>125.13333333333334</v>
      </c>
      <c r="P1472" s="10">
        <f t="shared" si="155"/>
        <v>23.172839506172838</v>
      </c>
      <c r="Q1472" t="str">
        <f t="shared" si="156"/>
        <v>publishing</v>
      </c>
      <c r="R1472" s="24" t="str">
        <f t="shared" si="157"/>
        <v>radio &amp; podcasts</v>
      </c>
      <c r="S1472" s="14" t="str">
        <f t="shared" si="158"/>
        <v>Dec</v>
      </c>
      <c r="T1472" s="14" t="str">
        <f t="shared" si="159"/>
        <v>2012</v>
      </c>
      <c r="U1472" s="14" t="str">
        <f t="shared" si="160"/>
        <v>Dec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2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54"/>
        <v>103.840625</v>
      </c>
      <c r="P1473" s="10">
        <f t="shared" si="155"/>
        <v>96.877551020408163</v>
      </c>
      <c r="Q1473" t="str">
        <f t="shared" si="156"/>
        <v>publishing</v>
      </c>
      <c r="R1473" s="24" t="str">
        <f t="shared" si="157"/>
        <v>radio &amp; podcasts</v>
      </c>
      <c r="S1473" s="14" t="str">
        <f t="shared" si="158"/>
        <v>Mar</v>
      </c>
      <c r="T1473" s="14" t="str">
        <f t="shared" si="159"/>
        <v>2015</v>
      </c>
      <c r="U1473" s="14" t="str">
        <f t="shared" si="160"/>
        <v>Apr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23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54"/>
        <v>138.70400000000001</v>
      </c>
      <c r="P1474" s="10">
        <f t="shared" si="155"/>
        <v>103.20238095238095</v>
      </c>
      <c r="Q1474" t="str">
        <f t="shared" si="156"/>
        <v>publishing</v>
      </c>
      <c r="R1474" s="24" t="str">
        <f t="shared" si="157"/>
        <v>radio &amp; podcasts</v>
      </c>
      <c r="S1474" s="14" t="str">
        <f t="shared" si="158"/>
        <v>Sep</v>
      </c>
      <c r="T1474" s="14" t="str">
        <f t="shared" si="159"/>
        <v>2013</v>
      </c>
      <c r="U1474" s="14" t="str">
        <f t="shared" si="160"/>
        <v>Oct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23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61">E1475/D1475*100</f>
        <v>120.51600000000001</v>
      </c>
      <c r="P1475" s="10">
        <f t="shared" ref="P1475:P1538" si="162">E1475/L1475</f>
        <v>38.462553191489363</v>
      </c>
      <c r="Q1475" t="str">
        <f t="shared" ref="Q1475:Q1538" si="163">LEFT(N1475,FIND("/",N1475)-1)</f>
        <v>publishing</v>
      </c>
      <c r="R1475" s="24" t="str">
        <f t="shared" ref="R1475:R1538" si="164">RIGHT(N1475,LEN(N1475)-SEARCH("/",N1475,1))</f>
        <v>radio &amp; podcasts</v>
      </c>
      <c r="S1475" s="14" t="str">
        <f t="shared" ref="S1475:S1538" si="165">TEXT((((J1475/60)/60)/24)+DATE(1970,1,1),"mmm")</f>
        <v>Jan</v>
      </c>
      <c r="T1475" s="14" t="str">
        <f t="shared" ref="T1475:T1538" si="166">TEXT(((((J1475/60)/60)/24)+DATE(1970,1,1)),"yyyy")</f>
        <v>2012</v>
      </c>
      <c r="U1475" s="14" t="str">
        <f t="shared" ref="U1475:U1538" si="167">TEXT((((I1475/60)/60)/24)+DATE(1970,1,1),"mmm")</f>
        <v>Mar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23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61"/>
        <v>112.26666666666667</v>
      </c>
      <c r="P1476" s="10">
        <f t="shared" si="162"/>
        <v>44.315789473684212</v>
      </c>
      <c r="Q1476" t="str">
        <f t="shared" si="163"/>
        <v>publishing</v>
      </c>
      <c r="R1476" s="24" t="str">
        <f t="shared" si="164"/>
        <v>radio &amp; podcasts</v>
      </c>
      <c r="S1476" s="14" t="str">
        <f t="shared" si="165"/>
        <v>Aug</v>
      </c>
      <c r="T1476" s="14" t="str">
        <f t="shared" si="166"/>
        <v>2013</v>
      </c>
      <c r="U1476" s="14" t="str">
        <f t="shared" si="167"/>
        <v>Sep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23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61"/>
        <v>188.66966666666667</v>
      </c>
      <c r="P1477" s="10">
        <f t="shared" si="162"/>
        <v>64.173356009070289</v>
      </c>
      <c r="Q1477" t="str">
        <f t="shared" si="163"/>
        <v>publishing</v>
      </c>
      <c r="R1477" s="24" t="str">
        <f t="shared" si="164"/>
        <v>radio &amp; podcasts</v>
      </c>
      <c r="S1477" s="14" t="str">
        <f t="shared" si="165"/>
        <v>Nov</v>
      </c>
      <c r="T1477" s="14" t="str">
        <f t="shared" si="166"/>
        <v>2014</v>
      </c>
      <c r="U1477" s="14" t="str">
        <f t="shared" si="167"/>
        <v>Dec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23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61"/>
        <v>661.55466666666666</v>
      </c>
      <c r="P1478" s="10">
        <f t="shared" si="162"/>
        <v>43.333275109170302</v>
      </c>
      <c r="Q1478" t="str">
        <f t="shared" si="163"/>
        <v>publishing</v>
      </c>
      <c r="R1478" s="24" t="str">
        <f t="shared" si="164"/>
        <v>radio &amp; podcasts</v>
      </c>
      <c r="S1478" s="14" t="str">
        <f t="shared" si="165"/>
        <v>Aug</v>
      </c>
      <c r="T1478" s="14" t="str">
        <f t="shared" si="166"/>
        <v>2011</v>
      </c>
      <c r="U1478" s="14" t="str">
        <f t="shared" si="167"/>
        <v>Sep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23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61"/>
        <v>111.31</v>
      </c>
      <c r="P1479" s="10">
        <f t="shared" si="162"/>
        <v>90.495934959349597</v>
      </c>
      <c r="Q1479" t="str">
        <f t="shared" si="163"/>
        <v>publishing</v>
      </c>
      <c r="R1479" s="24" t="str">
        <f t="shared" si="164"/>
        <v>radio &amp; podcasts</v>
      </c>
      <c r="S1479" s="14" t="str">
        <f t="shared" si="165"/>
        <v>Oct</v>
      </c>
      <c r="T1479" s="14" t="str">
        <f t="shared" si="166"/>
        <v>2011</v>
      </c>
      <c r="U1479" s="14" t="str">
        <f t="shared" si="167"/>
        <v>Dec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23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61"/>
        <v>1181.6142199999999</v>
      </c>
      <c r="P1480" s="10">
        <f t="shared" si="162"/>
        <v>29.187190495010373</v>
      </c>
      <c r="Q1480" t="str">
        <f t="shared" si="163"/>
        <v>publishing</v>
      </c>
      <c r="R1480" s="24" t="str">
        <f t="shared" si="164"/>
        <v>radio &amp; podcasts</v>
      </c>
      <c r="S1480" s="14" t="str">
        <f t="shared" si="165"/>
        <v>Apr</v>
      </c>
      <c r="T1480" s="14" t="str">
        <f t="shared" si="166"/>
        <v>2013</v>
      </c>
      <c r="U1480" s="14" t="str">
        <f t="shared" si="167"/>
        <v>May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23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61"/>
        <v>137.375</v>
      </c>
      <c r="P1481" s="10">
        <f t="shared" si="162"/>
        <v>30.95774647887324</v>
      </c>
      <c r="Q1481" t="str">
        <f t="shared" si="163"/>
        <v>publishing</v>
      </c>
      <c r="R1481" s="24" t="str">
        <f t="shared" si="164"/>
        <v>radio &amp; podcasts</v>
      </c>
      <c r="S1481" s="14" t="str">
        <f t="shared" si="165"/>
        <v>Apr</v>
      </c>
      <c r="T1481" s="14" t="str">
        <f t="shared" si="166"/>
        <v>2014</v>
      </c>
      <c r="U1481" s="14" t="str">
        <f t="shared" si="167"/>
        <v>May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23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61"/>
        <v>117.04040000000001</v>
      </c>
      <c r="P1482" s="10">
        <f t="shared" si="162"/>
        <v>92.157795275590544</v>
      </c>
      <c r="Q1482" t="str">
        <f t="shared" si="163"/>
        <v>publishing</v>
      </c>
      <c r="R1482" s="24" t="str">
        <f t="shared" si="164"/>
        <v>radio &amp; podcasts</v>
      </c>
      <c r="S1482" s="14" t="str">
        <f t="shared" si="165"/>
        <v>Jul</v>
      </c>
      <c r="T1482" s="14" t="str">
        <f t="shared" si="166"/>
        <v>2013</v>
      </c>
      <c r="U1482" s="14" t="str">
        <f t="shared" si="167"/>
        <v>Jul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2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61"/>
        <v>2.1</v>
      </c>
      <c r="P1483" s="10">
        <f t="shared" si="162"/>
        <v>17.5</v>
      </c>
      <c r="Q1483" t="str">
        <f t="shared" si="163"/>
        <v>publishing</v>
      </c>
      <c r="R1483" s="24" t="str">
        <f t="shared" si="164"/>
        <v>fiction</v>
      </c>
      <c r="S1483" s="14" t="str">
        <f t="shared" si="165"/>
        <v>Oct</v>
      </c>
      <c r="T1483" s="14" t="str">
        <f t="shared" si="166"/>
        <v>2013</v>
      </c>
      <c r="U1483" s="14" t="str">
        <f t="shared" si="167"/>
        <v>Nov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23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61"/>
        <v>0.1</v>
      </c>
      <c r="P1484" s="10">
        <f t="shared" si="162"/>
        <v>5</v>
      </c>
      <c r="Q1484" t="str">
        <f t="shared" si="163"/>
        <v>publishing</v>
      </c>
      <c r="R1484" s="24" t="str">
        <f t="shared" si="164"/>
        <v>fiction</v>
      </c>
      <c r="S1484" s="14" t="str">
        <f t="shared" si="165"/>
        <v>Aug</v>
      </c>
      <c r="T1484" s="14" t="str">
        <f t="shared" si="166"/>
        <v>2012</v>
      </c>
      <c r="U1484" s="14" t="str">
        <f t="shared" si="167"/>
        <v>Sep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23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61"/>
        <v>0.7142857142857143</v>
      </c>
      <c r="P1485" s="10">
        <f t="shared" si="162"/>
        <v>25</v>
      </c>
      <c r="Q1485" t="str">
        <f t="shared" si="163"/>
        <v>publishing</v>
      </c>
      <c r="R1485" s="24" t="str">
        <f t="shared" si="164"/>
        <v>fiction</v>
      </c>
      <c r="S1485" s="14" t="str">
        <f t="shared" si="165"/>
        <v>Jun</v>
      </c>
      <c r="T1485" s="14" t="str">
        <f t="shared" si="166"/>
        <v>2016</v>
      </c>
      <c r="U1485" s="14" t="str">
        <f t="shared" si="167"/>
        <v>Jul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23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61"/>
        <v>0</v>
      </c>
      <c r="P1486" s="10" t="e">
        <f t="shared" si="162"/>
        <v>#DIV/0!</v>
      </c>
      <c r="Q1486" t="str">
        <f t="shared" si="163"/>
        <v>publishing</v>
      </c>
      <c r="R1486" s="24" t="str">
        <f t="shared" si="164"/>
        <v>fiction</v>
      </c>
      <c r="S1486" s="14" t="str">
        <f t="shared" si="165"/>
        <v>May</v>
      </c>
      <c r="T1486" s="14" t="str">
        <f t="shared" si="166"/>
        <v>2012</v>
      </c>
      <c r="U1486" s="14" t="str">
        <f t="shared" si="167"/>
        <v>Jul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23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61"/>
        <v>2.2388059701492535</v>
      </c>
      <c r="P1487" s="10">
        <f t="shared" si="162"/>
        <v>50</v>
      </c>
      <c r="Q1487" t="str">
        <f t="shared" si="163"/>
        <v>publishing</v>
      </c>
      <c r="R1487" s="24" t="str">
        <f t="shared" si="164"/>
        <v>fiction</v>
      </c>
      <c r="S1487" s="14" t="str">
        <f t="shared" si="165"/>
        <v>May</v>
      </c>
      <c r="T1487" s="14" t="str">
        <f t="shared" si="166"/>
        <v>2015</v>
      </c>
      <c r="U1487" s="14" t="str">
        <f t="shared" si="167"/>
        <v>Jun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23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61"/>
        <v>0.24</v>
      </c>
      <c r="P1488" s="10">
        <f t="shared" si="162"/>
        <v>16</v>
      </c>
      <c r="Q1488" t="str">
        <f t="shared" si="163"/>
        <v>publishing</v>
      </c>
      <c r="R1488" s="24" t="str">
        <f t="shared" si="164"/>
        <v>fiction</v>
      </c>
      <c r="S1488" s="14" t="str">
        <f t="shared" si="165"/>
        <v>Jan</v>
      </c>
      <c r="T1488" s="14" t="str">
        <f t="shared" si="166"/>
        <v>2015</v>
      </c>
      <c r="U1488" s="14" t="str">
        <f t="shared" si="167"/>
        <v>Feb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23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61"/>
        <v>0</v>
      </c>
      <c r="P1489" s="10" t="e">
        <f t="shared" si="162"/>
        <v>#DIV/0!</v>
      </c>
      <c r="Q1489" t="str">
        <f t="shared" si="163"/>
        <v>publishing</v>
      </c>
      <c r="R1489" s="24" t="str">
        <f t="shared" si="164"/>
        <v>fiction</v>
      </c>
      <c r="S1489" s="14" t="str">
        <f t="shared" si="165"/>
        <v>Jul</v>
      </c>
      <c r="T1489" s="14" t="str">
        <f t="shared" si="166"/>
        <v>2016</v>
      </c>
      <c r="U1489" s="14" t="str">
        <f t="shared" si="167"/>
        <v>Aug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23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61"/>
        <v>2.4</v>
      </c>
      <c r="P1490" s="10">
        <f t="shared" si="162"/>
        <v>60</v>
      </c>
      <c r="Q1490" t="str">
        <f t="shared" si="163"/>
        <v>publishing</v>
      </c>
      <c r="R1490" s="24" t="str">
        <f t="shared" si="164"/>
        <v>fiction</v>
      </c>
      <c r="S1490" s="14" t="str">
        <f t="shared" si="165"/>
        <v>Dec</v>
      </c>
      <c r="T1490" s="14" t="str">
        <f t="shared" si="166"/>
        <v>2013</v>
      </c>
      <c r="U1490" s="14" t="str">
        <f t="shared" si="167"/>
        <v>Jan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23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61"/>
        <v>0</v>
      </c>
      <c r="P1491" s="10" t="e">
        <f t="shared" si="162"/>
        <v>#DIV/0!</v>
      </c>
      <c r="Q1491" t="str">
        <f t="shared" si="163"/>
        <v>publishing</v>
      </c>
      <c r="R1491" s="24" t="str">
        <f t="shared" si="164"/>
        <v>fiction</v>
      </c>
      <c r="S1491" s="14" t="str">
        <f t="shared" si="165"/>
        <v>Oct</v>
      </c>
      <c r="T1491" s="14" t="str">
        <f t="shared" si="166"/>
        <v>2012</v>
      </c>
      <c r="U1491" s="14" t="str">
        <f t="shared" si="167"/>
        <v>Nov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23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61"/>
        <v>30.862068965517242</v>
      </c>
      <c r="P1492" s="10">
        <f t="shared" si="162"/>
        <v>47.10526315789474</v>
      </c>
      <c r="Q1492" t="str">
        <f t="shared" si="163"/>
        <v>publishing</v>
      </c>
      <c r="R1492" s="24" t="str">
        <f t="shared" si="164"/>
        <v>fiction</v>
      </c>
      <c r="S1492" s="14" t="str">
        <f t="shared" si="165"/>
        <v>Sep</v>
      </c>
      <c r="T1492" s="14" t="str">
        <f t="shared" si="166"/>
        <v>2013</v>
      </c>
      <c r="U1492" s="14" t="str">
        <f t="shared" si="167"/>
        <v>Oct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2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61"/>
        <v>8.3333333333333321</v>
      </c>
      <c r="P1493" s="10">
        <f t="shared" si="162"/>
        <v>100</v>
      </c>
      <c r="Q1493" t="str">
        <f t="shared" si="163"/>
        <v>publishing</v>
      </c>
      <c r="R1493" s="24" t="str">
        <f t="shared" si="164"/>
        <v>fiction</v>
      </c>
      <c r="S1493" s="14" t="str">
        <f t="shared" si="165"/>
        <v>Dec</v>
      </c>
      <c r="T1493" s="14" t="str">
        <f t="shared" si="166"/>
        <v>2014</v>
      </c>
      <c r="U1493" s="14" t="str">
        <f t="shared" si="167"/>
        <v>Feb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23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61"/>
        <v>0.75</v>
      </c>
      <c r="P1494" s="10">
        <f t="shared" si="162"/>
        <v>15</v>
      </c>
      <c r="Q1494" t="str">
        <f t="shared" si="163"/>
        <v>publishing</v>
      </c>
      <c r="R1494" s="24" t="str">
        <f t="shared" si="164"/>
        <v>fiction</v>
      </c>
      <c r="S1494" s="14" t="str">
        <f t="shared" si="165"/>
        <v>May</v>
      </c>
      <c r="T1494" s="14" t="str">
        <f t="shared" si="166"/>
        <v>2011</v>
      </c>
      <c r="U1494" s="14" t="str">
        <f t="shared" si="167"/>
        <v>Jun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23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61"/>
        <v>0</v>
      </c>
      <c r="P1495" s="10" t="e">
        <f t="shared" si="162"/>
        <v>#DIV/0!</v>
      </c>
      <c r="Q1495" t="str">
        <f t="shared" si="163"/>
        <v>publishing</v>
      </c>
      <c r="R1495" s="24" t="str">
        <f t="shared" si="164"/>
        <v>fiction</v>
      </c>
      <c r="S1495" s="14" t="str">
        <f t="shared" si="165"/>
        <v>May</v>
      </c>
      <c r="T1495" s="14" t="str">
        <f t="shared" si="166"/>
        <v>2013</v>
      </c>
      <c r="U1495" s="14" t="str">
        <f t="shared" si="167"/>
        <v>Jun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23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61"/>
        <v>8.9</v>
      </c>
      <c r="P1496" s="10">
        <f t="shared" si="162"/>
        <v>40.454545454545453</v>
      </c>
      <c r="Q1496" t="str">
        <f t="shared" si="163"/>
        <v>publishing</v>
      </c>
      <c r="R1496" s="24" t="str">
        <f t="shared" si="164"/>
        <v>fiction</v>
      </c>
      <c r="S1496" s="14" t="str">
        <f t="shared" si="165"/>
        <v>Mar</v>
      </c>
      <c r="T1496" s="14" t="str">
        <f t="shared" si="166"/>
        <v>2015</v>
      </c>
      <c r="U1496" s="14" t="str">
        <f t="shared" si="167"/>
        <v>Apr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23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61"/>
        <v>0</v>
      </c>
      <c r="P1497" s="10" t="e">
        <f t="shared" si="162"/>
        <v>#DIV/0!</v>
      </c>
      <c r="Q1497" t="str">
        <f t="shared" si="163"/>
        <v>publishing</v>
      </c>
      <c r="R1497" s="24" t="str">
        <f t="shared" si="164"/>
        <v>fiction</v>
      </c>
      <c r="S1497" s="14" t="str">
        <f t="shared" si="165"/>
        <v>Jul</v>
      </c>
      <c r="T1497" s="14" t="str">
        <f t="shared" si="166"/>
        <v>2011</v>
      </c>
      <c r="U1497" s="14" t="str">
        <f t="shared" si="167"/>
        <v>Aug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23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61"/>
        <v>0</v>
      </c>
      <c r="P1498" s="10" t="e">
        <f t="shared" si="162"/>
        <v>#DIV/0!</v>
      </c>
      <c r="Q1498" t="str">
        <f t="shared" si="163"/>
        <v>publishing</v>
      </c>
      <c r="R1498" s="24" t="str">
        <f t="shared" si="164"/>
        <v>fiction</v>
      </c>
      <c r="S1498" s="14" t="str">
        <f t="shared" si="165"/>
        <v>Jul</v>
      </c>
      <c r="T1498" s="14" t="str">
        <f t="shared" si="166"/>
        <v>2014</v>
      </c>
      <c r="U1498" s="14" t="str">
        <f t="shared" si="167"/>
        <v>Sep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23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61"/>
        <v>6.6666666666666671E-3</v>
      </c>
      <c r="P1499" s="10">
        <f t="shared" si="162"/>
        <v>1</v>
      </c>
      <c r="Q1499" t="str">
        <f t="shared" si="163"/>
        <v>publishing</v>
      </c>
      <c r="R1499" s="24" t="str">
        <f t="shared" si="164"/>
        <v>fiction</v>
      </c>
      <c r="S1499" s="14" t="str">
        <f t="shared" si="165"/>
        <v>Jun</v>
      </c>
      <c r="T1499" s="14" t="str">
        <f t="shared" si="166"/>
        <v>2013</v>
      </c>
      <c r="U1499" s="14" t="str">
        <f t="shared" si="167"/>
        <v>Jul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23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61"/>
        <v>1.9</v>
      </c>
      <c r="P1500" s="10">
        <f t="shared" si="162"/>
        <v>19</v>
      </c>
      <c r="Q1500" t="str">
        <f t="shared" si="163"/>
        <v>publishing</v>
      </c>
      <c r="R1500" s="24" t="str">
        <f t="shared" si="164"/>
        <v>fiction</v>
      </c>
      <c r="S1500" s="14" t="str">
        <f t="shared" si="165"/>
        <v>Jul</v>
      </c>
      <c r="T1500" s="14" t="str">
        <f t="shared" si="166"/>
        <v>2014</v>
      </c>
      <c r="U1500" s="14" t="str">
        <f t="shared" si="167"/>
        <v>Sep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23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61"/>
        <v>0.25</v>
      </c>
      <c r="P1501" s="10">
        <f t="shared" si="162"/>
        <v>5</v>
      </c>
      <c r="Q1501" t="str">
        <f t="shared" si="163"/>
        <v>publishing</v>
      </c>
      <c r="R1501" s="24" t="str">
        <f t="shared" si="164"/>
        <v>fiction</v>
      </c>
      <c r="S1501" s="14" t="str">
        <f t="shared" si="165"/>
        <v>Jun</v>
      </c>
      <c r="T1501" s="14" t="str">
        <f t="shared" si="166"/>
        <v>2016</v>
      </c>
      <c r="U1501" s="14" t="str">
        <f t="shared" si="167"/>
        <v>Aug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23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61"/>
        <v>25.035714285714285</v>
      </c>
      <c r="P1502" s="10">
        <f t="shared" si="162"/>
        <v>46.733333333333334</v>
      </c>
      <c r="Q1502" t="str">
        <f t="shared" si="163"/>
        <v>publishing</v>
      </c>
      <c r="R1502" s="24" t="str">
        <f t="shared" si="164"/>
        <v>fiction</v>
      </c>
      <c r="S1502" s="14" t="str">
        <f t="shared" si="165"/>
        <v>Apr</v>
      </c>
      <c r="T1502" s="14" t="str">
        <f t="shared" si="166"/>
        <v>2013</v>
      </c>
      <c r="U1502" s="14" t="str">
        <f t="shared" si="167"/>
        <v>May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2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61"/>
        <v>166.33076923076925</v>
      </c>
      <c r="P1503" s="10">
        <f t="shared" si="162"/>
        <v>97.731073446327684</v>
      </c>
      <c r="Q1503" t="str">
        <f t="shared" si="163"/>
        <v>photography</v>
      </c>
      <c r="R1503" s="24" t="str">
        <f t="shared" si="164"/>
        <v>photobooks</v>
      </c>
      <c r="S1503" s="14" t="str">
        <f t="shared" si="165"/>
        <v>Jun</v>
      </c>
      <c r="T1503" s="14" t="str">
        <f t="shared" si="166"/>
        <v>2015</v>
      </c>
      <c r="U1503" s="14" t="str">
        <f t="shared" si="167"/>
        <v>Jul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23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61"/>
        <v>101.44545454545455</v>
      </c>
      <c r="P1504" s="10">
        <f t="shared" si="162"/>
        <v>67.835866261398181</v>
      </c>
      <c r="Q1504" t="str">
        <f t="shared" si="163"/>
        <v>photography</v>
      </c>
      <c r="R1504" s="24" t="str">
        <f t="shared" si="164"/>
        <v>photobooks</v>
      </c>
      <c r="S1504" s="14" t="str">
        <f t="shared" si="165"/>
        <v>Feb</v>
      </c>
      <c r="T1504" s="14" t="str">
        <f t="shared" si="166"/>
        <v>2016</v>
      </c>
      <c r="U1504" s="14" t="str">
        <f t="shared" si="167"/>
        <v>Mar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23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61"/>
        <v>107.89146666666667</v>
      </c>
      <c r="P1505" s="10">
        <f t="shared" si="162"/>
        <v>56.98492957746479</v>
      </c>
      <c r="Q1505" t="str">
        <f t="shared" si="163"/>
        <v>photography</v>
      </c>
      <c r="R1505" s="24" t="str">
        <f t="shared" si="164"/>
        <v>photobooks</v>
      </c>
      <c r="S1505" s="14" t="str">
        <f t="shared" si="165"/>
        <v>Aug</v>
      </c>
      <c r="T1505" s="14" t="str">
        <f t="shared" si="166"/>
        <v>2016</v>
      </c>
      <c r="U1505" s="14" t="str">
        <f t="shared" si="167"/>
        <v>Oct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23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61"/>
        <v>277.93846153846158</v>
      </c>
      <c r="P1506" s="10">
        <f t="shared" si="162"/>
        <v>67.159851301115239</v>
      </c>
      <c r="Q1506" t="str">
        <f t="shared" si="163"/>
        <v>photography</v>
      </c>
      <c r="R1506" s="24" t="str">
        <f t="shared" si="164"/>
        <v>photobooks</v>
      </c>
      <c r="S1506" s="14" t="str">
        <f t="shared" si="165"/>
        <v>May</v>
      </c>
      <c r="T1506" s="14" t="str">
        <f t="shared" si="166"/>
        <v>2014</v>
      </c>
      <c r="U1506" s="14" t="str">
        <f t="shared" si="167"/>
        <v>Jun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23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61"/>
        <v>103.58125</v>
      </c>
      <c r="P1507" s="10">
        <f t="shared" si="162"/>
        <v>48.037681159420288</v>
      </c>
      <c r="Q1507" t="str">
        <f t="shared" si="163"/>
        <v>photography</v>
      </c>
      <c r="R1507" s="24" t="str">
        <f t="shared" si="164"/>
        <v>photobooks</v>
      </c>
      <c r="S1507" s="14" t="str">
        <f t="shared" si="165"/>
        <v>Feb</v>
      </c>
      <c r="T1507" s="14" t="str">
        <f t="shared" si="166"/>
        <v>2016</v>
      </c>
      <c r="U1507" s="14" t="str">
        <f t="shared" si="167"/>
        <v>Mar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23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61"/>
        <v>111.4</v>
      </c>
      <c r="P1508" s="10">
        <f t="shared" si="162"/>
        <v>38.860465116279073</v>
      </c>
      <c r="Q1508" t="str">
        <f t="shared" si="163"/>
        <v>photography</v>
      </c>
      <c r="R1508" s="24" t="str">
        <f t="shared" si="164"/>
        <v>photobooks</v>
      </c>
      <c r="S1508" s="14" t="str">
        <f t="shared" si="165"/>
        <v>Jun</v>
      </c>
      <c r="T1508" s="14" t="str">
        <f t="shared" si="166"/>
        <v>2014</v>
      </c>
      <c r="U1508" s="14" t="str">
        <f t="shared" si="167"/>
        <v>Jul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23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61"/>
        <v>215</v>
      </c>
      <c r="P1509" s="10">
        <f t="shared" si="162"/>
        <v>78.181818181818187</v>
      </c>
      <c r="Q1509" t="str">
        <f t="shared" si="163"/>
        <v>photography</v>
      </c>
      <c r="R1509" s="24" t="str">
        <f t="shared" si="164"/>
        <v>photobooks</v>
      </c>
      <c r="S1509" s="14" t="str">
        <f t="shared" si="165"/>
        <v>Mar</v>
      </c>
      <c r="T1509" s="14" t="str">
        <f t="shared" si="166"/>
        <v>2010</v>
      </c>
      <c r="U1509" s="14" t="str">
        <f t="shared" si="167"/>
        <v>May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23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61"/>
        <v>110.76216216216217</v>
      </c>
      <c r="P1510" s="10">
        <f t="shared" si="162"/>
        <v>97.113744075829388</v>
      </c>
      <c r="Q1510" t="str">
        <f t="shared" si="163"/>
        <v>photography</v>
      </c>
      <c r="R1510" s="24" t="str">
        <f t="shared" si="164"/>
        <v>photobooks</v>
      </c>
      <c r="S1510" s="14" t="str">
        <f t="shared" si="165"/>
        <v>May</v>
      </c>
      <c r="T1510" s="14" t="str">
        <f t="shared" si="166"/>
        <v>2014</v>
      </c>
      <c r="U1510" s="14" t="str">
        <f t="shared" si="167"/>
        <v>Jun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23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61"/>
        <v>123.64125714285714</v>
      </c>
      <c r="P1511" s="10">
        <f t="shared" si="162"/>
        <v>110.39397959183674</v>
      </c>
      <c r="Q1511" t="str">
        <f t="shared" si="163"/>
        <v>photography</v>
      </c>
      <c r="R1511" s="24" t="str">
        <f t="shared" si="164"/>
        <v>photobooks</v>
      </c>
      <c r="S1511" s="14" t="str">
        <f t="shared" si="165"/>
        <v>Jan</v>
      </c>
      <c r="T1511" s="14" t="str">
        <f t="shared" si="166"/>
        <v>2017</v>
      </c>
      <c r="U1511" s="14" t="str">
        <f t="shared" si="167"/>
        <v>Feb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23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61"/>
        <v>101.03500000000001</v>
      </c>
      <c r="P1512" s="10">
        <f t="shared" si="162"/>
        <v>39.91506172839506</v>
      </c>
      <c r="Q1512" t="str">
        <f t="shared" si="163"/>
        <v>photography</v>
      </c>
      <c r="R1512" s="24" t="str">
        <f t="shared" si="164"/>
        <v>photobooks</v>
      </c>
      <c r="S1512" s="14" t="str">
        <f t="shared" si="165"/>
        <v>Jun</v>
      </c>
      <c r="T1512" s="14" t="str">
        <f t="shared" si="166"/>
        <v>2014</v>
      </c>
      <c r="U1512" s="14" t="str">
        <f t="shared" si="167"/>
        <v>Jul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2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61"/>
        <v>111.79285714285714</v>
      </c>
      <c r="P1513" s="10">
        <f t="shared" si="162"/>
        <v>75.975728155339809</v>
      </c>
      <c r="Q1513" t="str">
        <f t="shared" si="163"/>
        <v>photography</v>
      </c>
      <c r="R1513" s="24" t="str">
        <f t="shared" si="164"/>
        <v>photobooks</v>
      </c>
      <c r="S1513" s="14" t="str">
        <f t="shared" si="165"/>
        <v>Oct</v>
      </c>
      <c r="T1513" s="14" t="str">
        <f t="shared" si="166"/>
        <v>2015</v>
      </c>
      <c r="U1513" s="14" t="str">
        <f t="shared" si="167"/>
        <v>Nov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23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61"/>
        <v>558.7714285714286</v>
      </c>
      <c r="P1514" s="10">
        <f t="shared" si="162"/>
        <v>58.379104477611939</v>
      </c>
      <c r="Q1514" t="str">
        <f t="shared" si="163"/>
        <v>photography</v>
      </c>
      <c r="R1514" s="24" t="str">
        <f t="shared" si="164"/>
        <v>photobooks</v>
      </c>
      <c r="S1514" s="14" t="str">
        <f t="shared" si="165"/>
        <v>Jan</v>
      </c>
      <c r="T1514" s="14" t="str">
        <f t="shared" si="166"/>
        <v>2017</v>
      </c>
      <c r="U1514" s="14" t="str">
        <f t="shared" si="167"/>
        <v>Feb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23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61"/>
        <v>150.01875000000001</v>
      </c>
      <c r="P1515" s="10">
        <f t="shared" si="162"/>
        <v>55.82093023255814</v>
      </c>
      <c r="Q1515" t="str">
        <f t="shared" si="163"/>
        <v>photography</v>
      </c>
      <c r="R1515" s="24" t="str">
        <f t="shared" si="164"/>
        <v>photobooks</v>
      </c>
      <c r="S1515" s="14" t="str">
        <f t="shared" si="165"/>
        <v>Jun</v>
      </c>
      <c r="T1515" s="14" t="str">
        <f t="shared" si="166"/>
        <v>2014</v>
      </c>
      <c r="U1515" s="14" t="str">
        <f t="shared" si="167"/>
        <v>Jul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23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61"/>
        <v>106.476</v>
      </c>
      <c r="P1516" s="10">
        <f t="shared" si="162"/>
        <v>151.24431818181819</v>
      </c>
      <c r="Q1516" t="str">
        <f t="shared" si="163"/>
        <v>photography</v>
      </c>
      <c r="R1516" s="24" t="str">
        <f t="shared" si="164"/>
        <v>photobooks</v>
      </c>
      <c r="S1516" s="14" t="str">
        <f t="shared" si="165"/>
        <v>Aug</v>
      </c>
      <c r="T1516" s="14" t="str">
        <f t="shared" si="166"/>
        <v>2015</v>
      </c>
      <c r="U1516" s="14" t="str">
        <f t="shared" si="167"/>
        <v>Sep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23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61"/>
        <v>157.18899999999999</v>
      </c>
      <c r="P1517" s="10">
        <f t="shared" si="162"/>
        <v>849.67027027027029</v>
      </c>
      <c r="Q1517" t="str">
        <f t="shared" si="163"/>
        <v>photography</v>
      </c>
      <c r="R1517" s="24" t="str">
        <f t="shared" si="164"/>
        <v>photobooks</v>
      </c>
      <c r="S1517" s="14" t="str">
        <f t="shared" si="165"/>
        <v>Feb</v>
      </c>
      <c r="T1517" s="14" t="str">
        <f t="shared" si="166"/>
        <v>2016</v>
      </c>
      <c r="U1517" s="14" t="str">
        <f t="shared" si="167"/>
        <v>Mar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23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61"/>
        <v>108.65882352941176</v>
      </c>
      <c r="P1518" s="10">
        <f t="shared" si="162"/>
        <v>159.24137931034483</v>
      </c>
      <c r="Q1518" t="str">
        <f t="shared" si="163"/>
        <v>photography</v>
      </c>
      <c r="R1518" s="24" t="str">
        <f t="shared" si="164"/>
        <v>photobooks</v>
      </c>
      <c r="S1518" s="14" t="str">
        <f t="shared" si="165"/>
        <v>Sep</v>
      </c>
      <c r="T1518" s="14" t="str">
        <f t="shared" si="166"/>
        <v>2016</v>
      </c>
      <c r="U1518" s="14" t="str">
        <f t="shared" si="167"/>
        <v>Oct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23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61"/>
        <v>161.97999999999999</v>
      </c>
      <c r="P1519" s="10">
        <f t="shared" si="162"/>
        <v>39.507317073170732</v>
      </c>
      <c r="Q1519" t="str">
        <f t="shared" si="163"/>
        <v>photography</v>
      </c>
      <c r="R1519" s="24" t="str">
        <f t="shared" si="164"/>
        <v>photobooks</v>
      </c>
      <c r="S1519" s="14" t="str">
        <f t="shared" si="165"/>
        <v>Nov</v>
      </c>
      <c r="T1519" s="14" t="str">
        <f t="shared" si="166"/>
        <v>2014</v>
      </c>
      <c r="U1519" s="14" t="str">
        <f t="shared" si="167"/>
        <v>Dec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23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61"/>
        <v>205.36666666666665</v>
      </c>
      <c r="P1520" s="10">
        <f t="shared" si="162"/>
        <v>130.52966101694915</v>
      </c>
      <c r="Q1520" t="str">
        <f t="shared" si="163"/>
        <v>photography</v>
      </c>
      <c r="R1520" s="24" t="str">
        <f t="shared" si="164"/>
        <v>photobooks</v>
      </c>
      <c r="S1520" s="14" t="str">
        <f t="shared" si="165"/>
        <v>May</v>
      </c>
      <c r="T1520" s="14" t="str">
        <f t="shared" si="166"/>
        <v>2014</v>
      </c>
      <c r="U1520" s="14" t="str">
        <f t="shared" si="167"/>
        <v>May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23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61"/>
        <v>103.36388888888889</v>
      </c>
      <c r="P1521" s="10">
        <f t="shared" si="162"/>
        <v>64.156896551724131</v>
      </c>
      <c r="Q1521" t="str">
        <f t="shared" si="163"/>
        <v>photography</v>
      </c>
      <c r="R1521" s="24" t="str">
        <f t="shared" si="164"/>
        <v>photobooks</v>
      </c>
      <c r="S1521" s="14" t="str">
        <f t="shared" si="165"/>
        <v>May</v>
      </c>
      <c r="T1521" s="14" t="str">
        <f t="shared" si="166"/>
        <v>2014</v>
      </c>
      <c r="U1521" s="14" t="str">
        <f t="shared" si="167"/>
        <v>Jun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23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61"/>
        <v>103.47222222222223</v>
      </c>
      <c r="P1522" s="10">
        <f t="shared" si="162"/>
        <v>111.52694610778443</v>
      </c>
      <c r="Q1522" t="str">
        <f t="shared" si="163"/>
        <v>photography</v>
      </c>
      <c r="R1522" s="24" t="str">
        <f t="shared" si="164"/>
        <v>photobooks</v>
      </c>
      <c r="S1522" s="14" t="str">
        <f t="shared" si="165"/>
        <v>Nov</v>
      </c>
      <c r="T1522" s="14" t="str">
        <f t="shared" si="166"/>
        <v>2014</v>
      </c>
      <c r="U1522" s="14" t="str">
        <f t="shared" si="167"/>
        <v>Dec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61"/>
        <v>106.81333333333333</v>
      </c>
      <c r="P1523" s="10">
        <f t="shared" si="162"/>
        <v>170.44680851063831</v>
      </c>
      <c r="Q1523" t="str">
        <f t="shared" si="163"/>
        <v>photography</v>
      </c>
      <c r="R1523" s="24" t="str">
        <f t="shared" si="164"/>
        <v>photobooks</v>
      </c>
      <c r="S1523" s="14" t="str">
        <f t="shared" si="165"/>
        <v>May</v>
      </c>
      <c r="T1523" s="14" t="str">
        <f t="shared" si="166"/>
        <v>2016</v>
      </c>
      <c r="U1523" s="14" t="str">
        <f t="shared" si="167"/>
        <v>Jun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23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61"/>
        <v>138.96574712643678</v>
      </c>
      <c r="P1524" s="10">
        <f t="shared" si="162"/>
        <v>133.7391592920354</v>
      </c>
      <c r="Q1524" t="str">
        <f t="shared" si="163"/>
        <v>photography</v>
      </c>
      <c r="R1524" s="24" t="str">
        <f t="shared" si="164"/>
        <v>photobooks</v>
      </c>
      <c r="S1524" s="14" t="str">
        <f t="shared" si="165"/>
        <v>Sep</v>
      </c>
      <c r="T1524" s="14" t="str">
        <f t="shared" si="166"/>
        <v>2014</v>
      </c>
      <c r="U1524" s="14" t="str">
        <f t="shared" si="167"/>
        <v>Oct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23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61"/>
        <v>124.84324324324325</v>
      </c>
      <c r="P1525" s="10">
        <f t="shared" si="162"/>
        <v>95.834024896265561</v>
      </c>
      <c r="Q1525" t="str">
        <f t="shared" si="163"/>
        <v>photography</v>
      </c>
      <c r="R1525" s="24" t="str">
        <f t="shared" si="164"/>
        <v>photobooks</v>
      </c>
      <c r="S1525" s="14" t="str">
        <f t="shared" si="165"/>
        <v>Nov</v>
      </c>
      <c r="T1525" s="14" t="str">
        <f t="shared" si="166"/>
        <v>2014</v>
      </c>
      <c r="U1525" s="14" t="str">
        <f t="shared" si="167"/>
        <v>Dec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23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61"/>
        <v>206.99999999999997</v>
      </c>
      <c r="P1526" s="10">
        <f t="shared" si="162"/>
        <v>221.78571428571428</v>
      </c>
      <c r="Q1526" t="str">
        <f t="shared" si="163"/>
        <v>photography</v>
      </c>
      <c r="R1526" s="24" t="str">
        <f t="shared" si="164"/>
        <v>photobooks</v>
      </c>
      <c r="S1526" s="14" t="str">
        <f t="shared" si="165"/>
        <v>Jan</v>
      </c>
      <c r="T1526" s="14" t="str">
        <f t="shared" si="166"/>
        <v>2017</v>
      </c>
      <c r="U1526" s="14" t="str">
        <f t="shared" si="167"/>
        <v>Feb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23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61"/>
        <v>174.00576923076923</v>
      </c>
      <c r="P1527" s="10">
        <f t="shared" si="162"/>
        <v>32.315357142857138</v>
      </c>
      <c r="Q1527" t="str">
        <f t="shared" si="163"/>
        <v>photography</v>
      </c>
      <c r="R1527" s="24" t="str">
        <f t="shared" si="164"/>
        <v>photobooks</v>
      </c>
      <c r="S1527" s="14" t="str">
        <f t="shared" si="165"/>
        <v>Jul</v>
      </c>
      <c r="T1527" s="14" t="str">
        <f t="shared" si="166"/>
        <v>2016</v>
      </c>
      <c r="U1527" s="14" t="str">
        <f t="shared" si="167"/>
        <v>Aug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23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61"/>
        <v>120.32608695652173</v>
      </c>
      <c r="P1528" s="10">
        <f t="shared" si="162"/>
        <v>98.839285714285708</v>
      </c>
      <c r="Q1528" t="str">
        <f t="shared" si="163"/>
        <v>photography</v>
      </c>
      <c r="R1528" s="24" t="str">
        <f t="shared" si="164"/>
        <v>photobooks</v>
      </c>
      <c r="S1528" s="14" t="str">
        <f t="shared" si="165"/>
        <v>Dec</v>
      </c>
      <c r="T1528" s="14" t="str">
        <f t="shared" si="166"/>
        <v>2015</v>
      </c>
      <c r="U1528" s="14" t="str">
        <f t="shared" si="167"/>
        <v>Jan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23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61"/>
        <v>110.44428571428573</v>
      </c>
      <c r="P1529" s="10">
        <f t="shared" si="162"/>
        <v>55.222142857142863</v>
      </c>
      <c r="Q1529" t="str">
        <f t="shared" si="163"/>
        <v>photography</v>
      </c>
      <c r="R1529" s="24" t="str">
        <f t="shared" si="164"/>
        <v>photobooks</v>
      </c>
      <c r="S1529" s="14" t="str">
        <f t="shared" si="165"/>
        <v>Feb</v>
      </c>
      <c r="T1529" s="14" t="str">
        <f t="shared" si="166"/>
        <v>2017</v>
      </c>
      <c r="U1529" s="14" t="str">
        <f t="shared" si="167"/>
        <v>Mar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23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61"/>
        <v>281.56666666666666</v>
      </c>
      <c r="P1530" s="10">
        <f t="shared" si="162"/>
        <v>52.793750000000003</v>
      </c>
      <c r="Q1530" t="str">
        <f t="shared" si="163"/>
        <v>photography</v>
      </c>
      <c r="R1530" s="24" t="str">
        <f t="shared" si="164"/>
        <v>photobooks</v>
      </c>
      <c r="S1530" s="14" t="str">
        <f t="shared" si="165"/>
        <v>Jan</v>
      </c>
      <c r="T1530" s="14" t="str">
        <f t="shared" si="166"/>
        <v>2017</v>
      </c>
      <c r="U1530" s="14" t="str">
        <f t="shared" si="167"/>
        <v>Feb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23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61"/>
        <v>100.67894736842105</v>
      </c>
      <c r="P1531" s="10">
        <f t="shared" si="162"/>
        <v>135.66666666666666</v>
      </c>
      <c r="Q1531" t="str">
        <f t="shared" si="163"/>
        <v>photography</v>
      </c>
      <c r="R1531" s="24" t="str">
        <f t="shared" si="164"/>
        <v>photobooks</v>
      </c>
      <c r="S1531" s="14" t="str">
        <f t="shared" si="165"/>
        <v>Feb</v>
      </c>
      <c r="T1531" s="14" t="str">
        <f t="shared" si="166"/>
        <v>2015</v>
      </c>
      <c r="U1531" s="14" t="str">
        <f t="shared" si="167"/>
        <v>Mar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23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61"/>
        <v>134.82571428571427</v>
      </c>
      <c r="P1532" s="10">
        <f t="shared" si="162"/>
        <v>53.991990846681922</v>
      </c>
      <c r="Q1532" t="str">
        <f t="shared" si="163"/>
        <v>photography</v>
      </c>
      <c r="R1532" s="24" t="str">
        <f t="shared" si="164"/>
        <v>photobooks</v>
      </c>
      <c r="S1532" s="14" t="str">
        <f t="shared" si="165"/>
        <v>Sep</v>
      </c>
      <c r="T1532" s="14" t="str">
        <f t="shared" si="166"/>
        <v>2015</v>
      </c>
      <c r="U1532" s="14" t="str">
        <f t="shared" si="167"/>
        <v>Oct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2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61"/>
        <v>175.95744680851064</v>
      </c>
      <c r="P1533" s="10">
        <f t="shared" si="162"/>
        <v>56.643835616438359</v>
      </c>
      <c r="Q1533" t="str">
        <f t="shared" si="163"/>
        <v>photography</v>
      </c>
      <c r="R1533" s="24" t="str">
        <f t="shared" si="164"/>
        <v>photobooks</v>
      </c>
      <c r="S1533" s="14" t="str">
        <f t="shared" si="165"/>
        <v>Oct</v>
      </c>
      <c r="T1533" s="14" t="str">
        <f t="shared" si="166"/>
        <v>2014</v>
      </c>
      <c r="U1533" s="14" t="str">
        <f t="shared" si="167"/>
        <v>Dec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23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61"/>
        <v>484.02000000000004</v>
      </c>
      <c r="P1534" s="10">
        <f t="shared" si="162"/>
        <v>82.316326530612244</v>
      </c>
      <c r="Q1534" t="str">
        <f t="shared" si="163"/>
        <v>photography</v>
      </c>
      <c r="R1534" s="24" t="str">
        <f t="shared" si="164"/>
        <v>photobooks</v>
      </c>
      <c r="S1534" s="14" t="str">
        <f t="shared" si="165"/>
        <v>Jan</v>
      </c>
      <c r="T1534" s="14" t="str">
        <f t="shared" si="166"/>
        <v>2016</v>
      </c>
      <c r="U1534" s="14" t="str">
        <f t="shared" si="167"/>
        <v>Feb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23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61"/>
        <v>145.14000000000001</v>
      </c>
      <c r="P1535" s="10">
        <f t="shared" si="162"/>
        <v>88.26081081081081</v>
      </c>
      <c r="Q1535" t="str">
        <f t="shared" si="163"/>
        <v>photography</v>
      </c>
      <c r="R1535" s="24" t="str">
        <f t="shared" si="164"/>
        <v>photobooks</v>
      </c>
      <c r="S1535" s="14" t="str">
        <f t="shared" si="165"/>
        <v>Mar</v>
      </c>
      <c r="T1535" s="14" t="str">
        <f t="shared" si="166"/>
        <v>2016</v>
      </c>
      <c r="U1535" s="14" t="str">
        <f t="shared" si="167"/>
        <v>May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23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61"/>
        <v>417.73333333333335</v>
      </c>
      <c r="P1536" s="10">
        <f t="shared" si="162"/>
        <v>84.905149051490511</v>
      </c>
      <c r="Q1536" t="str">
        <f t="shared" si="163"/>
        <v>photography</v>
      </c>
      <c r="R1536" s="24" t="str">
        <f t="shared" si="164"/>
        <v>photobooks</v>
      </c>
      <c r="S1536" s="14" t="str">
        <f t="shared" si="165"/>
        <v>Aug</v>
      </c>
      <c r="T1536" s="14" t="str">
        <f t="shared" si="166"/>
        <v>2015</v>
      </c>
      <c r="U1536" s="14" t="str">
        <f t="shared" si="167"/>
        <v>Sep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23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61"/>
        <v>132.42499999999998</v>
      </c>
      <c r="P1537" s="10">
        <f t="shared" si="162"/>
        <v>48.154545454545456</v>
      </c>
      <c r="Q1537" t="str">
        <f t="shared" si="163"/>
        <v>photography</v>
      </c>
      <c r="R1537" s="24" t="str">
        <f t="shared" si="164"/>
        <v>photobooks</v>
      </c>
      <c r="S1537" s="14" t="str">
        <f t="shared" si="165"/>
        <v>Apr</v>
      </c>
      <c r="T1537" s="14" t="str">
        <f t="shared" si="166"/>
        <v>2016</v>
      </c>
      <c r="U1537" s="14" t="str">
        <f t="shared" si="167"/>
        <v>May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23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61"/>
        <v>250.30841666666666</v>
      </c>
      <c r="P1538" s="10">
        <f t="shared" si="162"/>
        <v>66.015406593406595</v>
      </c>
      <c r="Q1538" t="str">
        <f t="shared" si="163"/>
        <v>photography</v>
      </c>
      <c r="R1538" s="24" t="str">
        <f t="shared" si="164"/>
        <v>photobooks</v>
      </c>
      <c r="S1538" s="14" t="str">
        <f t="shared" si="165"/>
        <v>Jul</v>
      </c>
      <c r="T1538" s="14" t="str">
        <f t="shared" si="166"/>
        <v>2015</v>
      </c>
      <c r="U1538" s="14" t="str">
        <f t="shared" si="167"/>
        <v>Aug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23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68">E1539/D1539*100</f>
        <v>179.9</v>
      </c>
      <c r="P1539" s="10">
        <f t="shared" ref="P1539:P1602" si="169">E1539/L1539</f>
        <v>96.375</v>
      </c>
      <c r="Q1539" t="str">
        <f t="shared" ref="Q1539:Q1602" si="170">LEFT(N1539,FIND("/",N1539)-1)</f>
        <v>photography</v>
      </c>
      <c r="R1539" s="24" t="str">
        <f t="shared" ref="R1539:R1602" si="171">RIGHT(N1539,LEN(N1539)-SEARCH("/",N1539,1))</f>
        <v>photobooks</v>
      </c>
      <c r="S1539" s="14" t="str">
        <f t="shared" ref="S1539:S1602" si="172">TEXT((((J1539/60)/60)/24)+DATE(1970,1,1),"mmm")</f>
        <v>Jul</v>
      </c>
      <c r="T1539" s="14" t="str">
        <f t="shared" ref="T1539:T1602" si="173">TEXT(((((J1539/60)/60)/24)+DATE(1970,1,1)),"yyyy")</f>
        <v>2016</v>
      </c>
      <c r="U1539" s="14" t="str">
        <f t="shared" ref="U1539:U1602" si="174">TEXT((((I1539/60)/60)/24)+DATE(1970,1,1),"mmm")</f>
        <v>Aug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23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68"/>
        <v>102.62857142857142</v>
      </c>
      <c r="P1540" s="10">
        <f t="shared" si="169"/>
        <v>156.17391304347825</v>
      </c>
      <c r="Q1540" t="str">
        <f t="shared" si="170"/>
        <v>photography</v>
      </c>
      <c r="R1540" s="24" t="str">
        <f t="shared" si="171"/>
        <v>photobooks</v>
      </c>
      <c r="S1540" s="14" t="str">
        <f t="shared" si="172"/>
        <v>Dec</v>
      </c>
      <c r="T1540" s="14" t="str">
        <f t="shared" si="173"/>
        <v>2014</v>
      </c>
      <c r="U1540" s="14" t="str">
        <f t="shared" si="174"/>
        <v>Jan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23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68"/>
        <v>135.98609999999999</v>
      </c>
      <c r="P1541" s="10">
        <f t="shared" si="169"/>
        <v>95.764859154929582</v>
      </c>
      <c r="Q1541" t="str">
        <f t="shared" si="170"/>
        <v>photography</v>
      </c>
      <c r="R1541" s="24" t="str">
        <f t="shared" si="171"/>
        <v>photobooks</v>
      </c>
      <c r="S1541" s="14" t="str">
        <f t="shared" si="172"/>
        <v>Dec</v>
      </c>
      <c r="T1541" s="14" t="str">
        <f t="shared" si="173"/>
        <v>2016</v>
      </c>
      <c r="U1541" s="14" t="str">
        <f t="shared" si="174"/>
        <v>Jan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23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68"/>
        <v>117.86666666666667</v>
      </c>
      <c r="P1542" s="10">
        <f t="shared" si="169"/>
        <v>180.40816326530611</v>
      </c>
      <c r="Q1542" t="str">
        <f t="shared" si="170"/>
        <v>photography</v>
      </c>
      <c r="R1542" s="24" t="str">
        <f t="shared" si="171"/>
        <v>photobooks</v>
      </c>
      <c r="S1542" s="14" t="str">
        <f t="shared" si="172"/>
        <v>Oct</v>
      </c>
      <c r="T1542" s="14" t="str">
        <f t="shared" si="173"/>
        <v>2014</v>
      </c>
      <c r="U1542" s="14" t="str">
        <f t="shared" si="174"/>
        <v>Nov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2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68"/>
        <v>3.3333333333333333E-2</v>
      </c>
      <c r="P1543" s="10">
        <f t="shared" si="169"/>
        <v>3</v>
      </c>
      <c r="Q1543" t="str">
        <f t="shared" si="170"/>
        <v>photography</v>
      </c>
      <c r="R1543" s="24" t="str">
        <f t="shared" si="171"/>
        <v>nature</v>
      </c>
      <c r="S1543" s="14" t="str">
        <f t="shared" si="172"/>
        <v>Dec</v>
      </c>
      <c r="T1543" s="14" t="str">
        <f t="shared" si="173"/>
        <v>2014</v>
      </c>
      <c r="U1543" s="14" t="str">
        <f t="shared" si="174"/>
        <v>Dec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23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68"/>
        <v>4</v>
      </c>
      <c r="P1544" s="10">
        <f t="shared" si="169"/>
        <v>20</v>
      </c>
      <c r="Q1544" t="str">
        <f t="shared" si="170"/>
        <v>photography</v>
      </c>
      <c r="R1544" s="24" t="str">
        <f t="shared" si="171"/>
        <v>nature</v>
      </c>
      <c r="S1544" s="14" t="str">
        <f t="shared" si="172"/>
        <v>Jun</v>
      </c>
      <c r="T1544" s="14" t="str">
        <f t="shared" si="173"/>
        <v>2015</v>
      </c>
      <c r="U1544" s="14" t="str">
        <f t="shared" si="174"/>
        <v>Jun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23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68"/>
        <v>0.44444444444444442</v>
      </c>
      <c r="P1545" s="10">
        <f t="shared" si="169"/>
        <v>10</v>
      </c>
      <c r="Q1545" t="str">
        <f t="shared" si="170"/>
        <v>photography</v>
      </c>
      <c r="R1545" s="24" t="str">
        <f t="shared" si="171"/>
        <v>nature</v>
      </c>
      <c r="S1545" s="14" t="str">
        <f t="shared" si="172"/>
        <v>Oct</v>
      </c>
      <c r="T1545" s="14" t="str">
        <f t="shared" si="173"/>
        <v>2014</v>
      </c>
      <c r="U1545" s="14" t="str">
        <f t="shared" si="174"/>
        <v>Nov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23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68"/>
        <v>0</v>
      </c>
      <c r="P1546" s="10" t="e">
        <f t="shared" si="169"/>
        <v>#DIV/0!</v>
      </c>
      <c r="Q1546" t="str">
        <f t="shared" si="170"/>
        <v>photography</v>
      </c>
      <c r="R1546" s="24" t="str">
        <f t="shared" si="171"/>
        <v>nature</v>
      </c>
      <c r="S1546" s="14" t="str">
        <f t="shared" si="172"/>
        <v>Feb</v>
      </c>
      <c r="T1546" s="14" t="str">
        <f t="shared" si="173"/>
        <v>2015</v>
      </c>
      <c r="U1546" s="14" t="str">
        <f t="shared" si="174"/>
        <v>Apr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23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68"/>
        <v>3.3333333333333333E-2</v>
      </c>
      <c r="P1547" s="10">
        <f t="shared" si="169"/>
        <v>1</v>
      </c>
      <c r="Q1547" t="str">
        <f t="shared" si="170"/>
        <v>photography</v>
      </c>
      <c r="R1547" s="24" t="str">
        <f t="shared" si="171"/>
        <v>nature</v>
      </c>
      <c r="S1547" s="14" t="str">
        <f t="shared" si="172"/>
        <v>Jan</v>
      </c>
      <c r="T1547" s="14" t="str">
        <f t="shared" si="173"/>
        <v>2015</v>
      </c>
      <c r="U1547" s="14" t="str">
        <f t="shared" si="174"/>
        <v>Mar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23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68"/>
        <v>28.9</v>
      </c>
      <c r="P1548" s="10">
        <f t="shared" si="169"/>
        <v>26.272727272727273</v>
      </c>
      <c r="Q1548" t="str">
        <f t="shared" si="170"/>
        <v>photography</v>
      </c>
      <c r="R1548" s="24" t="str">
        <f t="shared" si="171"/>
        <v>nature</v>
      </c>
      <c r="S1548" s="14" t="str">
        <f t="shared" si="172"/>
        <v>Jul</v>
      </c>
      <c r="T1548" s="14" t="str">
        <f t="shared" si="173"/>
        <v>2014</v>
      </c>
      <c r="U1548" s="14" t="str">
        <f t="shared" si="174"/>
        <v>Sep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23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68"/>
        <v>0</v>
      </c>
      <c r="P1549" s="10" t="e">
        <f t="shared" si="169"/>
        <v>#DIV/0!</v>
      </c>
      <c r="Q1549" t="str">
        <f t="shared" si="170"/>
        <v>photography</v>
      </c>
      <c r="R1549" s="24" t="str">
        <f t="shared" si="171"/>
        <v>nature</v>
      </c>
      <c r="S1549" s="14" t="str">
        <f t="shared" si="172"/>
        <v>Feb</v>
      </c>
      <c r="T1549" s="14" t="str">
        <f t="shared" si="173"/>
        <v>2017</v>
      </c>
      <c r="U1549" s="14" t="str">
        <f t="shared" si="174"/>
        <v>Feb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23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68"/>
        <v>8.5714285714285712</v>
      </c>
      <c r="P1550" s="10">
        <f t="shared" si="169"/>
        <v>60</v>
      </c>
      <c r="Q1550" t="str">
        <f t="shared" si="170"/>
        <v>photography</v>
      </c>
      <c r="R1550" s="24" t="str">
        <f t="shared" si="171"/>
        <v>nature</v>
      </c>
      <c r="S1550" s="14" t="str">
        <f t="shared" si="172"/>
        <v>Oct</v>
      </c>
      <c r="T1550" s="14" t="str">
        <f t="shared" si="173"/>
        <v>2015</v>
      </c>
      <c r="U1550" s="14" t="str">
        <f t="shared" si="174"/>
        <v>Nov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23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68"/>
        <v>34</v>
      </c>
      <c r="P1551" s="10">
        <f t="shared" si="169"/>
        <v>28.333333333333332</v>
      </c>
      <c r="Q1551" t="str">
        <f t="shared" si="170"/>
        <v>photography</v>
      </c>
      <c r="R1551" s="24" t="str">
        <f t="shared" si="171"/>
        <v>nature</v>
      </c>
      <c r="S1551" s="14" t="str">
        <f t="shared" si="172"/>
        <v>Oct</v>
      </c>
      <c r="T1551" s="14" t="str">
        <f t="shared" si="173"/>
        <v>2015</v>
      </c>
      <c r="U1551" s="14" t="str">
        <f t="shared" si="174"/>
        <v>Nov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23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68"/>
        <v>13.466666666666665</v>
      </c>
      <c r="P1552" s="10">
        <f t="shared" si="169"/>
        <v>14.428571428571429</v>
      </c>
      <c r="Q1552" t="str">
        <f t="shared" si="170"/>
        <v>photography</v>
      </c>
      <c r="R1552" s="24" t="str">
        <f t="shared" si="171"/>
        <v>nature</v>
      </c>
      <c r="S1552" s="14" t="str">
        <f t="shared" si="172"/>
        <v>Apr</v>
      </c>
      <c r="T1552" s="14" t="str">
        <f t="shared" si="173"/>
        <v>2016</v>
      </c>
      <c r="U1552" s="14" t="str">
        <f t="shared" si="174"/>
        <v>May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2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68"/>
        <v>0</v>
      </c>
      <c r="P1553" s="10" t="e">
        <f t="shared" si="169"/>
        <v>#DIV/0!</v>
      </c>
      <c r="Q1553" t="str">
        <f t="shared" si="170"/>
        <v>photography</v>
      </c>
      <c r="R1553" s="24" t="str">
        <f t="shared" si="171"/>
        <v>nature</v>
      </c>
      <c r="S1553" s="14" t="str">
        <f t="shared" si="172"/>
        <v>Apr</v>
      </c>
      <c r="T1553" s="14" t="str">
        <f t="shared" si="173"/>
        <v>2015</v>
      </c>
      <c r="U1553" s="14" t="str">
        <f t="shared" si="174"/>
        <v>May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23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68"/>
        <v>49.186046511627907</v>
      </c>
      <c r="P1554" s="10">
        <f t="shared" si="169"/>
        <v>132.1875</v>
      </c>
      <c r="Q1554" t="str">
        <f t="shared" si="170"/>
        <v>photography</v>
      </c>
      <c r="R1554" s="24" t="str">
        <f t="shared" si="171"/>
        <v>nature</v>
      </c>
      <c r="S1554" s="14" t="str">
        <f t="shared" si="172"/>
        <v>Sep</v>
      </c>
      <c r="T1554" s="14" t="str">
        <f t="shared" si="173"/>
        <v>2014</v>
      </c>
      <c r="U1554" s="14" t="str">
        <f t="shared" si="174"/>
        <v>Oct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23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68"/>
        <v>0</v>
      </c>
      <c r="P1555" s="10" t="e">
        <f t="shared" si="169"/>
        <v>#DIV/0!</v>
      </c>
      <c r="Q1555" t="str">
        <f t="shared" si="170"/>
        <v>photography</v>
      </c>
      <c r="R1555" s="24" t="str">
        <f t="shared" si="171"/>
        <v>nature</v>
      </c>
      <c r="S1555" s="14" t="str">
        <f t="shared" si="172"/>
        <v>Aug</v>
      </c>
      <c r="T1555" s="14" t="str">
        <f t="shared" si="173"/>
        <v>2015</v>
      </c>
      <c r="U1555" s="14" t="str">
        <f t="shared" si="174"/>
        <v>Sep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23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68"/>
        <v>0</v>
      </c>
      <c r="P1556" s="10" t="e">
        <f t="shared" si="169"/>
        <v>#DIV/0!</v>
      </c>
      <c r="Q1556" t="str">
        <f t="shared" si="170"/>
        <v>photography</v>
      </c>
      <c r="R1556" s="24" t="str">
        <f t="shared" si="171"/>
        <v>nature</v>
      </c>
      <c r="S1556" s="14" t="str">
        <f t="shared" si="172"/>
        <v>Jul</v>
      </c>
      <c r="T1556" s="14" t="str">
        <f t="shared" si="173"/>
        <v>2015</v>
      </c>
      <c r="U1556" s="14" t="str">
        <f t="shared" si="174"/>
        <v>Aug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23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68"/>
        <v>0</v>
      </c>
      <c r="P1557" s="10" t="e">
        <f t="shared" si="169"/>
        <v>#DIV/0!</v>
      </c>
      <c r="Q1557" t="str">
        <f t="shared" si="170"/>
        <v>photography</v>
      </c>
      <c r="R1557" s="24" t="str">
        <f t="shared" si="171"/>
        <v>nature</v>
      </c>
      <c r="S1557" s="14" t="str">
        <f t="shared" si="172"/>
        <v>Aug</v>
      </c>
      <c r="T1557" s="14" t="str">
        <f t="shared" si="173"/>
        <v>2015</v>
      </c>
      <c r="U1557" s="14" t="str">
        <f t="shared" si="174"/>
        <v>Sep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23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68"/>
        <v>45.133333333333333</v>
      </c>
      <c r="P1558" s="10">
        <f t="shared" si="169"/>
        <v>56.416666666666664</v>
      </c>
      <c r="Q1558" t="str">
        <f t="shared" si="170"/>
        <v>photography</v>
      </c>
      <c r="R1558" s="24" t="str">
        <f t="shared" si="171"/>
        <v>nature</v>
      </c>
      <c r="S1558" s="14" t="str">
        <f t="shared" si="172"/>
        <v>Jun</v>
      </c>
      <c r="T1558" s="14" t="str">
        <f t="shared" si="173"/>
        <v>2016</v>
      </c>
      <c r="U1558" s="14" t="str">
        <f t="shared" si="174"/>
        <v>Jul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23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68"/>
        <v>4</v>
      </c>
      <c r="P1559" s="10">
        <f t="shared" si="169"/>
        <v>100</v>
      </c>
      <c r="Q1559" t="str">
        <f t="shared" si="170"/>
        <v>photography</v>
      </c>
      <c r="R1559" s="24" t="str">
        <f t="shared" si="171"/>
        <v>nature</v>
      </c>
      <c r="S1559" s="14" t="str">
        <f t="shared" si="172"/>
        <v>Aug</v>
      </c>
      <c r="T1559" s="14" t="str">
        <f t="shared" si="173"/>
        <v>2014</v>
      </c>
      <c r="U1559" s="14" t="str">
        <f t="shared" si="174"/>
        <v>Sep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23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68"/>
        <v>4.666666666666667</v>
      </c>
      <c r="P1560" s="10">
        <f t="shared" si="169"/>
        <v>11.666666666666666</v>
      </c>
      <c r="Q1560" t="str">
        <f t="shared" si="170"/>
        <v>photography</v>
      </c>
      <c r="R1560" s="24" t="str">
        <f t="shared" si="171"/>
        <v>nature</v>
      </c>
      <c r="S1560" s="14" t="str">
        <f t="shared" si="172"/>
        <v>Jun</v>
      </c>
      <c r="T1560" s="14" t="str">
        <f t="shared" si="173"/>
        <v>2015</v>
      </c>
      <c r="U1560" s="14" t="str">
        <f t="shared" si="174"/>
        <v>Aug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23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68"/>
        <v>0.33333333333333337</v>
      </c>
      <c r="P1561" s="10">
        <f t="shared" si="169"/>
        <v>50</v>
      </c>
      <c r="Q1561" t="str">
        <f t="shared" si="170"/>
        <v>photography</v>
      </c>
      <c r="R1561" s="24" t="str">
        <f t="shared" si="171"/>
        <v>nature</v>
      </c>
      <c r="S1561" s="14" t="str">
        <f t="shared" si="172"/>
        <v>Apr</v>
      </c>
      <c r="T1561" s="14" t="str">
        <f t="shared" si="173"/>
        <v>2015</v>
      </c>
      <c r="U1561" s="14" t="str">
        <f t="shared" si="174"/>
        <v>Apr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23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68"/>
        <v>3.7600000000000002</v>
      </c>
      <c r="P1562" s="10">
        <f t="shared" si="169"/>
        <v>23.5</v>
      </c>
      <c r="Q1562" t="str">
        <f t="shared" si="170"/>
        <v>photography</v>
      </c>
      <c r="R1562" s="24" t="str">
        <f t="shared" si="171"/>
        <v>nature</v>
      </c>
      <c r="S1562" s="14" t="str">
        <f t="shared" si="172"/>
        <v>Oct</v>
      </c>
      <c r="T1562" s="14" t="str">
        <f t="shared" si="173"/>
        <v>2014</v>
      </c>
      <c r="U1562" s="14" t="str">
        <f t="shared" si="174"/>
        <v>Nov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2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68"/>
        <v>0.67</v>
      </c>
      <c r="P1563" s="10">
        <f t="shared" si="169"/>
        <v>67</v>
      </c>
      <c r="Q1563" t="str">
        <f t="shared" si="170"/>
        <v>publishing</v>
      </c>
      <c r="R1563" s="24" t="str">
        <f t="shared" si="171"/>
        <v>art books</v>
      </c>
      <c r="S1563" s="14" t="str">
        <f t="shared" si="172"/>
        <v>Oct</v>
      </c>
      <c r="T1563" s="14" t="str">
        <f t="shared" si="173"/>
        <v>2013</v>
      </c>
      <c r="U1563" s="14" t="str">
        <f t="shared" si="174"/>
        <v>Nov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23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68"/>
        <v>0</v>
      </c>
      <c r="P1564" s="10" t="e">
        <f t="shared" si="169"/>
        <v>#DIV/0!</v>
      </c>
      <c r="Q1564" t="str">
        <f t="shared" si="170"/>
        <v>publishing</v>
      </c>
      <c r="R1564" s="24" t="str">
        <f t="shared" si="171"/>
        <v>art books</v>
      </c>
      <c r="S1564" s="14" t="str">
        <f t="shared" si="172"/>
        <v>Sep</v>
      </c>
      <c r="T1564" s="14" t="str">
        <f t="shared" si="173"/>
        <v>2009</v>
      </c>
      <c r="U1564" s="14" t="str">
        <f t="shared" si="174"/>
        <v>Dec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23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68"/>
        <v>1.4166666666666665</v>
      </c>
      <c r="P1565" s="10">
        <f t="shared" si="169"/>
        <v>42.5</v>
      </c>
      <c r="Q1565" t="str">
        <f t="shared" si="170"/>
        <v>publishing</v>
      </c>
      <c r="R1565" s="24" t="str">
        <f t="shared" si="171"/>
        <v>art books</v>
      </c>
      <c r="S1565" s="14" t="str">
        <f t="shared" si="172"/>
        <v>Jan</v>
      </c>
      <c r="T1565" s="14" t="str">
        <f t="shared" si="173"/>
        <v>2014</v>
      </c>
      <c r="U1565" s="14" t="str">
        <f t="shared" si="174"/>
        <v>Mar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23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68"/>
        <v>0.1</v>
      </c>
      <c r="P1566" s="10">
        <f t="shared" si="169"/>
        <v>10</v>
      </c>
      <c r="Q1566" t="str">
        <f t="shared" si="170"/>
        <v>publishing</v>
      </c>
      <c r="R1566" s="24" t="str">
        <f t="shared" si="171"/>
        <v>art books</v>
      </c>
      <c r="S1566" s="14" t="str">
        <f t="shared" si="172"/>
        <v>Apr</v>
      </c>
      <c r="T1566" s="14" t="str">
        <f t="shared" si="173"/>
        <v>2015</v>
      </c>
      <c r="U1566" s="14" t="str">
        <f t="shared" si="174"/>
        <v>May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23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68"/>
        <v>2.5</v>
      </c>
      <c r="P1567" s="10">
        <f t="shared" si="169"/>
        <v>100</v>
      </c>
      <c r="Q1567" t="str">
        <f t="shared" si="170"/>
        <v>publishing</v>
      </c>
      <c r="R1567" s="24" t="str">
        <f t="shared" si="171"/>
        <v>art books</v>
      </c>
      <c r="S1567" s="14" t="str">
        <f t="shared" si="172"/>
        <v>May</v>
      </c>
      <c r="T1567" s="14" t="str">
        <f t="shared" si="173"/>
        <v>2011</v>
      </c>
      <c r="U1567" s="14" t="str">
        <f t="shared" si="174"/>
        <v>Jun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23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68"/>
        <v>21.25</v>
      </c>
      <c r="P1568" s="10">
        <f t="shared" si="169"/>
        <v>108.05084745762711</v>
      </c>
      <c r="Q1568" t="str">
        <f t="shared" si="170"/>
        <v>publishing</v>
      </c>
      <c r="R1568" s="24" t="str">
        <f t="shared" si="171"/>
        <v>art books</v>
      </c>
      <c r="S1568" s="14" t="str">
        <f t="shared" si="172"/>
        <v>Jun</v>
      </c>
      <c r="T1568" s="14" t="str">
        <f t="shared" si="173"/>
        <v>2016</v>
      </c>
      <c r="U1568" s="14" t="str">
        <f t="shared" si="174"/>
        <v>Jul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23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68"/>
        <v>4.117647058823529</v>
      </c>
      <c r="P1569" s="10">
        <f t="shared" si="169"/>
        <v>26.923076923076923</v>
      </c>
      <c r="Q1569" t="str">
        <f t="shared" si="170"/>
        <v>publishing</v>
      </c>
      <c r="R1569" s="24" t="str">
        <f t="shared" si="171"/>
        <v>art books</v>
      </c>
      <c r="S1569" s="14" t="str">
        <f t="shared" si="172"/>
        <v>Feb</v>
      </c>
      <c r="T1569" s="14" t="str">
        <f t="shared" si="173"/>
        <v>2014</v>
      </c>
      <c r="U1569" s="14" t="str">
        <f t="shared" si="174"/>
        <v>Feb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23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68"/>
        <v>13.639999999999999</v>
      </c>
      <c r="P1570" s="10">
        <f t="shared" si="169"/>
        <v>155</v>
      </c>
      <c r="Q1570" t="str">
        <f t="shared" si="170"/>
        <v>publishing</v>
      </c>
      <c r="R1570" s="24" t="str">
        <f t="shared" si="171"/>
        <v>art books</v>
      </c>
      <c r="S1570" s="14" t="str">
        <f t="shared" si="172"/>
        <v>Nov</v>
      </c>
      <c r="T1570" s="14" t="str">
        <f t="shared" si="173"/>
        <v>2014</v>
      </c>
      <c r="U1570" s="14" t="str">
        <f t="shared" si="174"/>
        <v>Dec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23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68"/>
        <v>0</v>
      </c>
      <c r="P1571" s="10" t="e">
        <f t="shared" si="169"/>
        <v>#DIV/0!</v>
      </c>
      <c r="Q1571" t="str">
        <f t="shared" si="170"/>
        <v>publishing</v>
      </c>
      <c r="R1571" s="24" t="str">
        <f t="shared" si="171"/>
        <v>art books</v>
      </c>
      <c r="S1571" s="14" t="str">
        <f t="shared" si="172"/>
        <v>Apr</v>
      </c>
      <c r="T1571" s="14" t="str">
        <f t="shared" si="173"/>
        <v>2013</v>
      </c>
      <c r="U1571" s="14" t="str">
        <f t="shared" si="174"/>
        <v>May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23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68"/>
        <v>41.4</v>
      </c>
      <c r="P1572" s="10">
        <f t="shared" si="169"/>
        <v>47.769230769230766</v>
      </c>
      <c r="Q1572" t="str">
        <f t="shared" si="170"/>
        <v>publishing</v>
      </c>
      <c r="R1572" s="24" t="str">
        <f t="shared" si="171"/>
        <v>art books</v>
      </c>
      <c r="S1572" s="14" t="str">
        <f t="shared" si="172"/>
        <v>Mar</v>
      </c>
      <c r="T1572" s="14" t="str">
        <f t="shared" si="173"/>
        <v>2016</v>
      </c>
      <c r="U1572" s="14" t="str">
        <f t="shared" si="174"/>
        <v>Apr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2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68"/>
        <v>0.66115702479338845</v>
      </c>
      <c r="P1573" s="10">
        <f t="shared" si="169"/>
        <v>20</v>
      </c>
      <c r="Q1573" t="str">
        <f t="shared" si="170"/>
        <v>publishing</v>
      </c>
      <c r="R1573" s="24" t="str">
        <f t="shared" si="171"/>
        <v>art books</v>
      </c>
      <c r="S1573" s="14" t="str">
        <f t="shared" si="172"/>
        <v>May</v>
      </c>
      <c r="T1573" s="14" t="str">
        <f t="shared" si="173"/>
        <v>2015</v>
      </c>
      <c r="U1573" s="14" t="str">
        <f t="shared" si="174"/>
        <v>Jun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23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68"/>
        <v>5</v>
      </c>
      <c r="P1574" s="10">
        <f t="shared" si="169"/>
        <v>41.666666666666664</v>
      </c>
      <c r="Q1574" t="str">
        <f t="shared" si="170"/>
        <v>publishing</v>
      </c>
      <c r="R1574" s="24" t="str">
        <f t="shared" si="171"/>
        <v>art books</v>
      </c>
      <c r="S1574" s="14" t="str">
        <f t="shared" si="172"/>
        <v>Feb</v>
      </c>
      <c r="T1574" s="14" t="str">
        <f t="shared" si="173"/>
        <v>2016</v>
      </c>
      <c r="U1574" s="14" t="str">
        <f t="shared" si="174"/>
        <v>Feb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23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68"/>
        <v>2.4777777777777779</v>
      </c>
      <c r="P1575" s="10">
        <f t="shared" si="169"/>
        <v>74.333333333333329</v>
      </c>
      <c r="Q1575" t="str">
        <f t="shared" si="170"/>
        <v>publishing</v>
      </c>
      <c r="R1575" s="24" t="str">
        <f t="shared" si="171"/>
        <v>art books</v>
      </c>
      <c r="S1575" s="14" t="str">
        <f t="shared" si="172"/>
        <v>Feb</v>
      </c>
      <c r="T1575" s="14" t="str">
        <f t="shared" si="173"/>
        <v>2017</v>
      </c>
      <c r="U1575" s="14" t="str">
        <f t="shared" si="174"/>
        <v>Apr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23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68"/>
        <v>5.0599999999999996</v>
      </c>
      <c r="P1576" s="10">
        <f t="shared" si="169"/>
        <v>84.333333333333329</v>
      </c>
      <c r="Q1576" t="str">
        <f t="shared" si="170"/>
        <v>publishing</v>
      </c>
      <c r="R1576" s="24" t="str">
        <f t="shared" si="171"/>
        <v>art books</v>
      </c>
      <c r="S1576" s="14" t="str">
        <f t="shared" si="172"/>
        <v>Jan</v>
      </c>
      <c r="T1576" s="14" t="str">
        <f t="shared" si="173"/>
        <v>2015</v>
      </c>
      <c r="U1576" s="14" t="str">
        <f t="shared" si="174"/>
        <v>Feb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23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68"/>
        <v>22.91</v>
      </c>
      <c r="P1577" s="10">
        <f t="shared" si="169"/>
        <v>65.457142857142856</v>
      </c>
      <c r="Q1577" t="str">
        <f t="shared" si="170"/>
        <v>publishing</v>
      </c>
      <c r="R1577" s="24" t="str">
        <f t="shared" si="171"/>
        <v>art books</v>
      </c>
      <c r="S1577" s="14" t="str">
        <f t="shared" si="172"/>
        <v>Jun</v>
      </c>
      <c r="T1577" s="14" t="str">
        <f t="shared" si="173"/>
        <v>2014</v>
      </c>
      <c r="U1577" s="14" t="str">
        <f t="shared" si="174"/>
        <v>Jul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23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68"/>
        <v>13</v>
      </c>
      <c r="P1578" s="10">
        <f t="shared" si="169"/>
        <v>65</v>
      </c>
      <c r="Q1578" t="str">
        <f t="shared" si="170"/>
        <v>publishing</v>
      </c>
      <c r="R1578" s="24" t="str">
        <f t="shared" si="171"/>
        <v>art books</v>
      </c>
      <c r="S1578" s="14" t="str">
        <f t="shared" si="172"/>
        <v>May</v>
      </c>
      <c r="T1578" s="14" t="str">
        <f t="shared" si="173"/>
        <v>2015</v>
      </c>
      <c r="U1578" s="14" t="str">
        <f t="shared" si="174"/>
        <v>Jun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23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68"/>
        <v>0.54999999999999993</v>
      </c>
      <c r="P1579" s="10">
        <f t="shared" si="169"/>
        <v>27.5</v>
      </c>
      <c r="Q1579" t="str">
        <f t="shared" si="170"/>
        <v>publishing</v>
      </c>
      <c r="R1579" s="24" t="str">
        <f t="shared" si="171"/>
        <v>art books</v>
      </c>
      <c r="S1579" s="14" t="str">
        <f t="shared" si="172"/>
        <v>May</v>
      </c>
      <c r="T1579" s="14" t="str">
        <f t="shared" si="173"/>
        <v>2012</v>
      </c>
      <c r="U1579" s="14" t="str">
        <f t="shared" si="174"/>
        <v>Jul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23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68"/>
        <v>10.806536636794938</v>
      </c>
      <c r="P1580" s="10">
        <f t="shared" si="169"/>
        <v>51.25</v>
      </c>
      <c r="Q1580" t="str">
        <f t="shared" si="170"/>
        <v>publishing</v>
      </c>
      <c r="R1580" s="24" t="str">
        <f t="shared" si="171"/>
        <v>art books</v>
      </c>
      <c r="S1580" s="14" t="str">
        <f t="shared" si="172"/>
        <v>Aug</v>
      </c>
      <c r="T1580" s="14" t="str">
        <f t="shared" si="173"/>
        <v>2010</v>
      </c>
      <c r="U1580" s="14" t="str">
        <f t="shared" si="174"/>
        <v>Sep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23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68"/>
        <v>0.84008400840084008</v>
      </c>
      <c r="P1581" s="10">
        <f t="shared" si="169"/>
        <v>14</v>
      </c>
      <c r="Q1581" t="str">
        <f t="shared" si="170"/>
        <v>publishing</v>
      </c>
      <c r="R1581" s="24" t="str">
        <f t="shared" si="171"/>
        <v>art books</v>
      </c>
      <c r="S1581" s="14" t="str">
        <f t="shared" si="172"/>
        <v>Jul</v>
      </c>
      <c r="T1581" s="14" t="str">
        <f t="shared" si="173"/>
        <v>2013</v>
      </c>
      <c r="U1581" s="14" t="str">
        <f t="shared" si="174"/>
        <v>Aug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23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68"/>
        <v>0</v>
      </c>
      <c r="P1582" s="10" t="e">
        <f t="shared" si="169"/>
        <v>#DIV/0!</v>
      </c>
      <c r="Q1582" t="str">
        <f t="shared" si="170"/>
        <v>publishing</v>
      </c>
      <c r="R1582" s="24" t="str">
        <f t="shared" si="171"/>
        <v>art books</v>
      </c>
      <c r="S1582" s="14" t="str">
        <f t="shared" si="172"/>
        <v>Mar</v>
      </c>
      <c r="T1582" s="14" t="str">
        <f t="shared" si="173"/>
        <v>2012</v>
      </c>
      <c r="U1582" s="14" t="str">
        <f t="shared" si="174"/>
        <v>May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2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68"/>
        <v>0.5</v>
      </c>
      <c r="P1583" s="10">
        <f t="shared" si="169"/>
        <v>5</v>
      </c>
      <c r="Q1583" t="str">
        <f t="shared" si="170"/>
        <v>photography</v>
      </c>
      <c r="R1583" s="24" t="str">
        <f t="shared" si="171"/>
        <v>places</v>
      </c>
      <c r="S1583" s="14" t="str">
        <f t="shared" si="172"/>
        <v>Nov</v>
      </c>
      <c r="T1583" s="14" t="str">
        <f t="shared" si="173"/>
        <v>2015</v>
      </c>
      <c r="U1583" s="14" t="str">
        <f t="shared" si="174"/>
        <v>Dec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23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68"/>
        <v>9.3000000000000007</v>
      </c>
      <c r="P1584" s="10">
        <f t="shared" si="169"/>
        <v>31</v>
      </c>
      <c r="Q1584" t="str">
        <f t="shared" si="170"/>
        <v>photography</v>
      </c>
      <c r="R1584" s="24" t="str">
        <f t="shared" si="171"/>
        <v>places</v>
      </c>
      <c r="S1584" s="14" t="str">
        <f t="shared" si="172"/>
        <v>Aug</v>
      </c>
      <c r="T1584" s="14" t="str">
        <f t="shared" si="173"/>
        <v>2015</v>
      </c>
      <c r="U1584" s="14" t="str">
        <f t="shared" si="174"/>
        <v>Oct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23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68"/>
        <v>7.4999999999999997E-2</v>
      </c>
      <c r="P1585" s="10">
        <f t="shared" si="169"/>
        <v>15</v>
      </c>
      <c r="Q1585" t="str">
        <f t="shared" si="170"/>
        <v>photography</v>
      </c>
      <c r="R1585" s="24" t="str">
        <f t="shared" si="171"/>
        <v>places</v>
      </c>
      <c r="S1585" s="14" t="str">
        <f t="shared" si="172"/>
        <v>Aug</v>
      </c>
      <c r="T1585" s="14" t="str">
        <f t="shared" si="173"/>
        <v>2014</v>
      </c>
      <c r="U1585" s="14" t="str">
        <f t="shared" si="174"/>
        <v>Sep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23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68"/>
        <v>0</v>
      </c>
      <c r="P1586" s="10" t="e">
        <f t="shared" si="169"/>
        <v>#DIV/0!</v>
      </c>
      <c r="Q1586" t="str">
        <f t="shared" si="170"/>
        <v>photography</v>
      </c>
      <c r="R1586" s="24" t="str">
        <f t="shared" si="171"/>
        <v>places</v>
      </c>
      <c r="S1586" s="14" t="str">
        <f t="shared" si="172"/>
        <v>May</v>
      </c>
      <c r="T1586" s="14" t="str">
        <f t="shared" si="173"/>
        <v>2014</v>
      </c>
      <c r="U1586" s="14" t="str">
        <f t="shared" si="174"/>
        <v>May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23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68"/>
        <v>79</v>
      </c>
      <c r="P1587" s="10">
        <f t="shared" si="169"/>
        <v>131.66666666666666</v>
      </c>
      <c r="Q1587" t="str">
        <f t="shared" si="170"/>
        <v>photography</v>
      </c>
      <c r="R1587" s="24" t="str">
        <f t="shared" si="171"/>
        <v>places</v>
      </c>
      <c r="S1587" s="14" t="str">
        <f t="shared" si="172"/>
        <v>Dec</v>
      </c>
      <c r="T1587" s="14" t="str">
        <f t="shared" si="173"/>
        <v>2016</v>
      </c>
      <c r="U1587" s="14" t="str">
        <f t="shared" si="174"/>
        <v>Dec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23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68"/>
        <v>0</v>
      </c>
      <c r="P1588" s="10" t="e">
        <f t="shared" si="169"/>
        <v>#DIV/0!</v>
      </c>
      <c r="Q1588" t="str">
        <f t="shared" si="170"/>
        <v>photography</v>
      </c>
      <c r="R1588" s="24" t="str">
        <f t="shared" si="171"/>
        <v>places</v>
      </c>
      <c r="S1588" s="14" t="str">
        <f t="shared" si="172"/>
        <v>Mar</v>
      </c>
      <c r="T1588" s="14" t="str">
        <f t="shared" si="173"/>
        <v>2015</v>
      </c>
      <c r="U1588" s="14" t="str">
        <f t="shared" si="174"/>
        <v>Apr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23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68"/>
        <v>1.3333333333333334E-2</v>
      </c>
      <c r="P1589" s="10">
        <f t="shared" si="169"/>
        <v>1</v>
      </c>
      <c r="Q1589" t="str">
        <f t="shared" si="170"/>
        <v>photography</v>
      </c>
      <c r="R1589" s="24" t="str">
        <f t="shared" si="171"/>
        <v>places</v>
      </c>
      <c r="S1589" s="14" t="str">
        <f t="shared" si="172"/>
        <v>Nov</v>
      </c>
      <c r="T1589" s="14" t="str">
        <f t="shared" si="173"/>
        <v>2014</v>
      </c>
      <c r="U1589" s="14" t="str">
        <f t="shared" si="174"/>
        <v>Dec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23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68"/>
        <v>0</v>
      </c>
      <c r="P1590" s="10" t="e">
        <f t="shared" si="169"/>
        <v>#DIV/0!</v>
      </c>
      <c r="Q1590" t="str">
        <f t="shared" si="170"/>
        <v>photography</v>
      </c>
      <c r="R1590" s="24" t="str">
        <f t="shared" si="171"/>
        <v>places</v>
      </c>
      <c r="S1590" s="14" t="str">
        <f t="shared" si="172"/>
        <v>Jan</v>
      </c>
      <c r="T1590" s="14" t="str">
        <f t="shared" si="173"/>
        <v>2015</v>
      </c>
      <c r="U1590" s="14" t="str">
        <f t="shared" si="174"/>
        <v>Jan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23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68"/>
        <v>0</v>
      </c>
      <c r="P1591" s="10" t="e">
        <f t="shared" si="169"/>
        <v>#DIV/0!</v>
      </c>
      <c r="Q1591" t="str">
        <f t="shared" si="170"/>
        <v>photography</v>
      </c>
      <c r="R1591" s="24" t="str">
        <f t="shared" si="171"/>
        <v>places</v>
      </c>
      <c r="S1591" s="14" t="str">
        <f t="shared" si="172"/>
        <v>Sep</v>
      </c>
      <c r="T1591" s="14" t="str">
        <f t="shared" si="173"/>
        <v>2015</v>
      </c>
      <c r="U1591" s="14" t="str">
        <f t="shared" si="174"/>
        <v>Oct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23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68"/>
        <v>1.7000000000000002</v>
      </c>
      <c r="P1592" s="10">
        <f t="shared" si="169"/>
        <v>510</v>
      </c>
      <c r="Q1592" t="str">
        <f t="shared" si="170"/>
        <v>photography</v>
      </c>
      <c r="R1592" s="24" t="str">
        <f t="shared" si="171"/>
        <v>places</v>
      </c>
      <c r="S1592" s="14" t="str">
        <f t="shared" si="172"/>
        <v>Aug</v>
      </c>
      <c r="T1592" s="14" t="str">
        <f t="shared" si="173"/>
        <v>2015</v>
      </c>
      <c r="U1592" s="14" t="str">
        <f t="shared" si="174"/>
        <v>Sep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2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68"/>
        <v>29.228571428571428</v>
      </c>
      <c r="P1593" s="10">
        <f t="shared" si="169"/>
        <v>44.478260869565219</v>
      </c>
      <c r="Q1593" t="str">
        <f t="shared" si="170"/>
        <v>photography</v>
      </c>
      <c r="R1593" s="24" t="str">
        <f t="shared" si="171"/>
        <v>places</v>
      </c>
      <c r="S1593" s="14" t="str">
        <f t="shared" si="172"/>
        <v>Mar</v>
      </c>
      <c r="T1593" s="14" t="str">
        <f t="shared" si="173"/>
        <v>2016</v>
      </c>
      <c r="U1593" s="14" t="str">
        <f t="shared" si="174"/>
        <v>Apr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23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68"/>
        <v>0</v>
      </c>
      <c r="P1594" s="10" t="e">
        <f t="shared" si="169"/>
        <v>#DIV/0!</v>
      </c>
      <c r="Q1594" t="str">
        <f t="shared" si="170"/>
        <v>photography</v>
      </c>
      <c r="R1594" s="24" t="str">
        <f t="shared" si="171"/>
        <v>places</v>
      </c>
      <c r="S1594" s="14" t="str">
        <f t="shared" si="172"/>
        <v>Feb</v>
      </c>
      <c r="T1594" s="14" t="str">
        <f t="shared" si="173"/>
        <v>2015</v>
      </c>
      <c r="U1594" s="14" t="str">
        <f t="shared" si="174"/>
        <v>Mar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23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68"/>
        <v>1.3636363636363637E-2</v>
      </c>
      <c r="P1595" s="10">
        <f t="shared" si="169"/>
        <v>1</v>
      </c>
      <c r="Q1595" t="str">
        <f t="shared" si="170"/>
        <v>photography</v>
      </c>
      <c r="R1595" s="24" t="str">
        <f t="shared" si="171"/>
        <v>places</v>
      </c>
      <c r="S1595" s="14" t="str">
        <f t="shared" si="172"/>
        <v>Jan</v>
      </c>
      <c r="T1595" s="14" t="str">
        <f t="shared" si="173"/>
        <v>2015</v>
      </c>
      <c r="U1595" s="14" t="str">
        <f t="shared" si="174"/>
        <v>Feb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23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68"/>
        <v>20.5</v>
      </c>
      <c r="P1596" s="10">
        <f t="shared" si="169"/>
        <v>20.5</v>
      </c>
      <c r="Q1596" t="str">
        <f t="shared" si="170"/>
        <v>photography</v>
      </c>
      <c r="R1596" s="24" t="str">
        <f t="shared" si="171"/>
        <v>places</v>
      </c>
      <c r="S1596" s="14" t="str">
        <f t="shared" si="172"/>
        <v>Mar</v>
      </c>
      <c r="T1596" s="14" t="str">
        <f t="shared" si="173"/>
        <v>2016</v>
      </c>
      <c r="U1596" s="14" t="str">
        <f t="shared" si="174"/>
        <v>May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23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68"/>
        <v>0.27999999999999997</v>
      </c>
      <c r="P1597" s="10">
        <f t="shared" si="169"/>
        <v>40</v>
      </c>
      <c r="Q1597" t="str">
        <f t="shared" si="170"/>
        <v>photography</v>
      </c>
      <c r="R1597" s="24" t="str">
        <f t="shared" si="171"/>
        <v>places</v>
      </c>
      <c r="S1597" s="14" t="str">
        <f t="shared" si="172"/>
        <v>May</v>
      </c>
      <c r="T1597" s="14" t="str">
        <f t="shared" si="173"/>
        <v>2014</v>
      </c>
      <c r="U1597" s="14" t="str">
        <f t="shared" si="174"/>
        <v>Jun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23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68"/>
        <v>2.3076923076923079</v>
      </c>
      <c r="P1598" s="10">
        <f t="shared" si="169"/>
        <v>25</v>
      </c>
      <c r="Q1598" t="str">
        <f t="shared" si="170"/>
        <v>photography</v>
      </c>
      <c r="R1598" s="24" t="str">
        <f t="shared" si="171"/>
        <v>places</v>
      </c>
      <c r="S1598" s="14" t="str">
        <f t="shared" si="172"/>
        <v>Oct</v>
      </c>
      <c r="T1598" s="14" t="str">
        <f t="shared" si="173"/>
        <v>2014</v>
      </c>
      <c r="U1598" s="14" t="str">
        <f t="shared" si="174"/>
        <v>Dec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23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68"/>
        <v>0</v>
      </c>
      <c r="P1599" s="10" t="e">
        <f t="shared" si="169"/>
        <v>#DIV/0!</v>
      </c>
      <c r="Q1599" t="str">
        <f t="shared" si="170"/>
        <v>photography</v>
      </c>
      <c r="R1599" s="24" t="str">
        <f t="shared" si="171"/>
        <v>places</v>
      </c>
      <c r="S1599" s="14" t="str">
        <f t="shared" si="172"/>
        <v>Aug</v>
      </c>
      <c r="T1599" s="14" t="str">
        <f t="shared" si="173"/>
        <v>2016</v>
      </c>
      <c r="U1599" s="14" t="str">
        <f t="shared" si="174"/>
        <v>Sep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23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68"/>
        <v>0.125</v>
      </c>
      <c r="P1600" s="10">
        <f t="shared" si="169"/>
        <v>1</v>
      </c>
      <c r="Q1600" t="str">
        <f t="shared" si="170"/>
        <v>photography</v>
      </c>
      <c r="R1600" s="24" t="str">
        <f t="shared" si="171"/>
        <v>places</v>
      </c>
      <c r="S1600" s="14" t="str">
        <f t="shared" si="172"/>
        <v>May</v>
      </c>
      <c r="T1600" s="14" t="str">
        <f t="shared" si="173"/>
        <v>2015</v>
      </c>
      <c r="U1600" s="14" t="str">
        <f t="shared" si="174"/>
        <v>Jul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23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68"/>
        <v>0</v>
      </c>
      <c r="P1601" s="10" t="e">
        <f t="shared" si="169"/>
        <v>#DIV/0!</v>
      </c>
      <c r="Q1601" t="str">
        <f t="shared" si="170"/>
        <v>photography</v>
      </c>
      <c r="R1601" s="24" t="str">
        <f t="shared" si="171"/>
        <v>places</v>
      </c>
      <c r="S1601" s="14" t="str">
        <f t="shared" si="172"/>
        <v>Mar</v>
      </c>
      <c r="T1601" s="14" t="str">
        <f t="shared" si="173"/>
        <v>2016</v>
      </c>
      <c r="U1601" s="14" t="str">
        <f t="shared" si="174"/>
        <v>Apr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23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68"/>
        <v>7.3400000000000007</v>
      </c>
      <c r="P1602" s="10">
        <f t="shared" si="169"/>
        <v>40.777777777777779</v>
      </c>
      <c r="Q1602" t="str">
        <f t="shared" si="170"/>
        <v>photography</v>
      </c>
      <c r="R1602" s="24" t="str">
        <f t="shared" si="171"/>
        <v>places</v>
      </c>
      <c r="S1602" s="14" t="str">
        <f t="shared" si="172"/>
        <v>Jun</v>
      </c>
      <c r="T1602" s="14" t="str">
        <f t="shared" si="173"/>
        <v>2014</v>
      </c>
      <c r="U1602" s="14" t="str">
        <f t="shared" si="174"/>
        <v>Jul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2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75">E1603/D1603*100</f>
        <v>108.2492</v>
      </c>
      <c r="P1603" s="10">
        <f t="shared" ref="P1603:P1666" si="176">E1603/L1603</f>
        <v>48.325535714285714</v>
      </c>
      <c r="Q1603" t="str">
        <f t="shared" ref="Q1603:Q1666" si="177">LEFT(N1603,FIND("/",N1603)-1)</f>
        <v>music</v>
      </c>
      <c r="R1603" s="24" t="str">
        <f t="shared" ref="R1603:R1666" si="178">RIGHT(N1603,LEN(N1603)-SEARCH("/",N1603,1))</f>
        <v>rock</v>
      </c>
      <c r="S1603" s="14" t="str">
        <f t="shared" ref="S1603:S1666" si="179">TEXT((((J1603/60)/60)/24)+DATE(1970,1,1),"mmm")</f>
        <v>Apr</v>
      </c>
      <c r="T1603" s="14" t="str">
        <f t="shared" ref="T1603:T1666" si="180">TEXT(((((J1603/60)/60)/24)+DATE(1970,1,1)),"yyyy")</f>
        <v>2011</v>
      </c>
      <c r="U1603" s="14" t="str">
        <f t="shared" ref="U1603:U1666" si="181">TEXT((((I1603/60)/60)/24)+DATE(1970,1,1),"mmm")</f>
        <v>May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23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75"/>
        <v>100.16666666666667</v>
      </c>
      <c r="P1604" s="10">
        <f t="shared" si="176"/>
        <v>46.953125</v>
      </c>
      <c r="Q1604" t="str">
        <f t="shared" si="177"/>
        <v>music</v>
      </c>
      <c r="R1604" s="24" t="str">
        <f t="shared" si="178"/>
        <v>rock</v>
      </c>
      <c r="S1604" s="14" t="str">
        <f t="shared" si="179"/>
        <v>Sep</v>
      </c>
      <c r="T1604" s="14" t="str">
        <f t="shared" si="180"/>
        <v>2011</v>
      </c>
      <c r="U1604" s="14" t="str">
        <f t="shared" si="181"/>
        <v>Oct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23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75"/>
        <v>100.03299999999999</v>
      </c>
      <c r="P1605" s="10">
        <f t="shared" si="176"/>
        <v>66.688666666666663</v>
      </c>
      <c r="Q1605" t="str">
        <f t="shared" si="177"/>
        <v>music</v>
      </c>
      <c r="R1605" s="24" t="str">
        <f t="shared" si="178"/>
        <v>rock</v>
      </c>
      <c r="S1605" s="14" t="str">
        <f t="shared" si="179"/>
        <v>Nov</v>
      </c>
      <c r="T1605" s="14" t="str">
        <f t="shared" si="180"/>
        <v>2011</v>
      </c>
      <c r="U1605" s="14" t="str">
        <f t="shared" si="181"/>
        <v>Jan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23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75"/>
        <v>122.10714285714286</v>
      </c>
      <c r="P1606" s="10">
        <f t="shared" si="176"/>
        <v>48.842857142857142</v>
      </c>
      <c r="Q1606" t="str">
        <f t="shared" si="177"/>
        <v>music</v>
      </c>
      <c r="R1606" s="24" t="str">
        <f t="shared" si="178"/>
        <v>rock</v>
      </c>
      <c r="S1606" s="14" t="str">
        <f t="shared" si="179"/>
        <v>Feb</v>
      </c>
      <c r="T1606" s="14" t="str">
        <f t="shared" si="180"/>
        <v>2012</v>
      </c>
      <c r="U1606" s="14" t="str">
        <f t="shared" si="181"/>
        <v>Mar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23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75"/>
        <v>100.69333333333334</v>
      </c>
      <c r="P1607" s="10">
        <f t="shared" si="176"/>
        <v>137.30909090909091</v>
      </c>
      <c r="Q1607" t="str">
        <f t="shared" si="177"/>
        <v>music</v>
      </c>
      <c r="R1607" s="24" t="str">
        <f t="shared" si="178"/>
        <v>rock</v>
      </c>
      <c r="S1607" s="14" t="str">
        <f t="shared" si="179"/>
        <v>Jul</v>
      </c>
      <c r="T1607" s="14" t="str">
        <f t="shared" si="180"/>
        <v>2011</v>
      </c>
      <c r="U1607" s="14" t="str">
        <f t="shared" si="181"/>
        <v>Aug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23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75"/>
        <v>101.004125</v>
      </c>
      <c r="P1608" s="10">
        <f t="shared" si="176"/>
        <v>87.829673913043479</v>
      </c>
      <c r="Q1608" t="str">
        <f t="shared" si="177"/>
        <v>music</v>
      </c>
      <c r="R1608" s="24" t="str">
        <f t="shared" si="178"/>
        <v>rock</v>
      </c>
      <c r="S1608" s="14" t="str">
        <f t="shared" si="179"/>
        <v>Dec</v>
      </c>
      <c r="T1608" s="14" t="str">
        <f t="shared" si="180"/>
        <v>2010</v>
      </c>
      <c r="U1608" s="14" t="str">
        <f t="shared" si="181"/>
        <v>Mar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23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75"/>
        <v>145.11000000000001</v>
      </c>
      <c r="P1609" s="10">
        <f t="shared" si="176"/>
        <v>70.785365853658533</v>
      </c>
      <c r="Q1609" t="str">
        <f t="shared" si="177"/>
        <v>music</v>
      </c>
      <c r="R1609" s="24" t="str">
        <f t="shared" si="178"/>
        <v>rock</v>
      </c>
      <c r="S1609" s="14" t="str">
        <f t="shared" si="179"/>
        <v>May</v>
      </c>
      <c r="T1609" s="14" t="str">
        <f t="shared" si="180"/>
        <v>2012</v>
      </c>
      <c r="U1609" s="14" t="str">
        <f t="shared" si="181"/>
        <v>Jun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23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75"/>
        <v>101.25</v>
      </c>
      <c r="P1610" s="10">
        <f t="shared" si="176"/>
        <v>52.826086956521742</v>
      </c>
      <c r="Q1610" t="str">
        <f t="shared" si="177"/>
        <v>music</v>
      </c>
      <c r="R1610" s="24" t="str">
        <f t="shared" si="178"/>
        <v>rock</v>
      </c>
      <c r="S1610" s="14" t="str">
        <f t="shared" si="179"/>
        <v>Nov</v>
      </c>
      <c r="T1610" s="14" t="str">
        <f t="shared" si="180"/>
        <v>2013</v>
      </c>
      <c r="U1610" s="14" t="str">
        <f t="shared" si="181"/>
        <v>Jan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23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75"/>
        <v>118.33333333333333</v>
      </c>
      <c r="P1611" s="10">
        <f t="shared" si="176"/>
        <v>443.75</v>
      </c>
      <c r="Q1611" t="str">
        <f t="shared" si="177"/>
        <v>music</v>
      </c>
      <c r="R1611" s="24" t="str">
        <f t="shared" si="178"/>
        <v>rock</v>
      </c>
      <c r="S1611" s="14" t="str">
        <f t="shared" si="179"/>
        <v>Sep</v>
      </c>
      <c r="T1611" s="14" t="str">
        <f t="shared" si="180"/>
        <v>2011</v>
      </c>
      <c r="U1611" s="14" t="str">
        <f t="shared" si="181"/>
        <v>Nov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23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75"/>
        <v>271.85000000000002</v>
      </c>
      <c r="P1612" s="10">
        <f t="shared" si="176"/>
        <v>48.544642857142854</v>
      </c>
      <c r="Q1612" t="str">
        <f t="shared" si="177"/>
        <v>music</v>
      </c>
      <c r="R1612" s="24" t="str">
        <f t="shared" si="178"/>
        <v>rock</v>
      </c>
      <c r="S1612" s="14" t="str">
        <f t="shared" si="179"/>
        <v>Nov</v>
      </c>
      <c r="T1612" s="14" t="str">
        <f t="shared" si="180"/>
        <v>2012</v>
      </c>
      <c r="U1612" s="14" t="str">
        <f t="shared" si="181"/>
        <v>Dec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2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75"/>
        <v>125.125</v>
      </c>
      <c r="P1613" s="10">
        <f t="shared" si="176"/>
        <v>37.074074074074076</v>
      </c>
      <c r="Q1613" t="str">
        <f t="shared" si="177"/>
        <v>music</v>
      </c>
      <c r="R1613" s="24" t="str">
        <f t="shared" si="178"/>
        <v>rock</v>
      </c>
      <c r="S1613" s="14" t="str">
        <f t="shared" si="179"/>
        <v>May</v>
      </c>
      <c r="T1613" s="14" t="str">
        <f t="shared" si="180"/>
        <v>2013</v>
      </c>
      <c r="U1613" s="14" t="str">
        <f t="shared" si="181"/>
        <v>Jun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23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75"/>
        <v>110.00000000000001</v>
      </c>
      <c r="P1614" s="10">
        <f t="shared" si="176"/>
        <v>50</v>
      </c>
      <c r="Q1614" t="str">
        <f t="shared" si="177"/>
        <v>music</v>
      </c>
      <c r="R1614" s="24" t="str">
        <f t="shared" si="178"/>
        <v>rock</v>
      </c>
      <c r="S1614" s="14" t="str">
        <f t="shared" si="179"/>
        <v>Dec</v>
      </c>
      <c r="T1614" s="14" t="str">
        <f t="shared" si="180"/>
        <v>2012</v>
      </c>
      <c r="U1614" s="14" t="str">
        <f t="shared" si="181"/>
        <v>Jan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23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75"/>
        <v>101.49999999999999</v>
      </c>
      <c r="P1615" s="10">
        <f t="shared" si="176"/>
        <v>39.03846153846154</v>
      </c>
      <c r="Q1615" t="str">
        <f t="shared" si="177"/>
        <v>music</v>
      </c>
      <c r="R1615" s="24" t="str">
        <f t="shared" si="178"/>
        <v>rock</v>
      </c>
      <c r="S1615" s="14" t="str">
        <f t="shared" si="179"/>
        <v>Jun</v>
      </c>
      <c r="T1615" s="14" t="str">
        <f t="shared" si="180"/>
        <v>2012</v>
      </c>
      <c r="U1615" s="14" t="str">
        <f t="shared" si="181"/>
        <v>Jul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23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75"/>
        <v>102.69999999999999</v>
      </c>
      <c r="P1616" s="10">
        <f t="shared" si="176"/>
        <v>66.688311688311686</v>
      </c>
      <c r="Q1616" t="str">
        <f t="shared" si="177"/>
        <v>music</v>
      </c>
      <c r="R1616" s="24" t="str">
        <f t="shared" si="178"/>
        <v>rock</v>
      </c>
      <c r="S1616" s="14" t="str">
        <f t="shared" si="179"/>
        <v>Jun</v>
      </c>
      <c r="T1616" s="14" t="str">
        <f t="shared" si="180"/>
        <v>2014</v>
      </c>
      <c r="U1616" s="14" t="str">
        <f t="shared" si="181"/>
        <v>Aug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23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75"/>
        <v>114.12500000000001</v>
      </c>
      <c r="P1617" s="10">
        <f t="shared" si="176"/>
        <v>67.132352941176464</v>
      </c>
      <c r="Q1617" t="str">
        <f t="shared" si="177"/>
        <v>music</v>
      </c>
      <c r="R1617" s="24" t="str">
        <f t="shared" si="178"/>
        <v>rock</v>
      </c>
      <c r="S1617" s="14" t="str">
        <f t="shared" si="179"/>
        <v>Oct</v>
      </c>
      <c r="T1617" s="14" t="str">
        <f t="shared" si="180"/>
        <v>2011</v>
      </c>
      <c r="U1617" s="14" t="str">
        <f t="shared" si="181"/>
        <v>Dec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23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75"/>
        <v>104.2</v>
      </c>
      <c r="P1618" s="10">
        <f t="shared" si="176"/>
        <v>66.369426751592357</v>
      </c>
      <c r="Q1618" t="str">
        <f t="shared" si="177"/>
        <v>music</v>
      </c>
      <c r="R1618" s="24" t="str">
        <f t="shared" si="178"/>
        <v>rock</v>
      </c>
      <c r="S1618" s="14" t="str">
        <f t="shared" si="179"/>
        <v>Oct</v>
      </c>
      <c r="T1618" s="14" t="str">
        <f t="shared" si="180"/>
        <v>2012</v>
      </c>
      <c r="U1618" s="14" t="str">
        <f t="shared" si="181"/>
        <v>Nov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23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75"/>
        <v>145.85714285714286</v>
      </c>
      <c r="P1619" s="10">
        <f t="shared" si="176"/>
        <v>64.620253164556956</v>
      </c>
      <c r="Q1619" t="str">
        <f t="shared" si="177"/>
        <v>music</v>
      </c>
      <c r="R1619" s="24" t="str">
        <f t="shared" si="178"/>
        <v>rock</v>
      </c>
      <c r="S1619" s="14" t="str">
        <f t="shared" si="179"/>
        <v>Sep</v>
      </c>
      <c r="T1619" s="14" t="str">
        <f t="shared" si="180"/>
        <v>2013</v>
      </c>
      <c r="U1619" s="14" t="str">
        <f t="shared" si="181"/>
        <v>Nov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23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75"/>
        <v>105.06666666666666</v>
      </c>
      <c r="P1620" s="10">
        <f t="shared" si="176"/>
        <v>58.370370370370374</v>
      </c>
      <c r="Q1620" t="str">
        <f t="shared" si="177"/>
        <v>music</v>
      </c>
      <c r="R1620" s="24" t="str">
        <f t="shared" si="178"/>
        <v>rock</v>
      </c>
      <c r="S1620" s="14" t="str">
        <f t="shared" si="179"/>
        <v>Jan</v>
      </c>
      <c r="T1620" s="14" t="str">
        <f t="shared" si="180"/>
        <v>2013</v>
      </c>
      <c r="U1620" s="14" t="str">
        <f t="shared" si="181"/>
        <v>Mar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23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75"/>
        <v>133.33333333333331</v>
      </c>
      <c r="P1621" s="10">
        <f t="shared" si="176"/>
        <v>86.956521739130437</v>
      </c>
      <c r="Q1621" t="str">
        <f t="shared" si="177"/>
        <v>music</v>
      </c>
      <c r="R1621" s="24" t="str">
        <f t="shared" si="178"/>
        <v>rock</v>
      </c>
      <c r="S1621" s="14" t="str">
        <f t="shared" si="179"/>
        <v>Aug</v>
      </c>
      <c r="T1621" s="14" t="str">
        <f t="shared" si="180"/>
        <v>2014</v>
      </c>
      <c r="U1621" s="14" t="str">
        <f t="shared" si="181"/>
        <v>Sep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23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75"/>
        <v>112.99999999999999</v>
      </c>
      <c r="P1622" s="10">
        <f t="shared" si="176"/>
        <v>66.470588235294116</v>
      </c>
      <c r="Q1622" t="str">
        <f t="shared" si="177"/>
        <v>music</v>
      </c>
      <c r="R1622" s="24" t="str">
        <f t="shared" si="178"/>
        <v>rock</v>
      </c>
      <c r="S1622" s="14" t="str">
        <f t="shared" si="179"/>
        <v>Feb</v>
      </c>
      <c r="T1622" s="14" t="str">
        <f t="shared" si="180"/>
        <v>2013</v>
      </c>
      <c r="U1622" s="14" t="str">
        <f t="shared" si="181"/>
        <v>Feb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75"/>
        <v>121.2</v>
      </c>
      <c r="P1623" s="10">
        <f t="shared" si="176"/>
        <v>163.78378378378378</v>
      </c>
      <c r="Q1623" t="str">
        <f t="shared" si="177"/>
        <v>music</v>
      </c>
      <c r="R1623" s="24" t="str">
        <f t="shared" si="178"/>
        <v>rock</v>
      </c>
      <c r="S1623" s="14" t="str">
        <f t="shared" si="179"/>
        <v>Apr</v>
      </c>
      <c r="T1623" s="14" t="str">
        <f t="shared" si="180"/>
        <v>2012</v>
      </c>
      <c r="U1623" s="14" t="str">
        <f t="shared" si="181"/>
        <v>May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23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75"/>
        <v>101.72463768115942</v>
      </c>
      <c r="P1624" s="10">
        <f t="shared" si="176"/>
        <v>107.98461538461538</v>
      </c>
      <c r="Q1624" t="str">
        <f t="shared" si="177"/>
        <v>music</v>
      </c>
      <c r="R1624" s="24" t="str">
        <f t="shared" si="178"/>
        <v>rock</v>
      </c>
      <c r="S1624" s="14" t="str">
        <f t="shared" si="179"/>
        <v>Nov</v>
      </c>
      <c r="T1624" s="14" t="str">
        <f t="shared" si="180"/>
        <v>2014</v>
      </c>
      <c r="U1624" s="14" t="str">
        <f t="shared" si="181"/>
        <v>Dec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23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75"/>
        <v>101.06666666666666</v>
      </c>
      <c r="P1625" s="10">
        <f t="shared" si="176"/>
        <v>42.111111111111114</v>
      </c>
      <c r="Q1625" t="str">
        <f t="shared" si="177"/>
        <v>music</v>
      </c>
      <c r="R1625" s="24" t="str">
        <f t="shared" si="178"/>
        <v>rock</v>
      </c>
      <c r="S1625" s="14" t="str">
        <f t="shared" si="179"/>
        <v>Jun</v>
      </c>
      <c r="T1625" s="14" t="str">
        <f t="shared" si="180"/>
        <v>2013</v>
      </c>
      <c r="U1625" s="14" t="str">
        <f t="shared" si="181"/>
        <v>Aug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23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75"/>
        <v>118</v>
      </c>
      <c r="P1626" s="10">
        <f t="shared" si="176"/>
        <v>47.2</v>
      </c>
      <c r="Q1626" t="str">
        <f t="shared" si="177"/>
        <v>music</v>
      </c>
      <c r="R1626" s="24" t="str">
        <f t="shared" si="178"/>
        <v>rock</v>
      </c>
      <c r="S1626" s="14" t="str">
        <f t="shared" si="179"/>
        <v>Nov</v>
      </c>
      <c r="T1626" s="14" t="str">
        <f t="shared" si="180"/>
        <v>2012</v>
      </c>
      <c r="U1626" s="14" t="str">
        <f t="shared" si="181"/>
        <v>Jan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23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75"/>
        <v>155.33333333333331</v>
      </c>
      <c r="P1627" s="10">
        <f t="shared" si="176"/>
        <v>112.01923076923077</v>
      </c>
      <c r="Q1627" t="str">
        <f t="shared" si="177"/>
        <v>music</v>
      </c>
      <c r="R1627" s="24" t="str">
        <f t="shared" si="178"/>
        <v>rock</v>
      </c>
      <c r="S1627" s="14" t="str">
        <f t="shared" si="179"/>
        <v>Aug</v>
      </c>
      <c r="T1627" s="14" t="str">
        <f t="shared" si="180"/>
        <v>2012</v>
      </c>
      <c r="U1627" s="14" t="str">
        <f t="shared" si="181"/>
        <v>Sep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23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75"/>
        <v>101.18750000000001</v>
      </c>
      <c r="P1628" s="10">
        <f t="shared" si="176"/>
        <v>74.953703703703709</v>
      </c>
      <c r="Q1628" t="str">
        <f t="shared" si="177"/>
        <v>music</v>
      </c>
      <c r="R1628" s="24" t="str">
        <f t="shared" si="178"/>
        <v>rock</v>
      </c>
      <c r="S1628" s="14" t="str">
        <f t="shared" si="179"/>
        <v>Nov</v>
      </c>
      <c r="T1628" s="14" t="str">
        <f t="shared" si="180"/>
        <v>2013</v>
      </c>
      <c r="U1628" s="14" t="str">
        <f t="shared" si="181"/>
        <v>Dec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23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75"/>
        <v>117</v>
      </c>
      <c r="P1629" s="10">
        <f t="shared" si="176"/>
        <v>61.578947368421055</v>
      </c>
      <c r="Q1629" t="str">
        <f t="shared" si="177"/>
        <v>music</v>
      </c>
      <c r="R1629" s="24" t="str">
        <f t="shared" si="178"/>
        <v>rock</v>
      </c>
      <c r="S1629" s="14" t="str">
        <f t="shared" si="179"/>
        <v>Oct</v>
      </c>
      <c r="T1629" s="14" t="str">
        <f t="shared" si="180"/>
        <v>2012</v>
      </c>
      <c r="U1629" s="14" t="str">
        <f t="shared" si="181"/>
        <v>Nov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23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75"/>
        <v>100.925</v>
      </c>
      <c r="P1630" s="10">
        <f t="shared" si="176"/>
        <v>45.875</v>
      </c>
      <c r="Q1630" t="str">
        <f t="shared" si="177"/>
        <v>music</v>
      </c>
      <c r="R1630" s="24" t="str">
        <f t="shared" si="178"/>
        <v>rock</v>
      </c>
      <c r="S1630" s="14" t="str">
        <f t="shared" si="179"/>
        <v>May</v>
      </c>
      <c r="T1630" s="14" t="str">
        <f t="shared" si="180"/>
        <v>2014</v>
      </c>
      <c r="U1630" s="14" t="str">
        <f t="shared" si="181"/>
        <v>Jun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23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75"/>
        <v>103.66666666666666</v>
      </c>
      <c r="P1631" s="10">
        <f t="shared" si="176"/>
        <v>75.853658536585371</v>
      </c>
      <c r="Q1631" t="str">
        <f t="shared" si="177"/>
        <v>music</v>
      </c>
      <c r="R1631" s="24" t="str">
        <f t="shared" si="178"/>
        <v>rock</v>
      </c>
      <c r="S1631" s="14" t="str">
        <f t="shared" si="179"/>
        <v>Jan</v>
      </c>
      <c r="T1631" s="14" t="str">
        <f t="shared" si="180"/>
        <v>2014</v>
      </c>
      <c r="U1631" s="14" t="str">
        <f t="shared" si="181"/>
        <v>Feb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23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75"/>
        <v>265.25</v>
      </c>
      <c r="P1632" s="10">
        <f t="shared" si="176"/>
        <v>84.206349206349202</v>
      </c>
      <c r="Q1632" t="str">
        <f t="shared" si="177"/>
        <v>music</v>
      </c>
      <c r="R1632" s="24" t="str">
        <f t="shared" si="178"/>
        <v>rock</v>
      </c>
      <c r="S1632" s="14" t="str">
        <f t="shared" si="179"/>
        <v>Jan</v>
      </c>
      <c r="T1632" s="14" t="str">
        <f t="shared" si="180"/>
        <v>2012</v>
      </c>
      <c r="U1632" s="14" t="str">
        <f t="shared" si="181"/>
        <v>Mar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2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75"/>
        <v>155.91</v>
      </c>
      <c r="P1633" s="10">
        <f t="shared" si="176"/>
        <v>117.22556390977444</v>
      </c>
      <c r="Q1633" t="str">
        <f t="shared" si="177"/>
        <v>music</v>
      </c>
      <c r="R1633" s="24" t="str">
        <f t="shared" si="178"/>
        <v>rock</v>
      </c>
      <c r="S1633" s="14" t="str">
        <f t="shared" si="179"/>
        <v>Sep</v>
      </c>
      <c r="T1633" s="14" t="str">
        <f t="shared" si="180"/>
        <v>2012</v>
      </c>
      <c r="U1633" s="14" t="str">
        <f t="shared" si="181"/>
        <v>Oct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23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75"/>
        <v>101.62500000000001</v>
      </c>
      <c r="P1634" s="10">
        <f t="shared" si="176"/>
        <v>86.489361702127653</v>
      </c>
      <c r="Q1634" t="str">
        <f t="shared" si="177"/>
        <v>music</v>
      </c>
      <c r="R1634" s="24" t="str">
        <f t="shared" si="178"/>
        <v>rock</v>
      </c>
      <c r="S1634" s="14" t="str">
        <f t="shared" si="179"/>
        <v>Jul</v>
      </c>
      <c r="T1634" s="14" t="str">
        <f t="shared" si="180"/>
        <v>2011</v>
      </c>
      <c r="U1634" s="14" t="str">
        <f t="shared" si="181"/>
        <v>Sep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23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75"/>
        <v>100</v>
      </c>
      <c r="P1635" s="10">
        <f t="shared" si="176"/>
        <v>172.41379310344828</v>
      </c>
      <c r="Q1635" t="str">
        <f t="shared" si="177"/>
        <v>music</v>
      </c>
      <c r="R1635" s="24" t="str">
        <f t="shared" si="178"/>
        <v>rock</v>
      </c>
      <c r="S1635" s="14" t="str">
        <f t="shared" si="179"/>
        <v>Dec</v>
      </c>
      <c r="T1635" s="14" t="str">
        <f t="shared" si="180"/>
        <v>2011</v>
      </c>
      <c r="U1635" s="14" t="str">
        <f t="shared" si="181"/>
        <v>Jan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23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75"/>
        <v>100.49999999999999</v>
      </c>
      <c r="P1636" s="10">
        <f t="shared" si="176"/>
        <v>62.8125</v>
      </c>
      <c r="Q1636" t="str">
        <f t="shared" si="177"/>
        <v>music</v>
      </c>
      <c r="R1636" s="24" t="str">
        <f t="shared" si="178"/>
        <v>rock</v>
      </c>
      <c r="S1636" s="14" t="str">
        <f t="shared" si="179"/>
        <v>Apr</v>
      </c>
      <c r="T1636" s="14" t="str">
        <f t="shared" si="180"/>
        <v>2011</v>
      </c>
      <c r="U1636" s="14" t="str">
        <f t="shared" si="181"/>
        <v>Jun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23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75"/>
        <v>125.29999999999998</v>
      </c>
      <c r="P1637" s="10">
        <f t="shared" si="176"/>
        <v>67.729729729729726</v>
      </c>
      <c r="Q1637" t="str">
        <f t="shared" si="177"/>
        <v>music</v>
      </c>
      <c r="R1637" s="24" t="str">
        <f t="shared" si="178"/>
        <v>rock</v>
      </c>
      <c r="S1637" s="14" t="str">
        <f t="shared" si="179"/>
        <v>May</v>
      </c>
      <c r="T1637" s="14" t="str">
        <f t="shared" si="180"/>
        <v>2016</v>
      </c>
      <c r="U1637" s="14" t="str">
        <f t="shared" si="181"/>
        <v>Jul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23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75"/>
        <v>103.55555555555556</v>
      </c>
      <c r="P1638" s="10">
        <f t="shared" si="176"/>
        <v>53.5632183908046</v>
      </c>
      <c r="Q1638" t="str">
        <f t="shared" si="177"/>
        <v>music</v>
      </c>
      <c r="R1638" s="24" t="str">
        <f t="shared" si="178"/>
        <v>rock</v>
      </c>
      <c r="S1638" s="14" t="str">
        <f t="shared" si="179"/>
        <v>Apr</v>
      </c>
      <c r="T1638" s="14" t="str">
        <f t="shared" si="180"/>
        <v>2011</v>
      </c>
      <c r="U1638" s="14" t="str">
        <f t="shared" si="181"/>
        <v>Jun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23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75"/>
        <v>103.8</v>
      </c>
      <c r="P1639" s="10">
        <f t="shared" si="176"/>
        <v>34.6</v>
      </c>
      <c r="Q1639" t="str">
        <f t="shared" si="177"/>
        <v>music</v>
      </c>
      <c r="R1639" s="24" t="str">
        <f t="shared" si="178"/>
        <v>rock</v>
      </c>
      <c r="S1639" s="14" t="str">
        <f t="shared" si="179"/>
        <v>Nov</v>
      </c>
      <c r="T1639" s="14" t="str">
        <f t="shared" si="180"/>
        <v>2009</v>
      </c>
      <c r="U1639" s="14" t="str">
        <f t="shared" si="181"/>
        <v>Dec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23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75"/>
        <v>105</v>
      </c>
      <c r="P1640" s="10">
        <f t="shared" si="176"/>
        <v>38.888888888888886</v>
      </c>
      <c r="Q1640" t="str">
        <f t="shared" si="177"/>
        <v>music</v>
      </c>
      <c r="R1640" s="24" t="str">
        <f t="shared" si="178"/>
        <v>rock</v>
      </c>
      <c r="S1640" s="14" t="str">
        <f t="shared" si="179"/>
        <v>Jan</v>
      </c>
      <c r="T1640" s="14" t="str">
        <f t="shared" si="180"/>
        <v>2013</v>
      </c>
      <c r="U1640" s="14" t="str">
        <f t="shared" si="181"/>
        <v>Feb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23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75"/>
        <v>100</v>
      </c>
      <c r="P1641" s="10">
        <f t="shared" si="176"/>
        <v>94.736842105263165</v>
      </c>
      <c r="Q1641" t="str">
        <f t="shared" si="177"/>
        <v>music</v>
      </c>
      <c r="R1641" s="24" t="str">
        <f t="shared" si="178"/>
        <v>rock</v>
      </c>
      <c r="S1641" s="14" t="str">
        <f t="shared" si="179"/>
        <v>Feb</v>
      </c>
      <c r="T1641" s="14" t="str">
        <f t="shared" si="180"/>
        <v>2012</v>
      </c>
      <c r="U1641" s="14" t="str">
        <f t="shared" si="181"/>
        <v>Mar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23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75"/>
        <v>169.86</v>
      </c>
      <c r="P1642" s="10">
        <f t="shared" si="176"/>
        <v>39.967058823529413</v>
      </c>
      <c r="Q1642" t="str">
        <f t="shared" si="177"/>
        <v>music</v>
      </c>
      <c r="R1642" s="24" t="str">
        <f t="shared" si="178"/>
        <v>rock</v>
      </c>
      <c r="S1642" s="14" t="str">
        <f t="shared" si="179"/>
        <v>Jul</v>
      </c>
      <c r="T1642" s="14" t="str">
        <f t="shared" si="180"/>
        <v>2010</v>
      </c>
      <c r="U1642" s="14" t="str">
        <f t="shared" si="181"/>
        <v>Aug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2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75"/>
        <v>101.4</v>
      </c>
      <c r="P1643" s="10">
        <f t="shared" si="176"/>
        <v>97.5</v>
      </c>
      <c r="Q1643" t="str">
        <f t="shared" si="177"/>
        <v>music</v>
      </c>
      <c r="R1643" s="24" t="str">
        <f t="shared" si="178"/>
        <v>pop</v>
      </c>
      <c r="S1643" s="14" t="str">
        <f t="shared" si="179"/>
        <v>Nov</v>
      </c>
      <c r="T1643" s="14" t="str">
        <f t="shared" si="180"/>
        <v>2014</v>
      </c>
      <c r="U1643" s="14" t="str">
        <f t="shared" si="181"/>
        <v>Dec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23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75"/>
        <v>100</v>
      </c>
      <c r="P1644" s="10">
        <f t="shared" si="176"/>
        <v>42.857142857142854</v>
      </c>
      <c r="Q1644" t="str">
        <f t="shared" si="177"/>
        <v>music</v>
      </c>
      <c r="R1644" s="24" t="str">
        <f t="shared" si="178"/>
        <v>pop</v>
      </c>
      <c r="S1644" s="14" t="str">
        <f t="shared" si="179"/>
        <v>May</v>
      </c>
      <c r="T1644" s="14" t="str">
        <f t="shared" si="180"/>
        <v>2011</v>
      </c>
      <c r="U1644" s="14" t="str">
        <f t="shared" si="181"/>
        <v>Jun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23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75"/>
        <v>124.70000000000002</v>
      </c>
      <c r="P1645" s="10">
        <f t="shared" si="176"/>
        <v>168.51351351351352</v>
      </c>
      <c r="Q1645" t="str">
        <f t="shared" si="177"/>
        <v>music</v>
      </c>
      <c r="R1645" s="24" t="str">
        <f t="shared" si="178"/>
        <v>pop</v>
      </c>
      <c r="S1645" s="14" t="str">
        <f t="shared" si="179"/>
        <v>Aug</v>
      </c>
      <c r="T1645" s="14" t="str">
        <f t="shared" si="180"/>
        <v>2012</v>
      </c>
      <c r="U1645" s="14" t="str">
        <f t="shared" si="181"/>
        <v>Sep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23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75"/>
        <v>109.5</v>
      </c>
      <c r="P1646" s="10">
        <f t="shared" si="176"/>
        <v>85.546875</v>
      </c>
      <c r="Q1646" t="str">
        <f t="shared" si="177"/>
        <v>music</v>
      </c>
      <c r="R1646" s="24" t="str">
        <f t="shared" si="178"/>
        <v>pop</v>
      </c>
      <c r="S1646" s="14" t="str">
        <f t="shared" si="179"/>
        <v>Sep</v>
      </c>
      <c r="T1646" s="14" t="str">
        <f t="shared" si="180"/>
        <v>2012</v>
      </c>
      <c r="U1646" s="14" t="str">
        <f t="shared" si="181"/>
        <v>Nov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23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75"/>
        <v>110.80000000000001</v>
      </c>
      <c r="P1647" s="10">
        <f t="shared" si="176"/>
        <v>554</v>
      </c>
      <c r="Q1647" t="str">
        <f t="shared" si="177"/>
        <v>music</v>
      </c>
      <c r="R1647" s="24" t="str">
        <f t="shared" si="178"/>
        <v>pop</v>
      </c>
      <c r="S1647" s="14" t="str">
        <f t="shared" si="179"/>
        <v>Sep</v>
      </c>
      <c r="T1647" s="14" t="str">
        <f t="shared" si="180"/>
        <v>2013</v>
      </c>
      <c r="U1647" s="14" t="str">
        <f t="shared" si="181"/>
        <v>Sep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23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75"/>
        <v>110.2</v>
      </c>
      <c r="P1648" s="10">
        <f t="shared" si="176"/>
        <v>26.554216867469879</v>
      </c>
      <c r="Q1648" t="str">
        <f t="shared" si="177"/>
        <v>music</v>
      </c>
      <c r="R1648" s="24" t="str">
        <f t="shared" si="178"/>
        <v>pop</v>
      </c>
      <c r="S1648" s="14" t="str">
        <f t="shared" si="179"/>
        <v>Jul</v>
      </c>
      <c r="T1648" s="14" t="str">
        <f t="shared" si="180"/>
        <v>2014</v>
      </c>
      <c r="U1648" s="14" t="str">
        <f t="shared" si="181"/>
        <v>Aug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23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75"/>
        <v>104.71999999999998</v>
      </c>
      <c r="P1649" s="10">
        <f t="shared" si="176"/>
        <v>113.82608695652173</v>
      </c>
      <c r="Q1649" t="str">
        <f t="shared" si="177"/>
        <v>music</v>
      </c>
      <c r="R1649" s="24" t="str">
        <f t="shared" si="178"/>
        <v>pop</v>
      </c>
      <c r="S1649" s="14" t="str">
        <f t="shared" si="179"/>
        <v>May</v>
      </c>
      <c r="T1649" s="14" t="str">
        <f t="shared" si="180"/>
        <v>2012</v>
      </c>
      <c r="U1649" s="14" t="str">
        <f t="shared" si="181"/>
        <v>Jun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23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75"/>
        <v>125.26086956521738</v>
      </c>
      <c r="P1650" s="10">
        <f t="shared" si="176"/>
        <v>32.011111111111113</v>
      </c>
      <c r="Q1650" t="str">
        <f t="shared" si="177"/>
        <v>music</v>
      </c>
      <c r="R1650" s="24" t="str">
        <f t="shared" si="178"/>
        <v>pop</v>
      </c>
      <c r="S1650" s="14" t="str">
        <f t="shared" si="179"/>
        <v>Feb</v>
      </c>
      <c r="T1650" s="14" t="str">
        <f t="shared" si="180"/>
        <v>2011</v>
      </c>
      <c r="U1650" s="14" t="str">
        <f t="shared" si="181"/>
        <v>Mar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23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75"/>
        <v>100.58763157894737</v>
      </c>
      <c r="P1651" s="10">
        <f t="shared" si="176"/>
        <v>47.189259259259259</v>
      </c>
      <c r="Q1651" t="str">
        <f t="shared" si="177"/>
        <v>music</v>
      </c>
      <c r="R1651" s="24" t="str">
        <f t="shared" si="178"/>
        <v>pop</v>
      </c>
      <c r="S1651" s="14" t="str">
        <f t="shared" si="179"/>
        <v>Apr</v>
      </c>
      <c r="T1651" s="14" t="str">
        <f t="shared" si="180"/>
        <v>2014</v>
      </c>
      <c r="U1651" s="14" t="str">
        <f t="shared" si="181"/>
        <v>May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23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75"/>
        <v>141.55000000000001</v>
      </c>
      <c r="P1652" s="10">
        <f t="shared" si="176"/>
        <v>88.46875</v>
      </c>
      <c r="Q1652" t="str">
        <f t="shared" si="177"/>
        <v>music</v>
      </c>
      <c r="R1652" s="24" t="str">
        <f t="shared" si="178"/>
        <v>pop</v>
      </c>
      <c r="S1652" s="14" t="str">
        <f t="shared" si="179"/>
        <v>Sep</v>
      </c>
      <c r="T1652" s="14" t="str">
        <f t="shared" si="180"/>
        <v>2013</v>
      </c>
      <c r="U1652" s="14" t="str">
        <f t="shared" si="181"/>
        <v>Oct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2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75"/>
        <v>100.75</v>
      </c>
      <c r="P1653" s="10">
        <f t="shared" si="176"/>
        <v>100.75</v>
      </c>
      <c r="Q1653" t="str">
        <f t="shared" si="177"/>
        <v>music</v>
      </c>
      <c r="R1653" s="24" t="str">
        <f t="shared" si="178"/>
        <v>pop</v>
      </c>
      <c r="S1653" s="14" t="str">
        <f t="shared" si="179"/>
        <v>Mar</v>
      </c>
      <c r="T1653" s="14" t="str">
        <f t="shared" si="180"/>
        <v>2011</v>
      </c>
      <c r="U1653" s="14" t="str">
        <f t="shared" si="181"/>
        <v>Apr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23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75"/>
        <v>100.66666666666666</v>
      </c>
      <c r="P1654" s="10">
        <f t="shared" si="176"/>
        <v>64.714285714285708</v>
      </c>
      <c r="Q1654" t="str">
        <f t="shared" si="177"/>
        <v>music</v>
      </c>
      <c r="R1654" s="24" t="str">
        <f t="shared" si="178"/>
        <v>pop</v>
      </c>
      <c r="S1654" s="14" t="str">
        <f t="shared" si="179"/>
        <v>Oct</v>
      </c>
      <c r="T1654" s="14" t="str">
        <f t="shared" si="180"/>
        <v>2013</v>
      </c>
      <c r="U1654" s="14" t="str">
        <f t="shared" si="181"/>
        <v>Nov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23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75"/>
        <v>174.2304</v>
      </c>
      <c r="P1655" s="10">
        <f t="shared" si="176"/>
        <v>51.854285714285716</v>
      </c>
      <c r="Q1655" t="str">
        <f t="shared" si="177"/>
        <v>music</v>
      </c>
      <c r="R1655" s="24" t="str">
        <f t="shared" si="178"/>
        <v>pop</v>
      </c>
      <c r="S1655" s="14" t="str">
        <f t="shared" si="179"/>
        <v>Mar</v>
      </c>
      <c r="T1655" s="14" t="str">
        <f t="shared" si="180"/>
        <v>2011</v>
      </c>
      <c r="U1655" s="14" t="str">
        <f t="shared" si="181"/>
        <v>Apr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23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75"/>
        <v>119.90909090909089</v>
      </c>
      <c r="P1656" s="10">
        <f t="shared" si="176"/>
        <v>38.794117647058826</v>
      </c>
      <c r="Q1656" t="str">
        <f t="shared" si="177"/>
        <v>music</v>
      </c>
      <c r="R1656" s="24" t="str">
        <f t="shared" si="178"/>
        <v>pop</v>
      </c>
      <c r="S1656" s="14" t="str">
        <f t="shared" si="179"/>
        <v>Mar</v>
      </c>
      <c r="T1656" s="14" t="str">
        <f t="shared" si="180"/>
        <v>2012</v>
      </c>
      <c r="U1656" s="14" t="str">
        <f t="shared" si="181"/>
        <v>Apr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23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75"/>
        <v>142.86666666666667</v>
      </c>
      <c r="P1657" s="10">
        <f t="shared" si="176"/>
        <v>44.645833333333336</v>
      </c>
      <c r="Q1657" t="str">
        <f t="shared" si="177"/>
        <v>music</v>
      </c>
      <c r="R1657" s="24" t="str">
        <f t="shared" si="178"/>
        <v>pop</v>
      </c>
      <c r="S1657" s="14" t="str">
        <f t="shared" si="179"/>
        <v>Mar</v>
      </c>
      <c r="T1657" s="14" t="str">
        <f t="shared" si="180"/>
        <v>2012</v>
      </c>
      <c r="U1657" s="14" t="str">
        <f t="shared" si="181"/>
        <v>Apr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23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75"/>
        <v>100.33493333333334</v>
      </c>
      <c r="P1658" s="10">
        <f t="shared" si="176"/>
        <v>156.77333333333334</v>
      </c>
      <c r="Q1658" t="str">
        <f t="shared" si="177"/>
        <v>music</v>
      </c>
      <c r="R1658" s="24" t="str">
        <f t="shared" si="178"/>
        <v>pop</v>
      </c>
      <c r="S1658" s="14" t="str">
        <f t="shared" si="179"/>
        <v>Nov</v>
      </c>
      <c r="T1658" s="14" t="str">
        <f t="shared" si="180"/>
        <v>2012</v>
      </c>
      <c r="U1658" s="14" t="str">
        <f t="shared" si="181"/>
        <v>Dec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23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75"/>
        <v>104.93380000000001</v>
      </c>
      <c r="P1659" s="10">
        <f t="shared" si="176"/>
        <v>118.70339366515837</v>
      </c>
      <c r="Q1659" t="str">
        <f t="shared" si="177"/>
        <v>music</v>
      </c>
      <c r="R1659" s="24" t="str">
        <f t="shared" si="178"/>
        <v>pop</v>
      </c>
      <c r="S1659" s="14" t="str">
        <f t="shared" si="179"/>
        <v>Apr</v>
      </c>
      <c r="T1659" s="14" t="str">
        <f t="shared" si="180"/>
        <v>2012</v>
      </c>
      <c r="U1659" s="14" t="str">
        <f t="shared" si="181"/>
        <v>May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23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75"/>
        <v>132.23333333333335</v>
      </c>
      <c r="P1660" s="10">
        <f t="shared" si="176"/>
        <v>74.149532710280369</v>
      </c>
      <c r="Q1660" t="str">
        <f t="shared" si="177"/>
        <v>music</v>
      </c>
      <c r="R1660" s="24" t="str">
        <f t="shared" si="178"/>
        <v>pop</v>
      </c>
      <c r="S1660" s="14" t="str">
        <f t="shared" si="179"/>
        <v>Nov</v>
      </c>
      <c r="T1660" s="14" t="str">
        <f t="shared" si="180"/>
        <v>2012</v>
      </c>
      <c r="U1660" s="14" t="str">
        <f t="shared" si="181"/>
        <v>Dec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23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75"/>
        <v>112.79999999999998</v>
      </c>
      <c r="P1661" s="10">
        <f t="shared" si="176"/>
        <v>12.533333333333333</v>
      </c>
      <c r="Q1661" t="str">
        <f t="shared" si="177"/>
        <v>music</v>
      </c>
      <c r="R1661" s="24" t="str">
        <f t="shared" si="178"/>
        <v>pop</v>
      </c>
      <c r="S1661" s="14" t="str">
        <f t="shared" si="179"/>
        <v>Nov</v>
      </c>
      <c r="T1661" s="14" t="str">
        <f t="shared" si="180"/>
        <v>2013</v>
      </c>
      <c r="U1661" s="14" t="str">
        <f t="shared" si="181"/>
        <v>Dec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23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75"/>
        <v>1253.75</v>
      </c>
      <c r="P1662" s="10">
        <f t="shared" si="176"/>
        <v>27.861111111111111</v>
      </c>
      <c r="Q1662" t="str">
        <f t="shared" si="177"/>
        <v>music</v>
      </c>
      <c r="R1662" s="24" t="str">
        <f t="shared" si="178"/>
        <v>pop</v>
      </c>
      <c r="S1662" s="14" t="str">
        <f t="shared" si="179"/>
        <v>Mar</v>
      </c>
      <c r="T1662" s="14" t="str">
        <f t="shared" si="180"/>
        <v>2016</v>
      </c>
      <c r="U1662" s="14" t="str">
        <f t="shared" si="181"/>
        <v>Apr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2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75"/>
        <v>102.50632911392405</v>
      </c>
      <c r="P1663" s="10">
        <f t="shared" si="176"/>
        <v>80.178217821782184</v>
      </c>
      <c r="Q1663" t="str">
        <f t="shared" si="177"/>
        <v>music</v>
      </c>
      <c r="R1663" s="24" t="str">
        <f t="shared" si="178"/>
        <v>pop</v>
      </c>
      <c r="S1663" s="14" t="str">
        <f t="shared" si="179"/>
        <v>Dec</v>
      </c>
      <c r="T1663" s="14" t="str">
        <f t="shared" si="180"/>
        <v>2015</v>
      </c>
      <c r="U1663" s="14" t="str">
        <f t="shared" si="181"/>
        <v>Jan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23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75"/>
        <v>102.6375</v>
      </c>
      <c r="P1664" s="10">
        <f t="shared" si="176"/>
        <v>132.43548387096774</v>
      </c>
      <c r="Q1664" t="str">
        <f t="shared" si="177"/>
        <v>music</v>
      </c>
      <c r="R1664" s="24" t="str">
        <f t="shared" si="178"/>
        <v>pop</v>
      </c>
      <c r="S1664" s="14" t="str">
        <f t="shared" si="179"/>
        <v>Nov</v>
      </c>
      <c r="T1664" s="14" t="str">
        <f t="shared" si="180"/>
        <v>2011</v>
      </c>
      <c r="U1664" s="14" t="str">
        <f t="shared" si="181"/>
        <v>Dec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23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75"/>
        <v>108</v>
      </c>
      <c r="P1665" s="10">
        <f t="shared" si="176"/>
        <v>33.75</v>
      </c>
      <c r="Q1665" t="str">
        <f t="shared" si="177"/>
        <v>music</v>
      </c>
      <c r="R1665" s="24" t="str">
        <f t="shared" si="178"/>
        <v>pop</v>
      </c>
      <c r="S1665" s="14" t="str">
        <f t="shared" si="179"/>
        <v>Jan</v>
      </c>
      <c r="T1665" s="14" t="str">
        <f t="shared" si="180"/>
        <v>2015</v>
      </c>
      <c r="U1665" s="14" t="str">
        <f t="shared" si="181"/>
        <v>Feb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23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75"/>
        <v>122.40879999999999</v>
      </c>
      <c r="P1666" s="10">
        <f t="shared" si="176"/>
        <v>34.384494382022467</v>
      </c>
      <c r="Q1666" t="str">
        <f t="shared" si="177"/>
        <v>music</v>
      </c>
      <c r="R1666" s="24" t="str">
        <f t="shared" si="178"/>
        <v>pop</v>
      </c>
      <c r="S1666" s="14" t="str">
        <f t="shared" si="179"/>
        <v>Jan</v>
      </c>
      <c r="T1666" s="14" t="str">
        <f t="shared" si="180"/>
        <v>2012</v>
      </c>
      <c r="U1666" s="14" t="str">
        <f t="shared" si="181"/>
        <v>Mar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23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82">E1667/D1667*100</f>
        <v>119.45714285714286</v>
      </c>
      <c r="P1667" s="10">
        <f t="shared" ref="P1667:P1730" si="183">E1667/L1667</f>
        <v>44.956989247311824</v>
      </c>
      <c r="Q1667" t="str">
        <f t="shared" ref="Q1667:Q1730" si="184">LEFT(N1667,FIND("/",N1667)-1)</f>
        <v>music</v>
      </c>
      <c r="R1667" s="24" t="str">
        <f t="shared" ref="R1667:R1730" si="185">RIGHT(N1667,LEN(N1667)-SEARCH("/",N1667,1))</f>
        <v>pop</v>
      </c>
      <c r="S1667" s="14" t="str">
        <f t="shared" ref="S1667:S1730" si="186">TEXT((((J1667/60)/60)/24)+DATE(1970,1,1),"mmm")</f>
        <v>Jan</v>
      </c>
      <c r="T1667" s="14" t="str">
        <f t="shared" ref="T1667:T1730" si="187">TEXT(((((J1667/60)/60)/24)+DATE(1970,1,1)),"yyyy")</f>
        <v>2011</v>
      </c>
      <c r="U1667" s="14" t="str">
        <f t="shared" ref="U1667:U1730" si="188">TEXT((((I1667/60)/60)/24)+DATE(1970,1,1),"mmm")</f>
        <v>Feb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23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82"/>
        <v>160.88</v>
      </c>
      <c r="P1668" s="10">
        <f t="shared" si="183"/>
        <v>41.04081632653061</v>
      </c>
      <c r="Q1668" t="str">
        <f t="shared" si="184"/>
        <v>music</v>
      </c>
      <c r="R1668" s="24" t="str">
        <f t="shared" si="185"/>
        <v>pop</v>
      </c>
      <c r="S1668" s="14" t="str">
        <f t="shared" si="186"/>
        <v>Feb</v>
      </c>
      <c r="T1668" s="14" t="str">
        <f t="shared" si="187"/>
        <v>2013</v>
      </c>
      <c r="U1668" s="14" t="str">
        <f t="shared" si="188"/>
        <v>Mar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23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82"/>
        <v>126.85294117647059</v>
      </c>
      <c r="P1669" s="10">
        <f t="shared" si="183"/>
        <v>52.597560975609753</v>
      </c>
      <c r="Q1669" t="str">
        <f t="shared" si="184"/>
        <v>music</v>
      </c>
      <c r="R1669" s="24" t="str">
        <f t="shared" si="185"/>
        <v>pop</v>
      </c>
      <c r="S1669" s="14" t="str">
        <f t="shared" si="186"/>
        <v>Feb</v>
      </c>
      <c r="T1669" s="14" t="str">
        <f t="shared" si="187"/>
        <v>2014</v>
      </c>
      <c r="U1669" s="14" t="str">
        <f t="shared" si="188"/>
        <v>Mar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23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82"/>
        <v>102.6375</v>
      </c>
      <c r="P1670" s="10">
        <f t="shared" si="183"/>
        <v>70.784482758620683</v>
      </c>
      <c r="Q1670" t="str">
        <f t="shared" si="184"/>
        <v>music</v>
      </c>
      <c r="R1670" s="24" t="str">
        <f t="shared" si="185"/>
        <v>pop</v>
      </c>
      <c r="S1670" s="14" t="str">
        <f t="shared" si="186"/>
        <v>Oct</v>
      </c>
      <c r="T1670" s="14" t="str">
        <f t="shared" si="187"/>
        <v>2011</v>
      </c>
      <c r="U1670" s="14" t="str">
        <f t="shared" si="188"/>
        <v>Nov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23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82"/>
        <v>139.75</v>
      </c>
      <c r="P1671" s="10">
        <f t="shared" si="183"/>
        <v>53.75</v>
      </c>
      <c r="Q1671" t="str">
        <f t="shared" si="184"/>
        <v>music</v>
      </c>
      <c r="R1671" s="24" t="str">
        <f t="shared" si="185"/>
        <v>pop</v>
      </c>
      <c r="S1671" s="14" t="str">
        <f t="shared" si="186"/>
        <v>Apr</v>
      </c>
      <c r="T1671" s="14" t="str">
        <f t="shared" si="187"/>
        <v>2016</v>
      </c>
      <c r="U1671" s="14" t="str">
        <f t="shared" si="188"/>
        <v>May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23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82"/>
        <v>102.60000000000001</v>
      </c>
      <c r="P1672" s="10">
        <f t="shared" si="183"/>
        <v>44.608695652173914</v>
      </c>
      <c r="Q1672" t="str">
        <f t="shared" si="184"/>
        <v>music</v>
      </c>
      <c r="R1672" s="24" t="str">
        <f t="shared" si="185"/>
        <v>pop</v>
      </c>
      <c r="S1672" s="14" t="str">
        <f t="shared" si="186"/>
        <v>May</v>
      </c>
      <c r="T1672" s="14" t="str">
        <f t="shared" si="187"/>
        <v>2010</v>
      </c>
      <c r="U1672" s="14" t="str">
        <f t="shared" si="188"/>
        <v>Jul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2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82"/>
        <v>100.67349999999999</v>
      </c>
      <c r="P1673" s="10">
        <f t="shared" si="183"/>
        <v>26.148961038961041</v>
      </c>
      <c r="Q1673" t="str">
        <f t="shared" si="184"/>
        <v>music</v>
      </c>
      <c r="R1673" s="24" t="str">
        <f t="shared" si="185"/>
        <v>pop</v>
      </c>
      <c r="S1673" s="14" t="str">
        <f t="shared" si="186"/>
        <v>Jul</v>
      </c>
      <c r="T1673" s="14" t="str">
        <f t="shared" si="187"/>
        <v>2016</v>
      </c>
      <c r="U1673" s="14" t="str">
        <f t="shared" si="188"/>
        <v>Aug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23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82"/>
        <v>112.94117647058823</v>
      </c>
      <c r="P1674" s="10">
        <f t="shared" si="183"/>
        <v>39.183673469387756</v>
      </c>
      <c r="Q1674" t="str">
        <f t="shared" si="184"/>
        <v>music</v>
      </c>
      <c r="R1674" s="24" t="str">
        <f t="shared" si="185"/>
        <v>pop</v>
      </c>
      <c r="S1674" s="14" t="str">
        <f t="shared" si="186"/>
        <v>May</v>
      </c>
      <c r="T1674" s="14" t="str">
        <f t="shared" si="187"/>
        <v>2012</v>
      </c>
      <c r="U1674" s="14" t="str">
        <f t="shared" si="188"/>
        <v>Jun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23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82"/>
        <v>128.09523809523807</v>
      </c>
      <c r="P1675" s="10">
        <f t="shared" si="183"/>
        <v>45.593220338983052</v>
      </c>
      <c r="Q1675" t="str">
        <f t="shared" si="184"/>
        <v>music</v>
      </c>
      <c r="R1675" s="24" t="str">
        <f t="shared" si="185"/>
        <v>pop</v>
      </c>
      <c r="S1675" s="14" t="str">
        <f t="shared" si="186"/>
        <v>Feb</v>
      </c>
      <c r="T1675" s="14" t="str">
        <f t="shared" si="187"/>
        <v>2015</v>
      </c>
      <c r="U1675" s="14" t="str">
        <f t="shared" si="188"/>
        <v>Mar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23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82"/>
        <v>201.7</v>
      </c>
      <c r="P1676" s="10">
        <f t="shared" si="183"/>
        <v>89.247787610619469</v>
      </c>
      <c r="Q1676" t="str">
        <f t="shared" si="184"/>
        <v>music</v>
      </c>
      <c r="R1676" s="24" t="str">
        <f t="shared" si="185"/>
        <v>pop</v>
      </c>
      <c r="S1676" s="14" t="str">
        <f t="shared" si="186"/>
        <v>Jul</v>
      </c>
      <c r="T1676" s="14" t="str">
        <f t="shared" si="187"/>
        <v>2016</v>
      </c>
      <c r="U1676" s="14" t="str">
        <f t="shared" si="188"/>
        <v>Aug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23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82"/>
        <v>137.416</v>
      </c>
      <c r="P1677" s="10">
        <f t="shared" si="183"/>
        <v>40.416470588235299</v>
      </c>
      <c r="Q1677" t="str">
        <f t="shared" si="184"/>
        <v>music</v>
      </c>
      <c r="R1677" s="24" t="str">
        <f t="shared" si="185"/>
        <v>pop</v>
      </c>
      <c r="S1677" s="14" t="str">
        <f t="shared" si="186"/>
        <v>Sep</v>
      </c>
      <c r="T1677" s="14" t="str">
        <f t="shared" si="187"/>
        <v>2011</v>
      </c>
      <c r="U1677" s="14" t="str">
        <f t="shared" si="188"/>
        <v>Oct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23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82"/>
        <v>115.33333333333333</v>
      </c>
      <c r="P1678" s="10">
        <f t="shared" si="183"/>
        <v>82.38095238095238</v>
      </c>
      <c r="Q1678" t="str">
        <f t="shared" si="184"/>
        <v>music</v>
      </c>
      <c r="R1678" s="24" t="str">
        <f t="shared" si="185"/>
        <v>pop</v>
      </c>
      <c r="S1678" s="14" t="str">
        <f t="shared" si="186"/>
        <v>Mar</v>
      </c>
      <c r="T1678" s="14" t="str">
        <f t="shared" si="187"/>
        <v>2012</v>
      </c>
      <c r="U1678" s="14" t="str">
        <f t="shared" si="188"/>
        <v>Apr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23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82"/>
        <v>111.66666666666667</v>
      </c>
      <c r="P1679" s="10">
        <f t="shared" si="183"/>
        <v>159.52380952380952</v>
      </c>
      <c r="Q1679" t="str">
        <f t="shared" si="184"/>
        <v>music</v>
      </c>
      <c r="R1679" s="24" t="str">
        <f t="shared" si="185"/>
        <v>pop</v>
      </c>
      <c r="S1679" s="14" t="str">
        <f t="shared" si="186"/>
        <v>Feb</v>
      </c>
      <c r="T1679" s="14" t="str">
        <f t="shared" si="187"/>
        <v>2016</v>
      </c>
      <c r="U1679" s="14" t="str">
        <f t="shared" si="188"/>
        <v>Apr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23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82"/>
        <v>118.39999999999999</v>
      </c>
      <c r="P1680" s="10">
        <f t="shared" si="183"/>
        <v>36.244897959183675</v>
      </c>
      <c r="Q1680" t="str">
        <f t="shared" si="184"/>
        <v>music</v>
      </c>
      <c r="R1680" s="24" t="str">
        <f t="shared" si="185"/>
        <v>pop</v>
      </c>
      <c r="S1680" s="14" t="str">
        <f t="shared" si="186"/>
        <v>Jan</v>
      </c>
      <c r="T1680" s="14" t="str">
        <f t="shared" si="187"/>
        <v>2014</v>
      </c>
      <c r="U1680" s="14" t="str">
        <f t="shared" si="188"/>
        <v>Feb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23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82"/>
        <v>175</v>
      </c>
      <c r="P1681" s="10">
        <f t="shared" si="183"/>
        <v>62.5</v>
      </c>
      <c r="Q1681" t="str">
        <f t="shared" si="184"/>
        <v>music</v>
      </c>
      <c r="R1681" s="24" t="str">
        <f t="shared" si="185"/>
        <v>pop</v>
      </c>
      <c r="S1681" s="14" t="str">
        <f t="shared" si="186"/>
        <v>Jun</v>
      </c>
      <c r="T1681" s="14" t="str">
        <f t="shared" si="187"/>
        <v>2011</v>
      </c>
      <c r="U1681" s="14" t="str">
        <f t="shared" si="188"/>
        <v>Jul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23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82"/>
        <v>117.5</v>
      </c>
      <c r="P1682" s="10">
        <f t="shared" si="183"/>
        <v>47</v>
      </c>
      <c r="Q1682" t="str">
        <f t="shared" si="184"/>
        <v>music</v>
      </c>
      <c r="R1682" s="24" t="str">
        <f t="shared" si="185"/>
        <v>pop</v>
      </c>
      <c r="S1682" s="14" t="str">
        <f t="shared" si="186"/>
        <v>Jun</v>
      </c>
      <c r="T1682" s="14" t="str">
        <f t="shared" si="187"/>
        <v>2014</v>
      </c>
      <c r="U1682" s="14" t="str">
        <f t="shared" si="188"/>
        <v>Jul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2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82"/>
        <v>101.42212307692309</v>
      </c>
      <c r="P1683" s="10">
        <f t="shared" si="183"/>
        <v>74.575090497737563</v>
      </c>
      <c r="Q1683" t="str">
        <f t="shared" si="184"/>
        <v>music</v>
      </c>
      <c r="R1683" s="24" t="str">
        <f t="shared" si="185"/>
        <v>faith</v>
      </c>
      <c r="S1683" s="14" t="str">
        <f t="shared" si="186"/>
        <v>Feb</v>
      </c>
      <c r="T1683" s="14" t="str">
        <f t="shared" si="187"/>
        <v>2017</v>
      </c>
      <c r="U1683" s="14" t="str">
        <f t="shared" si="188"/>
        <v>Mar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23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82"/>
        <v>0</v>
      </c>
      <c r="P1684" s="10" t="e">
        <f t="shared" si="183"/>
        <v>#DIV/0!</v>
      </c>
      <c r="Q1684" t="str">
        <f t="shared" si="184"/>
        <v>music</v>
      </c>
      <c r="R1684" s="24" t="str">
        <f t="shared" si="185"/>
        <v>faith</v>
      </c>
      <c r="S1684" s="14" t="str">
        <f t="shared" si="186"/>
        <v>Feb</v>
      </c>
      <c r="T1684" s="14" t="str">
        <f t="shared" si="187"/>
        <v>2017</v>
      </c>
      <c r="U1684" s="14" t="str">
        <f t="shared" si="188"/>
        <v>Apr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23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82"/>
        <v>21.714285714285715</v>
      </c>
      <c r="P1685" s="10">
        <f t="shared" si="183"/>
        <v>76</v>
      </c>
      <c r="Q1685" t="str">
        <f t="shared" si="184"/>
        <v>music</v>
      </c>
      <c r="R1685" s="24" t="str">
        <f t="shared" si="185"/>
        <v>faith</v>
      </c>
      <c r="S1685" s="14" t="str">
        <f t="shared" si="186"/>
        <v>Mar</v>
      </c>
      <c r="T1685" s="14" t="str">
        <f t="shared" si="187"/>
        <v>2017</v>
      </c>
      <c r="U1685" s="14" t="str">
        <f t="shared" si="188"/>
        <v>Apr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23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82"/>
        <v>109.125</v>
      </c>
      <c r="P1686" s="10">
        <f t="shared" si="183"/>
        <v>86.43564356435644</v>
      </c>
      <c r="Q1686" t="str">
        <f t="shared" si="184"/>
        <v>music</v>
      </c>
      <c r="R1686" s="24" t="str">
        <f t="shared" si="185"/>
        <v>faith</v>
      </c>
      <c r="S1686" s="14" t="str">
        <f t="shared" si="186"/>
        <v>Feb</v>
      </c>
      <c r="T1686" s="14" t="str">
        <f t="shared" si="187"/>
        <v>2017</v>
      </c>
      <c r="U1686" s="14" t="str">
        <f t="shared" si="188"/>
        <v>Mar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23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82"/>
        <v>102.85714285714285</v>
      </c>
      <c r="P1687" s="10">
        <f t="shared" si="183"/>
        <v>24</v>
      </c>
      <c r="Q1687" t="str">
        <f t="shared" si="184"/>
        <v>music</v>
      </c>
      <c r="R1687" s="24" t="str">
        <f t="shared" si="185"/>
        <v>faith</v>
      </c>
      <c r="S1687" s="14" t="str">
        <f t="shared" si="186"/>
        <v>Feb</v>
      </c>
      <c r="T1687" s="14" t="str">
        <f t="shared" si="187"/>
        <v>2017</v>
      </c>
      <c r="U1687" s="14" t="str">
        <f t="shared" si="188"/>
        <v>Mar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23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82"/>
        <v>0.36</v>
      </c>
      <c r="P1688" s="10">
        <f t="shared" si="183"/>
        <v>18</v>
      </c>
      <c r="Q1688" t="str">
        <f t="shared" si="184"/>
        <v>music</v>
      </c>
      <c r="R1688" s="24" t="str">
        <f t="shared" si="185"/>
        <v>faith</v>
      </c>
      <c r="S1688" s="14" t="str">
        <f t="shared" si="186"/>
        <v>Feb</v>
      </c>
      <c r="T1688" s="14" t="str">
        <f t="shared" si="187"/>
        <v>2017</v>
      </c>
      <c r="U1688" s="14" t="str">
        <f t="shared" si="188"/>
        <v>Apr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23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82"/>
        <v>31.25</v>
      </c>
      <c r="P1689" s="10">
        <f t="shared" si="183"/>
        <v>80.128205128205124</v>
      </c>
      <c r="Q1689" t="str">
        <f t="shared" si="184"/>
        <v>music</v>
      </c>
      <c r="R1689" s="24" t="str">
        <f t="shared" si="185"/>
        <v>faith</v>
      </c>
      <c r="S1689" s="14" t="str">
        <f t="shared" si="186"/>
        <v>Mar</v>
      </c>
      <c r="T1689" s="14" t="str">
        <f t="shared" si="187"/>
        <v>2017</v>
      </c>
      <c r="U1689" s="14" t="str">
        <f t="shared" si="188"/>
        <v>Apr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23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82"/>
        <v>44.3</v>
      </c>
      <c r="P1690" s="10">
        <f t="shared" si="183"/>
        <v>253.14285714285714</v>
      </c>
      <c r="Q1690" t="str">
        <f t="shared" si="184"/>
        <v>music</v>
      </c>
      <c r="R1690" s="24" t="str">
        <f t="shared" si="185"/>
        <v>faith</v>
      </c>
      <c r="S1690" s="14" t="str">
        <f t="shared" si="186"/>
        <v>Mar</v>
      </c>
      <c r="T1690" s="14" t="str">
        <f t="shared" si="187"/>
        <v>2017</v>
      </c>
      <c r="U1690" s="14" t="str">
        <f t="shared" si="188"/>
        <v>Apr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23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82"/>
        <v>100</v>
      </c>
      <c r="P1691" s="10">
        <f t="shared" si="183"/>
        <v>171.42857142857142</v>
      </c>
      <c r="Q1691" t="str">
        <f t="shared" si="184"/>
        <v>music</v>
      </c>
      <c r="R1691" s="24" t="str">
        <f t="shared" si="185"/>
        <v>faith</v>
      </c>
      <c r="S1691" s="14" t="str">
        <f t="shared" si="186"/>
        <v>Feb</v>
      </c>
      <c r="T1691" s="14" t="str">
        <f t="shared" si="187"/>
        <v>2017</v>
      </c>
      <c r="U1691" s="14" t="str">
        <f t="shared" si="188"/>
        <v>Mar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23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82"/>
        <v>25.4</v>
      </c>
      <c r="P1692" s="10">
        <f t="shared" si="183"/>
        <v>57.727272727272727</v>
      </c>
      <c r="Q1692" t="str">
        <f t="shared" si="184"/>
        <v>music</v>
      </c>
      <c r="R1692" s="24" t="str">
        <f t="shared" si="185"/>
        <v>faith</v>
      </c>
      <c r="S1692" s="14" t="str">
        <f t="shared" si="186"/>
        <v>Mar</v>
      </c>
      <c r="T1692" s="14" t="str">
        <f t="shared" si="187"/>
        <v>2017</v>
      </c>
      <c r="U1692" s="14" t="str">
        <f t="shared" si="188"/>
        <v>Apr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2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82"/>
        <v>33.473333333333329</v>
      </c>
      <c r="P1693" s="10">
        <f t="shared" si="183"/>
        <v>264.26315789473682</v>
      </c>
      <c r="Q1693" t="str">
        <f t="shared" si="184"/>
        <v>music</v>
      </c>
      <c r="R1693" s="24" t="str">
        <f t="shared" si="185"/>
        <v>faith</v>
      </c>
      <c r="S1693" s="14" t="str">
        <f t="shared" si="186"/>
        <v>Mar</v>
      </c>
      <c r="T1693" s="14" t="str">
        <f t="shared" si="187"/>
        <v>2017</v>
      </c>
      <c r="U1693" s="14" t="str">
        <f t="shared" si="188"/>
        <v>Apr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23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82"/>
        <v>47.8</v>
      </c>
      <c r="P1694" s="10">
        <f t="shared" si="183"/>
        <v>159.33333333333334</v>
      </c>
      <c r="Q1694" t="str">
        <f t="shared" si="184"/>
        <v>music</v>
      </c>
      <c r="R1694" s="24" t="str">
        <f t="shared" si="185"/>
        <v>faith</v>
      </c>
      <c r="S1694" s="14" t="str">
        <f t="shared" si="186"/>
        <v>Feb</v>
      </c>
      <c r="T1694" s="14" t="str">
        <f t="shared" si="187"/>
        <v>2017</v>
      </c>
      <c r="U1694" s="14" t="str">
        <f t="shared" si="188"/>
        <v>Mar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23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82"/>
        <v>9.3333333333333339</v>
      </c>
      <c r="P1695" s="10">
        <f t="shared" si="183"/>
        <v>35</v>
      </c>
      <c r="Q1695" t="str">
        <f t="shared" si="184"/>
        <v>music</v>
      </c>
      <c r="R1695" s="24" t="str">
        <f t="shared" si="185"/>
        <v>faith</v>
      </c>
      <c r="S1695" s="14" t="str">
        <f t="shared" si="186"/>
        <v>Mar</v>
      </c>
      <c r="T1695" s="14" t="str">
        <f t="shared" si="187"/>
        <v>2017</v>
      </c>
      <c r="U1695" s="14" t="str">
        <f t="shared" si="188"/>
        <v>Apr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23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82"/>
        <v>0.05</v>
      </c>
      <c r="P1696" s="10">
        <f t="shared" si="183"/>
        <v>5</v>
      </c>
      <c r="Q1696" t="str">
        <f t="shared" si="184"/>
        <v>music</v>
      </c>
      <c r="R1696" s="24" t="str">
        <f t="shared" si="185"/>
        <v>faith</v>
      </c>
      <c r="S1696" s="14" t="str">
        <f t="shared" si="186"/>
        <v>Feb</v>
      </c>
      <c r="T1696" s="14" t="str">
        <f t="shared" si="187"/>
        <v>2017</v>
      </c>
      <c r="U1696" s="14" t="str">
        <f t="shared" si="188"/>
        <v>Mar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23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82"/>
        <v>11.708333333333334</v>
      </c>
      <c r="P1697" s="10">
        <f t="shared" si="183"/>
        <v>61.086956521739133</v>
      </c>
      <c r="Q1697" t="str">
        <f t="shared" si="184"/>
        <v>music</v>
      </c>
      <c r="R1697" s="24" t="str">
        <f t="shared" si="185"/>
        <v>faith</v>
      </c>
      <c r="S1697" s="14" t="str">
        <f t="shared" si="186"/>
        <v>Mar</v>
      </c>
      <c r="T1697" s="14" t="str">
        <f t="shared" si="187"/>
        <v>2017</v>
      </c>
      <c r="U1697" s="14" t="str">
        <f t="shared" si="188"/>
        <v>Apr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23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82"/>
        <v>0</v>
      </c>
      <c r="P1698" s="10" t="e">
        <f t="shared" si="183"/>
        <v>#DIV/0!</v>
      </c>
      <c r="Q1698" t="str">
        <f t="shared" si="184"/>
        <v>music</v>
      </c>
      <c r="R1698" s="24" t="str">
        <f t="shared" si="185"/>
        <v>faith</v>
      </c>
      <c r="S1698" s="14" t="str">
        <f t="shared" si="186"/>
        <v>Mar</v>
      </c>
      <c r="T1698" s="14" t="str">
        <f t="shared" si="187"/>
        <v>2017</v>
      </c>
      <c r="U1698" s="14" t="str">
        <f t="shared" si="188"/>
        <v>Apr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23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82"/>
        <v>20.208000000000002</v>
      </c>
      <c r="P1699" s="10">
        <f t="shared" si="183"/>
        <v>114.81818181818181</v>
      </c>
      <c r="Q1699" t="str">
        <f t="shared" si="184"/>
        <v>music</v>
      </c>
      <c r="R1699" s="24" t="str">
        <f t="shared" si="185"/>
        <v>faith</v>
      </c>
      <c r="S1699" s="14" t="str">
        <f t="shared" si="186"/>
        <v>Mar</v>
      </c>
      <c r="T1699" s="14" t="str">
        <f t="shared" si="187"/>
        <v>2017</v>
      </c>
      <c r="U1699" s="14" t="str">
        <f t="shared" si="188"/>
        <v>Apr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23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82"/>
        <v>0</v>
      </c>
      <c r="P1700" s="10" t="e">
        <f t="shared" si="183"/>
        <v>#DIV/0!</v>
      </c>
      <c r="Q1700" t="str">
        <f t="shared" si="184"/>
        <v>music</v>
      </c>
      <c r="R1700" s="24" t="str">
        <f t="shared" si="185"/>
        <v>faith</v>
      </c>
      <c r="S1700" s="14" t="str">
        <f t="shared" si="186"/>
        <v>Mar</v>
      </c>
      <c r="T1700" s="14" t="str">
        <f t="shared" si="187"/>
        <v>2017</v>
      </c>
      <c r="U1700" s="14" t="str">
        <f t="shared" si="188"/>
        <v>Mar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23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82"/>
        <v>4.2311459353574925</v>
      </c>
      <c r="P1701" s="10">
        <f t="shared" si="183"/>
        <v>54</v>
      </c>
      <c r="Q1701" t="str">
        <f t="shared" si="184"/>
        <v>music</v>
      </c>
      <c r="R1701" s="24" t="str">
        <f t="shared" si="185"/>
        <v>faith</v>
      </c>
      <c r="S1701" s="14" t="str">
        <f t="shared" si="186"/>
        <v>Mar</v>
      </c>
      <c r="T1701" s="14" t="str">
        <f t="shared" si="187"/>
        <v>2017</v>
      </c>
      <c r="U1701" s="14" t="str">
        <f t="shared" si="188"/>
        <v>Apr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23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82"/>
        <v>26.06</v>
      </c>
      <c r="P1702" s="10">
        <f t="shared" si="183"/>
        <v>65.974683544303801</v>
      </c>
      <c r="Q1702" t="str">
        <f t="shared" si="184"/>
        <v>music</v>
      </c>
      <c r="R1702" s="24" t="str">
        <f t="shared" si="185"/>
        <v>faith</v>
      </c>
      <c r="S1702" s="14" t="str">
        <f t="shared" si="186"/>
        <v>Mar</v>
      </c>
      <c r="T1702" s="14" t="str">
        <f t="shared" si="187"/>
        <v>2017</v>
      </c>
      <c r="U1702" s="14" t="str">
        <f t="shared" si="188"/>
        <v>Apr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2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82"/>
        <v>0.19801980198019803</v>
      </c>
      <c r="P1703" s="10">
        <f t="shared" si="183"/>
        <v>5</v>
      </c>
      <c r="Q1703" t="str">
        <f t="shared" si="184"/>
        <v>music</v>
      </c>
      <c r="R1703" s="24" t="str">
        <f t="shared" si="185"/>
        <v>faith</v>
      </c>
      <c r="S1703" s="14" t="str">
        <f t="shared" si="186"/>
        <v>Dec</v>
      </c>
      <c r="T1703" s="14" t="str">
        <f t="shared" si="187"/>
        <v>2014</v>
      </c>
      <c r="U1703" s="14" t="str">
        <f t="shared" si="188"/>
        <v>Jan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23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82"/>
        <v>6.0606060606060606E-3</v>
      </c>
      <c r="P1704" s="10">
        <f t="shared" si="183"/>
        <v>1</v>
      </c>
      <c r="Q1704" t="str">
        <f t="shared" si="184"/>
        <v>music</v>
      </c>
      <c r="R1704" s="24" t="str">
        <f t="shared" si="185"/>
        <v>faith</v>
      </c>
      <c r="S1704" s="14" t="str">
        <f t="shared" si="186"/>
        <v>Feb</v>
      </c>
      <c r="T1704" s="14" t="str">
        <f t="shared" si="187"/>
        <v>2015</v>
      </c>
      <c r="U1704" s="14" t="str">
        <f t="shared" si="188"/>
        <v>Mar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23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82"/>
        <v>1.02</v>
      </c>
      <c r="P1705" s="10">
        <f t="shared" si="183"/>
        <v>25.5</v>
      </c>
      <c r="Q1705" t="str">
        <f t="shared" si="184"/>
        <v>music</v>
      </c>
      <c r="R1705" s="24" t="str">
        <f t="shared" si="185"/>
        <v>faith</v>
      </c>
      <c r="S1705" s="14" t="str">
        <f t="shared" si="186"/>
        <v>Jul</v>
      </c>
      <c r="T1705" s="14" t="str">
        <f t="shared" si="187"/>
        <v>2015</v>
      </c>
      <c r="U1705" s="14" t="str">
        <f t="shared" si="188"/>
        <v>Aug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23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82"/>
        <v>65.100000000000009</v>
      </c>
      <c r="P1706" s="10">
        <f t="shared" si="183"/>
        <v>118.36363636363636</v>
      </c>
      <c r="Q1706" t="str">
        <f t="shared" si="184"/>
        <v>music</v>
      </c>
      <c r="R1706" s="24" t="str">
        <f t="shared" si="185"/>
        <v>faith</v>
      </c>
      <c r="S1706" s="14" t="str">
        <f t="shared" si="186"/>
        <v>Jan</v>
      </c>
      <c r="T1706" s="14" t="str">
        <f t="shared" si="187"/>
        <v>2015</v>
      </c>
      <c r="U1706" s="14" t="str">
        <f t="shared" si="188"/>
        <v>Feb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23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82"/>
        <v>0</v>
      </c>
      <c r="P1707" s="10" t="e">
        <f t="shared" si="183"/>
        <v>#DIV/0!</v>
      </c>
      <c r="Q1707" t="str">
        <f t="shared" si="184"/>
        <v>music</v>
      </c>
      <c r="R1707" s="24" t="str">
        <f t="shared" si="185"/>
        <v>faith</v>
      </c>
      <c r="S1707" s="14" t="str">
        <f t="shared" si="186"/>
        <v>Aug</v>
      </c>
      <c r="T1707" s="14" t="str">
        <f t="shared" si="187"/>
        <v>2015</v>
      </c>
      <c r="U1707" s="14" t="str">
        <f t="shared" si="188"/>
        <v>Sep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23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82"/>
        <v>0</v>
      </c>
      <c r="P1708" s="10" t="e">
        <f t="shared" si="183"/>
        <v>#DIV/0!</v>
      </c>
      <c r="Q1708" t="str">
        <f t="shared" si="184"/>
        <v>music</v>
      </c>
      <c r="R1708" s="24" t="str">
        <f t="shared" si="185"/>
        <v>faith</v>
      </c>
      <c r="S1708" s="14" t="str">
        <f t="shared" si="186"/>
        <v>Jun</v>
      </c>
      <c r="T1708" s="14" t="str">
        <f t="shared" si="187"/>
        <v>2015</v>
      </c>
      <c r="U1708" s="14" t="str">
        <f t="shared" si="188"/>
        <v>Aug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23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82"/>
        <v>9.74</v>
      </c>
      <c r="P1709" s="10">
        <f t="shared" si="183"/>
        <v>54.111111111111114</v>
      </c>
      <c r="Q1709" t="str">
        <f t="shared" si="184"/>
        <v>music</v>
      </c>
      <c r="R1709" s="24" t="str">
        <f t="shared" si="185"/>
        <v>faith</v>
      </c>
      <c r="S1709" s="14" t="str">
        <f t="shared" si="186"/>
        <v>Feb</v>
      </c>
      <c r="T1709" s="14" t="str">
        <f t="shared" si="187"/>
        <v>2016</v>
      </c>
      <c r="U1709" s="14" t="str">
        <f t="shared" si="188"/>
        <v>Mar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23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82"/>
        <v>0</v>
      </c>
      <c r="P1710" s="10" t="e">
        <f t="shared" si="183"/>
        <v>#DIV/0!</v>
      </c>
      <c r="Q1710" t="str">
        <f t="shared" si="184"/>
        <v>music</v>
      </c>
      <c r="R1710" s="24" t="str">
        <f t="shared" si="185"/>
        <v>faith</v>
      </c>
      <c r="S1710" s="14" t="str">
        <f t="shared" si="186"/>
        <v>Mar</v>
      </c>
      <c r="T1710" s="14" t="str">
        <f t="shared" si="187"/>
        <v>2016</v>
      </c>
      <c r="U1710" s="14" t="str">
        <f t="shared" si="188"/>
        <v>May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23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82"/>
        <v>4.8571428571428568</v>
      </c>
      <c r="P1711" s="10">
        <f t="shared" si="183"/>
        <v>21.25</v>
      </c>
      <c r="Q1711" t="str">
        <f t="shared" si="184"/>
        <v>music</v>
      </c>
      <c r="R1711" s="24" t="str">
        <f t="shared" si="185"/>
        <v>faith</v>
      </c>
      <c r="S1711" s="14" t="str">
        <f t="shared" si="186"/>
        <v>Jul</v>
      </c>
      <c r="T1711" s="14" t="str">
        <f t="shared" si="187"/>
        <v>2014</v>
      </c>
      <c r="U1711" s="14" t="str">
        <f t="shared" si="188"/>
        <v>Aug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23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82"/>
        <v>0.67999999999999994</v>
      </c>
      <c r="P1712" s="10">
        <f t="shared" si="183"/>
        <v>34</v>
      </c>
      <c r="Q1712" t="str">
        <f t="shared" si="184"/>
        <v>music</v>
      </c>
      <c r="R1712" s="24" t="str">
        <f t="shared" si="185"/>
        <v>faith</v>
      </c>
      <c r="S1712" s="14" t="str">
        <f t="shared" si="186"/>
        <v>Dec</v>
      </c>
      <c r="T1712" s="14" t="str">
        <f t="shared" si="187"/>
        <v>2015</v>
      </c>
      <c r="U1712" s="14" t="str">
        <f t="shared" si="188"/>
        <v>Jan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2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82"/>
        <v>10.5</v>
      </c>
      <c r="P1713" s="10">
        <f t="shared" si="183"/>
        <v>525</v>
      </c>
      <c r="Q1713" t="str">
        <f t="shared" si="184"/>
        <v>music</v>
      </c>
      <c r="R1713" s="24" t="str">
        <f t="shared" si="185"/>
        <v>faith</v>
      </c>
      <c r="S1713" s="14" t="str">
        <f t="shared" si="186"/>
        <v>Aug</v>
      </c>
      <c r="T1713" s="14" t="str">
        <f t="shared" si="187"/>
        <v>2014</v>
      </c>
      <c r="U1713" s="14" t="str">
        <f t="shared" si="188"/>
        <v>Sep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23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82"/>
        <v>0</v>
      </c>
      <c r="P1714" s="10" t="e">
        <f t="shared" si="183"/>
        <v>#DIV/0!</v>
      </c>
      <c r="Q1714" t="str">
        <f t="shared" si="184"/>
        <v>music</v>
      </c>
      <c r="R1714" s="24" t="str">
        <f t="shared" si="185"/>
        <v>faith</v>
      </c>
      <c r="S1714" s="14" t="str">
        <f t="shared" si="186"/>
        <v>May</v>
      </c>
      <c r="T1714" s="14" t="str">
        <f t="shared" si="187"/>
        <v>2015</v>
      </c>
      <c r="U1714" s="14" t="str">
        <f t="shared" si="188"/>
        <v>Jun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23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82"/>
        <v>1.6666666666666667</v>
      </c>
      <c r="P1715" s="10">
        <f t="shared" si="183"/>
        <v>50</v>
      </c>
      <c r="Q1715" t="str">
        <f t="shared" si="184"/>
        <v>music</v>
      </c>
      <c r="R1715" s="24" t="str">
        <f t="shared" si="185"/>
        <v>faith</v>
      </c>
      <c r="S1715" s="14" t="str">
        <f t="shared" si="186"/>
        <v>Sep</v>
      </c>
      <c r="T1715" s="14" t="str">
        <f t="shared" si="187"/>
        <v>2014</v>
      </c>
      <c r="U1715" s="14" t="str">
        <f t="shared" si="188"/>
        <v>Oct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23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82"/>
        <v>7.8680000000000003</v>
      </c>
      <c r="P1716" s="10">
        <f t="shared" si="183"/>
        <v>115.70588235294117</v>
      </c>
      <c r="Q1716" t="str">
        <f t="shared" si="184"/>
        <v>music</v>
      </c>
      <c r="R1716" s="24" t="str">
        <f t="shared" si="185"/>
        <v>faith</v>
      </c>
      <c r="S1716" s="14" t="str">
        <f t="shared" si="186"/>
        <v>Apr</v>
      </c>
      <c r="T1716" s="14" t="str">
        <f t="shared" si="187"/>
        <v>2015</v>
      </c>
      <c r="U1716" s="14" t="str">
        <f t="shared" si="188"/>
        <v>May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23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82"/>
        <v>0.22</v>
      </c>
      <c r="P1717" s="10">
        <f t="shared" si="183"/>
        <v>5.5</v>
      </c>
      <c r="Q1717" t="str">
        <f t="shared" si="184"/>
        <v>music</v>
      </c>
      <c r="R1717" s="24" t="str">
        <f t="shared" si="185"/>
        <v>faith</v>
      </c>
      <c r="S1717" s="14" t="str">
        <f t="shared" si="186"/>
        <v>Mar</v>
      </c>
      <c r="T1717" s="14" t="str">
        <f t="shared" si="187"/>
        <v>2015</v>
      </c>
      <c r="U1717" s="14" t="str">
        <f t="shared" si="188"/>
        <v>Mar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23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82"/>
        <v>7.5</v>
      </c>
      <c r="P1718" s="10">
        <f t="shared" si="183"/>
        <v>50</v>
      </c>
      <c r="Q1718" t="str">
        <f t="shared" si="184"/>
        <v>music</v>
      </c>
      <c r="R1718" s="24" t="str">
        <f t="shared" si="185"/>
        <v>faith</v>
      </c>
      <c r="S1718" s="14" t="str">
        <f t="shared" si="186"/>
        <v>Oct</v>
      </c>
      <c r="T1718" s="14" t="str">
        <f t="shared" si="187"/>
        <v>2016</v>
      </c>
      <c r="U1718" s="14" t="str">
        <f t="shared" si="188"/>
        <v>Dec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23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82"/>
        <v>42.725880551301685</v>
      </c>
      <c r="P1719" s="10">
        <f t="shared" si="183"/>
        <v>34.024390243902438</v>
      </c>
      <c r="Q1719" t="str">
        <f t="shared" si="184"/>
        <v>music</v>
      </c>
      <c r="R1719" s="24" t="str">
        <f t="shared" si="185"/>
        <v>faith</v>
      </c>
      <c r="S1719" s="14" t="str">
        <f t="shared" si="186"/>
        <v>Mar</v>
      </c>
      <c r="T1719" s="14" t="str">
        <f t="shared" si="187"/>
        <v>2016</v>
      </c>
      <c r="U1719" s="14" t="str">
        <f t="shared" si="188"/>
        <v>Apr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23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82"/>
        <v>0.2142857142857143</v>
      </c>
      <c r="P1720" s="10">
        <f t="shared" si="183"/>
        <v>37.5</v>
      </c>
      <c r="Q1720" t="str">
        <f t="shared" si="184"/>
        <v>music</v>
      </c>
      <c r="R1720" s="24" t="str">
        <f t="shared" si="185"/>
        <v>faith</v>
      </c>
      <c r="S1720" s="14" t="str">
        <f t="shared" si="186"/>
        <v>Mar</v>
      </c>
      <c r="T1720" s="14" t="str">
        <f t="shared" si="187"/>
        <v>2016</v>
      </c>
      <c r="U1720" s="14" t="str">
        <f t="shared" si="188"/>
        <v>May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23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82"/>
        <v>0.87500000000000011</v>
      </c>
      <c r="P1721" s="10">
        <f t="shared" si="183"/>
        <v>11.666666666666666</v>
      </c>
      <c r="Q1721" t="str">
        <f t="shared" si="184"/>
        <v>music</v>
      </c>
      <c r="R1721" s="24" t="str">
        <f t="shared" si="185"/>
        <v>faith</v>
      </c>
      <c r="S1721" s="14" t="str">
        <f t="shared" si="186"/>
        <v>Aug</v>
      </c>
      <c r="T1721" s="14" t="str">
        <f t="shared" si="187"/>
        <v>2014</v>
      </c>
      <c r="U1721" s="14" t="str">
        <f t="shared" si="188"/>
        <v>Sep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23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82"/>
        <v>5.625</v>
      </c>
      <c r="P1722" s="10">
        <f t="shared" si="183"/>
        <v>28.125</v>
      </c>
      <c r="Q1722" t="str">
        <f t="shared" si="184"/>
        <v>music</v>
      </c>
      <c r="R1722" s="24" t="str">
        <f t="shared" si="185"/>
        <v>faith</v>
      </c>
      <c r="S1722" s="14" t="str">
        <f t="shared" si="186"/>
        <v>Oct</v>
      </c>
      <c r="T1722" s="14" t="str">
        <f t="shared" si="187"/>
        <v>2014</v>
      </c>
      <c r="U1722" s="14" t="str">
        <f t="shared" si="188"/>
        <v>Nov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82"/>
        <v>0</v>
      </c>
      <c r="P1723" s="10" t="e">
        <f t="shared" si="183"/>
        <v>#DIV/0!</v>
      </c>
      <c r="Q1723" t="str">
        <f t="shared" si="184"/>
        <v>music</v>
      </c>
      <c r="R1723" s="24" t="str">
        <f t="shared" si="185"/>
        <v>faith</v>
      </c>
      <c r="S1723" s="14" t="str">
        <f t="shared" si="186"/>
        <v>Nov</v>
      </c>
      <c r="T1723" s="14" t="str">
        <f t="shared" si="187"/>
        <v>2015</v>
      </c>
      <c r="U1723" s="14" t="str">
        <f t="shared" si="188"/>
        <v>Dec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23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82"/>
        <v>3.4722222222222224E-2</v>
      </c>
      <c r="P1724" s="10">
        <f t="shared" si="183"/>
        <v>1</v>
      </c>
      <c r="Q1724" t="str">
        <f t="shared" si="184"/>
        <v>music</v>
      </c>
      <c r="R1724" s="24" t="str">
        <f t="shared" si="185"/>
        <v>faith</v>
      </c>
      <c r="S1724" s="14" t="str">
        <f t="shared" si="186"/>
        <v>Feb</v>
      </c>
      <c r="T1724" s="14" t="str">
        <f t="shared" si="187"/>
        <v>2016</v>
      </c>
      <c r="U1724" s="14" t="str">
        <f t="shared" si="188"/>
        <v>Apr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23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82"/>
        <v>6.5</v>
      </c>
      <c r="P1725" s="10">
        <f t="shared" si="183"/>
        <v>216.66666666666666</v>
      </c>
      <c r="Q1725" t="str">
        <f t="shared" si="184"/>
        <v>music</v>
      </c>
      <c r="R1725" s="24" t="str">
        <f t="shared" si="185"/>
        <v>faith</v>
      </c>
      <c r="S1725" s="14" t="str">
        <f t="shared" si="186"/>
        <v>May</v>
      </c>
      <c r="T1725" s="14" t="str">
        <f t="shared" si="187"/>
        <v>2015</v>
      </c>
      <c r="U1725" s="14" t="str">
        <f t="shared" si="188"/>
        <v>Jul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23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82"/>
        <v>0.58333333333333337</v>
      </c>
      <c r="P1726" s="10">
        <f t="shared" si="183"/>
        <v>8.75</v>
      </c>
      <c r="Q1726" t="str">
        <f t="shared" si="184"/>
        <v>music</v>
      </c>
      <c r="R1726" s="24" t="str">
        <f t="shared" si="185"/>
        <v>faith</v>
      </c>
      <c r="S1726" s="14" t="str">
        <f t="shared" si="186"/>
        <v>Sep</v>
      </c>
      <c r="T1726" s="14" t="str">
        <f t="shared" si="187"/>
        <v>2014</v>
      </c>
      <c r="U1726" s="14" t="str">
        <f t="shared" si="188"/>
        <v>Oct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23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82"/>
        <v>10.181818181818182</v>
      </c>
      <c r="P1727" s="10">
        <f t="shared" si="183"/>
        <v>62.222222222222221</v>
      </c>
      <c r="Q1727" t="str">
        <f t="shared" si="184"/>
        <v>music</v>
      </c>
      <c r="R1727" s="24" t="str">
        <f t="shared" si="185"/>
        <v>faith</v>
      </c>
      <c r="S1727" s="14" t="str">
        <f t="shared" si="186"/>
        <v>Jul</v>
      </c>
      <c r="T1727" s="14" t="str">
        <f t="shared" si="187"/>
        <v>2014</v>
      </c>
      <c r="U1727" s="14" t="str">
        <f t="shared" si="188"/>
        <v>Aug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23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82"/>
        <v>33.784615384615385</v>
      </c>
      <c r="P1728" s="10">
        <f t="shared" si="183"/>
        <v>137.25</v>
      </c>
      <c r="Q1728" t="str">
        <f t="shared" si="184"/>
        <v>music</v>
      </c>
      <c r="R1728" s="24" t="str">
        <f t="shared" si="185"/>
        <v>faith</v>
      </c>
      <c r="S1728" s="14" t="str">
        <f t="shared" si="186"/>
        <v>May</v>
      </c>
      <c r="T1728" s="14" t="str">
        <f t="shared" si="187"/>
        <v>2014</v>
      </c>
      <c r="U1728" s="14" t="str">
        <f t="shared" si="188"/>
        <v>Jun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23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82"/>
        <v>3.3333333333333333E-2</v>
      </c>
      <c r="P1729" s="10">
        <f t="shared" si="183"/>
        <v>1</v>
      </c>
      <c r="Q1729" t="str">
        <f t="shared" si="184"/>
        <v>music</v>
      </c>
      <c r="R1729" s="24" t="str">
        <f t="shared" si="185"/>
        <v>faith</v>
      </c>
      <c r="S1729" s="14" t="str">
        <f t="shared" si="186"/>
        <v>Feb</v>
      </c>
      <c r="T1729" s="14" t="str">
        <f t="shared" si="187"/>
        <v>2015</v>
      </c>
      <c r="U1729" s="14" t="str">
        <f t="shared" si="188"/>
        <v>Apr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23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82"/>
        <v>68.400000000000006</v>
      </c>
      <c r="P1730" s="10">
        <f t="shared" si="183"/>
        <v>122.14285714285714</v>
      </c>
      <c r="Q1730" t="str">
        <f t="shared" si="184"/>
        <v>music</v>
      </c>
      <c r="R1730" s="24" t="str">
        <f t="shared" si="185"/>
        <v>faith</v>
      </c>
      <c r="S1730" s="14" t="str">
        <f t="shared" si="186"/>
        <v>Sep</v>
      </c>
      <c r="T1730" s="14" t="str">
        <f t="shared" si="187"/>
        <v>2015</v>
      </c>
      <c r="U1730" s="14" t="str">
        <f t="shared" si="188"/>
        <v>Oct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23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89">E1731/D1731*100</f>
        <v>0</v>
      </c>
      <c r="P1731" s="10" t="e">
        <f t="shared" ref="P1731:P1794" si="190">E1731/L1731</f>
        <v>#DIV/0!</v>
      </c>
      <c r="Q1731" t="str">
        <f t="shared" ref="Q1731:Q1794" si="191">LEFT(N1731,FIND("/",N1731)-1)</f>
        <v>music</v>
      </c>
      <c r="R1731" s="24" t="str">
        <f t="shared" ref="R1731:R1794" si="192">RIGHT(N1731,LEN(N1731)-SEARCH("/",N1731,1))</f>
        <v>faith</v>
      </c>
      <c r="S1731" s="14" t="str">
        <f t="shared" ref="S1731:S1794" si="193">TEXT((((J1731/60)/60)/24)+DATE(1970,1,1),"mmm")</f>
        <v>Apr</v>
      </c>
      <c r="T1731" s="14" t="str">
        <f t="shared" ref="T1731:T1794" si="194">TEXT(((((J1731/60)/60)/24)+DATE(1970,1,1)),"yyyy")</f>
        <v>2016</v>
      </c>
      <c r="U1731" s="14" t="str">
        <f t="shared" ref="U1731:U1794" si="195">TEXT((((I1731/60)/60)/24)+DATE(1970,1,1),"mmm")</f>
        <v>Jun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23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89"/>
        <v>0</v>
      </c>
      <c r="P1732" s="10" t="e">
        <f t="shared" si="190"/>
        <v>#DIV/0!</v>
      </c>
      <c r="Q1732" t="str">
        <f t="shared" si="191"/>
        <v>music</v>
      </c>
      <c r="R1732" s="24" t="str">
        <f t="shared" si="192"/>
        <v>faith</v>
      </c>
      <c r="S1732" s="14" t="str">
        <f t="shared" si="193"/>
        <v>Sep</v>
      </c>
      <c r="T1732" s="14" t="str">
        <f t="shared" si="194"/>
        <v>2015</v>
      </c>
      <c r="U1732" s="14" t="str">
        <f t="shared" si="195"/>
        <v>Oct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2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89"/>
        <v>0</v>
      </c>
      <c r="P1733" s="10" t="e">
        <f t="shared" si="190"/>
        <v>#DIV/0!</v>
      </c>
      <c r="Q1733" t="str">
        <f t="shared" si="191"/>
        <v>music</v>
      </c>
      <c r="R1733" s="24" t="str">
        <f t="shared" si="192"/>
        <v>faith</v>
      </c>
      <c r="S1733" s="14" t="str">
        <f t="shared" si="193"/>
        <v>May</v>
      </c>
      <c r="T1733" s="14" t="str">
        <f t="shared" si="194"/>
        <v>2015</v>
      </c>
      <c r="U1733" s="14" t="str">
        <f t="shared" si="195"/>
        <v>Jun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23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89"/>
        <v>0</v>
      </c>
      <c r="P1734" s="10" t="e">
        <f t="shared" si="190"/>
        <v>#DIV/0!</v>
      </c>
      <c r="Q1734" t="str">
        <f t="shared" si="191"/>
        <v>music</v>
      </c>
      <c r="R1734" s="24" t="str">
        <f t="shared" si="192"/>
        <v>faith</v>
      </c>
      <c r="S1734" s="14" t="str">
        <f t="shared" si="193"/>
        <v>Nov</v>
      </c>
      <c r="T1734" s="14" t="str">
        <f t="shared" si="194"/>
        <v>2015</v>
      </c>
      <c r="U1734" s="14" t="str">
        <f t="shared" si="195"/>
        <v>Jan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23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89"/>
        <v>0</v>
      </c>
      <c r="P1735" s="10" t="e">
        <f t="shared" si="190"/>
        <v>#DIV/0!</v>
      </c>
      <c r="Q1735" t="str">
        <f t="shared" si="191"/>
        <v>music</v>
      </c>
      <c r="R1735" s="24" t="str">
        <f t="shared" si="192"/>
        <v>faith</v>
      </c>
      <c r="S1735" s="14" t="str">
        <f t="shared" si="193"/>
        <v>Sep</v>
      </c>
      <c r="T1735" s="14" t="str">
        <f t="shared" si="194"/>
        <v>2016</v>
      </c>
      <c r="U1735" s="14" t="str">
        <f t="shared" si="195"/>
        <v>Sep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23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89"/>
        <v>2.2222222222222223E-2</v>
      </c>
      <c r="P1736" s="10">
        <f t="shared" si="190"/>
        <v>1</v>
      </c>
      <c r="Q1736" t="str">
        <f t="shared" si="191"/>
        <v>music</v>
      </c>
      <c r="R1736" s="24" t="str">
        <f t="shared" si="192"/>
        <v>faith</v>
      </c>
      <c r="S1736" s="14" t="str">
        <f t="shared" si="193"/>
        <v>Apr</v>
      </c>
      <c r="T1736" s="14" t="str">
        <f t="shared" si="194"/>
        <v>2015</v>
      </c>
      <c r="U1736" s="14" t="str">
        <f t="shared" si="195"/>
        <v>May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23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89"/>
        <v>11</v>
      </c>
      <c r="P1737" s="10">
        <f t="shared" si="190"/>
        <v>55</v>
      </c>
      <c r="Q1737" t="str">
        <f t="shared" si="191"/>
        <v>music</v>
      </c>
      <c r="R1737" s="24" t="str">
        <f t="shared" si="192"/>
        <v>faith</v>
      </c>
      <c r="S1737" s="14" t="str">
        <f t="shared" si="193"/>
        <v>Jul</v>
      </c>
      <c r="T1737" s="14" t="str">
        <f t="shared" si="194"/>
        <v>2016</v>
      </c>
      <c r="U1737" s="14" t="str">
        <f t="shared" si="195"/>
        <v>Aug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23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89"/>
        <v>0.73333333333333328</v>
      </c>
      <c r="P1738" s="10">
        <f t="shared" si="190"/>
        <v>22</v>
      </c>
      <c r="Q1738" t="str">
        <f t="shared" si="191"/>
        <v>music</v>
      </c>
      <c r="R1738" s="24" t="str">
        <f t="shared" si="192"/>
        <v>faith</v>
      </c>
      <c r="S1738" s="14" t="str">
        <f t="shared" si="193"/>
        <v>Oct</v>
      </c>
      <c r="T1738" s="14" t="str">
        <f t="shared" si="194"/>
        <v>2015</v>
      </c>
      <c r="U1738" s="14" t="str">
        <f t="shared" si="195"/>
        <v>Nov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23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89"/>
        <v>21.25</v>
      </c>
      <c r="P1739" s="10">
        <f t="shared" si="190"/>
        <v>56.666666666666664</v>
      </c>
      <c r="Q1739" t="str">
        <f t="shared" si="191"/>
        <v>music</v>
      </c>
      <c r="R1739" s="24" t="str">
        <f t="shared" si="192"/>
        <v>faith</v>
      </c>
      <c r="S1739" s="14" t="str">
        <f t="shared" si="193"/>
        <v>Jun</v>
      </c>
      <c r="T1739" s="14" t="str">
        <f t="shared" si="194"/>
        <v>2015</v>
      </c>
      <c r="U1739" s="14" t="str">
        <f t="shared" si="195"/>
        <v>Jul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23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89"/>
        <v>0.4</v>
      </c>
      <c r="P1740" s="10">
        <f t="shared" si="190"/>
        <v>20</v>
      </c>
      <c r="Q1740" t="str">
        <f t="shared" si="191"/>
        <v>music</v>
      </c>
      <c r="R1740" s="24" t="str">
        <f t="shared" si="192"/>
        <v>faith</v>
      </c>
      <c r="S1740" s="14" t="str">
        <f t="shared" si="193"/>
        <v>Sep</v>
      </c>
      <c r="T1740" s="14" t="str">
        <f t="shared" si="194"/>
        <v>2014</v>
      </c>
      <c r="U1740" s="14" t="str">
        <f t="shared" si="195"/>
        <v>Oct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23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89"/>
        <v>0.1</v>
      </c>
      <c r="P1741" s="10">
        <f t="shared" si="190"/>
        <v>1</v>
      </c>
      <c r="Q1741" t="str">
        <f t="shared" si="191"/>
        <v>music</v>
      </c>
      <c r="R1741" s="24" t="str">
        <f t="shared" si="192"/>
        <v>faith</v>
      </c>
      <c r="S1741" s="14" t="str">
        <f t="shared" si="193"/>
        <v>Mar</v>
      </c>
      <c r="T1741" s="14" t="str">
        <f t="shared" si="194"/>
        <v>2016</v>
      </c>
      <c r="U1741" s="14" t="str">
        <f t="shared" si="195"/>
        <v>May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23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89"/>
        <v>0</v>
      </c>
      <c r="P1742" s="10" t="e">
        <f t="shared" si="190"/>
        <v>#DIV/0!</v>
      </c>
      <c r="Q1742" t="str">
        <f t="shared" si="191"/>
        <v>music</v>
      </c>
      <c r="R1742" s="24" t="str">
        <f t="shared" si="192"/>
        <v>faith</v>
      </c>
      <c r="S1742" s="14" t="str">
        <f t="shared" si="193"/>
        <v>Jun</v>
      </c>
      <c r="T1742" s="14" t="str">
        <f t="shared" si="194"/>
        <v>2015</v>
      </c>
      <c r="U1742" s="14" t="str">
        <f t="shared" si="195"/>
        <v>Jul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2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89"/>
        <v>110.83333333333334</v>
      </c>
      <c r="P1743" s="10">
        <f t="shared" si="190"/>
        <v>25.576923076923077</v>
      </c>
      <c r="Q1743" t="str">
        <f t="shared" si="191"/>
        <v>photography</v>
      </c>
      <c r="R1743" s="24" t="str">
        <f t="shared" si="192"/>
        <v>photobooks</v>
      </c>
      <c r="S1743" s="14" t="str">
        <f t="shared" si="193"/>
        <v>Apr</v>
      </c>
      <c r="T1743" s="14" t="str">
        <f t="shared" si="194"/>
        <v>2015</v>
      </c>
      <c r="U1743" s="14" t="str">
        <f t="shared" si="195"/>
        <v>Jun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23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89"/>
        <v>108.74999999999999</v>
      </c>
      <c r="P1744" s="10">
        <f t="shared" si="190"/>
        <v>63.970588235294116</v>
      </c>
      <c r="Q1744" t="str">
        <f t="shared" si="191"/>
        <v>photography</v>
      </c>
      <c r="R1744" s="24" t="str">
        <f t="shared" si="192"/>
        <v>photobooks</v>
      </c>
      <c r="S1744" s="14" t="str">
        <f t="shared" si="193"/>
        <v>Dec</v>
      </c>
      <c r="T1744" s="14" t="str">
        <f t="shared" si="194"/>
        <v>2016</v>
      </c>
      <c r="U1744" s="14" t="str">
        <f t="shared" si="195"/>
        <v>Jan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23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89"/>
        <v>100.41666666666667</v>
      </c>
      <c r="P1745" s="10">
        <f t="shared" si="190"/>
        <v>89.925373134328353</v>
      </c>
      <c r="Q1745" t="str">
        <f t="shared" si="191"/>
        <v>photography</v>
      </c>
      <c r="R1745" s="24" t="str">
        <f t="shared" si="192"/>
        <v>photobooks</v>
      </c>
      <c r="S1745" s="14" t="str">
        <f t="shared" si="193"/>
        <v>Aug</v>
      </c>
      <c r="T1745" s="14" t="str">
        <f t="shared" si="194"/>
        <v>2016</v>
      </c>
      <c r="U1745" s="14" t="str">
        <f t="shared" si="195"/>
        <v>Aug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23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89"/>
        <v>118.45454545454545</v>
      </c>
      <c r="P1746" s="10">
        <f t="shared" si="190"/>
        <v>93.071428571428569</v>
      </c>
      <c r="Q1746" t="str">
        <f t="shared" si="191"/>
        <v>photography</v>
      </c>
      <c r="R1746" s="24" t="str">
        <f t="shared" si="192"/>
        <v>photobooks</v>
      </c>
      <c r="S1746" s="14" t="str">
        <f t="shared" si="193"/>
        <v>Jan</v>
      </c>
      <c r="T1746" s="14" t="str">
        <f t="shared" si="194"/>
        <v>2015</v>
      </c>
      <c r="U1746" s="14" t="str">
        <f t="shared" si="195"/>
        <v>Mar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23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89"/>
        <v>114.01428571428571</v>
      </c>
      <c r="P1747" s="10">
        <f t="shared" si="190"/>
        <v>89.674157303370791</v>
      </c>
      <c r="Q1747" t="str">
        <f t="shared" si="191"/>
        <v>photography</v>
      </c>
      <c r="R1747" s="24" t="str">
        <f t="shared" si="192"/>
        <v>photobooks</v>
      </c>
      <c r="S1747" s="14" t="str">
        <f t="shared" si="193"/>
        <v>Nov</v>
      </c>
      <c r="T1747" s="14" t="str">
        <f t="shared" si="194"/>
        <v>2016</v>
      </c>
      <c r="U1747" s="14" t="str">
        <f t="shared" si="195"/>
        <v>Dec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23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89"/>
        <v>148.10000000000002</v>
      </c>
      <c r="P1748" s="10">
        <f t="shared" si="190"/>
        <v>207.61682242990653</v>
      </c>
      <c r="Q1748" t="str">
        <f t="shared" si="191"/>
        <v>photography</v>
      </c>
      <c r="R1748" s="24" t="str">
        <f t="shared" si="192"/>
        <v>photobooks</v>
      </c>
      <c r="S1748" s="14" t="str">
        <f t="shared" si="193"/>
        <v>Oct</v>
      </c>
      <c r="T1748" s="14" t="str">
        <f t="shared" si="194"/>
        <v>2016</v>
      </c>
      <c r="U1748" s="14" t="str">
        <f t="shared" si="195"/>
        <v>Nov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23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89"/>
        <v>104.95555555555556</v>
      </c>
      <c r="P1749" s="10">
        <f t="shared" si="190"/>
        <v>59.408805031446541</v>
      </c>
      <c r="Q1749" t="str">
        <f t="shared" si="191"/>
        <v>photography</v>
      </c>
      <c r="R1749" s="24" t="str">
        <f t="shared" si="192"/>
        <v>photobooks</v>
      </c>
      <c r="S1749" s="14" t="str">
        <f t="shared" si="193"/>
        <v>Oct</v>
      </c>
      <c r="T1749" s="14" t="str">
        <f t="shared" si="194"/>
        <v>2015</v>
      </c>
      <c r="U1749" s="14" t="str">
        <f t="shared" si="195"/>
        <v>Nov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23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89"/>
        <v>129.94800000000001</v>
      </c>
      <c r="P1750" s="10">
        <f t="shared" si="190"/>
        <v>358.97237569060775</v>
      </c>
      <c r="Q1750" t="str">
        <f t="shared" si="191"/>
        <v>photography</v>
      </c>
      <c r="R1750" s="24" t="str">
        <f t="shared" si="192"/>
        <v>photobooks</v>
      </c>
      <c r="S1750" s="14" t="str">
        <f t="shared" si="193"/>
        <v>Aug</v>
      </c>
      <c r="T1750" s="14" t="str">
        <f t="shared" si="194"/>
        <v>2015</v>
      </c>
      <c r="U1750" s="14" t="str">
        <f t="shared" si="195"/>
        <v>Sep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23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89"/>
        <v>123.48756218905473</v>
      </c>
      <c r="P1751" s="10">
        <f t="shared" si="190"/>
        <v>94.736641221374043</v>
      </c>
      <c r="Q1751" t="str">
        <f t="shared" si="191"/>
        <v>photography</v>
      </c>
      <c r="R1751" s="24" t="str">
        <f t="shared" si="192"/>
        <v>photobooks</v>
      </c>
      <c r="S1751" s="14" t="str">
        <f t="shared" si="193"/>
        <v>Jan</v>
      </c>
      <c r="T1751" s="14" t="str">
        <f t="shared" si="194"/>
        <v>2017</v>
      </c>
      <c r="U1751" s="14" t="str">
        <f t="shared" si="195"/>
        <v>Mar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23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89"/>
        <v>201.62</v>
      </c>
      <c r="P1752" s="10">
        <f t="shared" si="190"/>
        <v>80.647999999999996</v>
      </c>
      <c r="Q1752" t="str">
        <f t="shared" si="191"/>
        <v>photography</v>
      </c>
      <c r="R1752" s="24" t="str">
        <f t="shared" si="192"/>
        <v>photobooks</v>
      </c>
      <c r="S1752" s="14" t="str">
        <f t="shared" si="193"/>
        <v>Mar</v>
      </c>
      <c r="T1752" s="14" t="str">
        <f t="shared" si="194"/>
        <v>2016</v>
      </c>
      <c r="U1752" s="14" t="str">
        <f t="shared" si="195"/>
        <v>Apr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2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89"/>
        <v>102.89999999999999</v>
      </c>
      <c r="P1753" s="10">
        <f t="shared" si="190"/>
        <v>168.68852459016392</v>
      </c>
      <c r="Q1753" t="str">
        <f t="shared" si="191"/>
        <v>photography</v>
      </c>
      <c r="R1753" s="24" t="str">
        <f t="shared" si="192"/>
        <v>photobooks</v>
      </c>
      <c r="S1753" s="14" t="str">
        <f t="shared" si="193"/>
        <v>Feb</v>
      </c>
      <c r="T1753" s="14" t="str">
        <f t="shared" si="194"/>
        <v>2015</v>
      </c>
      <c r="U1753" s="14" t="str">
        <f t="shared" si="195"/>
        <v>Mar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23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89"/>
        <v>260.16666666666663</v>
      </c>
      <c r="P1754" s="10">
        <f t="shared" si="190"/>
        <v>34.68888888888889</v>
      </c>
      <c r="Q1754" t="str">
        <f t="shared" si="191"/>
        <v>photography</v>
      </c>
      <c r="R1754" s="24" t="str">
        <f t="shared" si="192"/>
        <v>photobooks</v>
      </c>
      <c r="S1754" s="14" t="str">
        <f t="shared" si="193"/>
        <v>Sep</v>
      </c>
      <c r="T1754" s="14" t="str">
        <f t="shared" si="194"/>
        <v>2016</v>
      </c>
      <c r="U1754" s="14" t="str">
        <f t="shared" si="195"/>
        <v>Oct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23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89"/>
        <v>108</v>
      </c>
      <c r="P1755" s="10">
        <f t="shared" si="190"/>
        <v>462.85714285714283</v>
      </c>
      <c r="Q1755" t="str">
        <f t="shared" si="191"/>
        <v>photography</v>
      </c>
      <c r="R1755" s="24" t="str">
        <f t="shared" si="192"/>
        <v>photobooks</v>
      </c>
      <c r="S1755" s="14" t="str">
        <f t="shared" si="193"/>
        <v>Feb</v>
      </c>
      <c r="T1755" s="14" t="str">
        <f t="shared" si="194"/>
        <v>2016</v>
      </c>
      <c r="U1755" s="14" t="str">
        <f t="shared" si="195"/>
        <v>Mar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23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89"/>
        <v>110.52941176470587</v>
      </c>
      <c r="P1756" s="10">
        <f t="shared" si="190"/>
        <v>104.38888888888889</v>
      </c>
      <c r="Q1756" t="str">
        <f t="shared" si="191"/>
        <v>photography</v>
      </c>
      <c r="R1756" s="24" t="str">
        <f t="shared" si="192"/>
        <v>photobooks</v>
      </c>
      <c r="S1756" s="14" t="str">
        <f t="shared" si="193"/>
        <v>Mar</v>
      </c>
      <c r="T1756" s="14" t="str">
        <f t="shared" si="194"/>
        <v>2015</v>
      </c>
      <c r="U1756" s="14" t="str">
        <f t="shared" si="195"/>
        <v>Apr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23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89"/>
        <v>120</v>
      </c>
      <c r="P1757" s="10">
        <f t="shared" si="190"/>
        <v>7.5</v>
      </c>
      <c r="Q1757" t="str">
        <f t="shared" si="191"/>
        <v>photography</v>
      </c>
      <c r="R1757" s="24" t="str">
        <f t="shared" si="192"/>
        <v>photobooks</v>
      </c>
      <c r="S1757" s="14" t="str">
        <f t="shared" si="193"/>
        <v>Sep</v>
      </c>
      <c r="T1757" s="14" t="str">
        <f t="shared" si="194"/>
        <v>2015</v>
      </c>
      <c r="U1757" s="14" t="str">
        <f t="shared" si="195"/>
        <v>Oct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23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89"/>
        <v>102.82909090909091</v>
      </c>
      <c r="P1758" s="10">
        <f t="shared" si="190"/>
        <v>47.13</v>
      </c>
      <c r="Q1758" t="str">
        <f t="shared" si="191"/>
        <v>photography</v>
      </c>
      <c r="R1758" s="24" t="str">
        <f t="shared" si="192"/>
        <v>photobooks</v>
      </c>
      <c r="S1758" s="14" t="str">
        <f t="shared" si="193"/>
        <v>Jul</v>
      </c>
      <c r="T1758" s="14" t="str">
        <f t="shared" si="194"/>
        <v>2016</v>
      </c>
      <c r="U1758" s="14" t="str">
        <f t="shared" si="195"/>
        <v>Aug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23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89"/>
        <v>115.99999999999999</v>
      </c>
      <c r="P1759" s="10">
        <f t="shared" si="190"/>
        <v>414.28571428571428</v>
      </c>
      <c r="Q1759" t="str">
        <f t="shared" si="191"/>
        <v>photography</v>
      </c>
      <c r="R1759" s="24" t="str">
        <f t="shared" si="192"/>
        <v>photobooks</v>
      </c>
      <c r="S1759" s="14" t="str">
        <f t="shared" si="193"/>
        <v>Dec</v>
      </c>
      <c r="T1759" s="14" t="str">
        <f t="shared" si="194"/>
        <v>2016</v>
      </c>
      <c r="U1759" s="14" t="str">
        <f t="shared" si="195"/>
        <v>Jan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23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89"/>
        <v>114.7</v>
      </c>
      <c r="P1760" s="10">
        <f t="shared" si="190"/>
        <v>42.481481481481481</v>
      </c>
      <c r="Q1760" t="str">
        <f t="shared" si="191"/>
        <v>photography</v>
      </c>
      <c r="R1760" s="24" t="str">
        <f t="shared" si="192"/>
        <v>photobooks</v>
      </c>
      <c r="S1760" s="14" t="str">
        <f t="shared" si="193"/>
        <v>May</v>
      </c>
      <c r="T1760" s="14" t="str">
        <f t="shared" si="194"/>
        <v>2016</v>
      </c>
      <c r="U1760" s="14" t="str">
        <f t="shared" si="195"/>
        <v>Jul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23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89"/>
        <v>106.60000000000001</v>
      </c>
      <c r="P1761" s="10">
        <f t="shared" si="190"/>
        <v>108.77551020408163</v>
      </c>
      <c r="Q1761" t="str">
        <f t="shared" si="191"/>
        <v>photography</v>
      </c>
      <c r="R1761" s="24" t="str">
        <f t="shared" si="192"/>
        <v>photobooks</v>
      </c>
      <c r="S1761" s="14" t="str">
        <f t="shared" si="193"/>
        <v>Mar</v>
      </c>
      <c r="T1761" s="14" t="str">
        <f t="shared" si="194"/>
        <v>2015</v>
      </c>
      <c r="U1761" s="14" t="str">
        <f t="shared" si="195"/>
        <v>Mar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23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89"/>
        <v>165.44</v>
      </c>
      <c r="P1762" s="10">
        <f t="shared" si="190"/>
        <v>81.098039215686271</v>
      </c>
      <c r="Q1762" t="str">
        <f t="shared" si="191"/>
        <v>photography</v>
      </c>
      <c r="R1762" s="24" t="str">
        <f t="shared" si="192"/>
        <v>photobooks</v>
      </c>
      <c r="S1762" s="14" t="str">
        <f t="shared" si="193"/>
        <v>Feb</v>
      </c>
      <c r="T1762" s="14" t="str">
        <f t="shared" si="194"/>
        <v>2016</v>
      </c>
      <c r="U1762" s="14" t="str">
        <f t="shared" si="195"/>
        <v>Feb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2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89"/>
        <v>155</v>
      </c>
      <c r="P1763" s="10">
        <f t="shared" si="190"/>
        <v>51.666666666666664</v>
      </c>
      <c r="Q1763" t="str">
        <f t="shared" si="191"/>
        <v>photography</v>
      </c>
      <c r="R1763" s="24" t="str">
        <f t="shared" si="192"/>
        <v>photobooks</v>
      </c>
      <c r="S1763" s="14" t="str">
        <f t="shared" si="193"/>
        <v>Jul</v>
      </c>
      <c r="T1763" s="14" t="str">
        <f t="shared" si="194"/>
        <v>2015</v>
      </c>
      <c r="U1763" s="14" t="str">
        <f t="shared" si="195"/>
        <v>Sep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23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89"/>
        <v>885</v>
      </c>
      <c r="P1764" s="10">
        <f t="shared" si="190"/>
        <v>35.4</v>
      </c>
      <c r="Q1764" t="str">
        <f t="shared" si="191"/>
        <v>photography</v>
      </c>
      <c r="R1764" s="24" t="str">
        <f t="shared" si="192"/>
        <v>photobooks</v>
      </c>
      <c r="S1764" s="14" t="str">
        <f t="shared" si="193"/>
        <v>Feb</v>
      </c>
      <c r="T1764" s="14" t="str">
        <f t="shared" si="194"/>
        <v>2016</v>
      </c>
      <c r="U1764" s="14" t="str">
        <f t="shared" si="195"/>
        <v>Mar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23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89"/>
        <v>101.90833333333333</v>
      </c>
      <c r="P1765" s="10">
        <f t="shared" si="190"/>
        <v>103.63559322033899</v>
      </c>
      <c r="Q1765" t="str">
        <f t="shared" si="191"/>
        <v>photography</v>
      </c>
      <c r="R1765" s="24" t="str">
        <f t="shared" si="192"/>
        <v>photobooks</v>
      </c>
      <c r="S1765" s="14" t="str">
        <f t="shared" si="193"/>
        <v>Sep</v>
      </c>
      <c r="T1765" s="14" t="str">
        <f t="shared" si="194"/>
        <v>2016</v>
      </c>
      <c r="U1765" s="14" t="str">
        <f t="shared" si="195"/>
        <v>Oct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23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89"/>
        <v>19.600000000000001</v>
      </c>
      <c r="P1766" s="10">
        <f t="shared" si="190"/>
        <v>55.282051282051285</v>
      </c>
      <c r="Q1766" t="str">
        <f t="shared" si="191"/>
        <v>photography</v>
      </c>
      <c r="R1766" s="24" t="str">
        <f t="shared" si="192"/>
        <v>photobooks</v>
      </c>
      <c r="S1766" s="14" t="str">
        <f t="shared" si="193"/>
        <v>Jul</v>
      </c>
      <c r="T1766" s="14" t="str">
        <f t="shared" si="194"/>
        <v>2014</v>
      </c>
      <c r="U1766" s="14" t="str">
        <f t="shared" si="195"/>
        <v>Aug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23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89"/>
        <v>59.467839999999995</v>
      </c>
      <c r="P1767" s="10">
        <f t="shared" si="190"/>
        <v>72.16970873786407</v>
      </c>
      <c r="Q1767" t="str">
        <f t="shared" si="191"/>
        <v>photography</v>
      </c>
      <c r="R1767" s="24" t="str">
        <f t="shared" si="192"/>
        <v>photobooks</v>
      </c>
      <c r="S1767" s="14" t="str">
        <f t="shared" si="193"/>
        <v>Jul</v>
      </c>
      <c r="T1767" s="14" t="str">
        <f t="shared" si="194"/>
        <v>2014</v>
      </c>
      <c r="U1767" s="14" t="str">
        <f t="shared" si="195"/>
        <v>Aug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23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89"/>
        <v>0</v>
      </c>
      <c r="P1768" s="10" t="e">
        <f t="shared" si="190"/>
        <v>#DIV/0!</v>
      </c>
      <c r="Q1768" t="str">
        <f t="shared" si="191"/>
        <v>photography</v>
      </c>
      <c r="R1768" s="24" t="str">
        <f t="shared" si="192"/>
        <v>photobooks</v>
      </c>
      <c r="S1768" s="14" t="str">
        <f t="shared" si="193"/>
        <v>Aug</v>
      </c>
      <c r="T1768" s="14" t="str">
        <f t="shared" si="194"/>
        <v>2014</v>
      </c>
      <c r="U1768" s="14" t="str">
        <f t="shared" si="195"/>
        <v>Aug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23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89"/>
        <v>45.72</v>
      </c>
      <c r="P1769" s="10">
        <f t="shared" si="190"/>
        <v>58.615384615384613</v>
      </c>
      <c r="Q1769" t="str">
        <f t="shared" si="191"/>
        <v>photography</v>
      </c>
      <c r="R1769" s="24" t="str">
        <f t="shared" si="192"/>
        <v>photobooks</v>
      </c>
      <c r="S1769" s="14" t="str">
        <f t="shared" si="193"/>
        <v>Jul</v>
      </c>
      <c r="T1769" s="14" t="str">
        <f t="shared" si="194"/>
        <v>2014</v>
      </c>
      <c r="U1769" s="14" t="str">
        <f t="shared" si="195"/>
        <v>Aug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23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89"/>
        <v>3.74</v>
      </c>
      <c r="P1770" s="10">
        <f t="shared" si="190"/>
        <v>12.466666666666667</v>
      </c>
      <c r="Q1770" t="str">
        <f t="shared" si="191"/>
        <v>photography</v>
      </c>
      <c r="R1770" s="24" t="str">
        <f t="shared" si="192"/>
        <v>photobooks</v>
      </c>
      <c r="S1770" s="14" t="str">
        <f t="shared" si="193"/>
        <v>Jul</v>
      </c>
      <c r="T1770" s="14" t="str">
        <f t="shared" si="194"/>
        <v>2014</v>
      </c>
      <c r="U1770" s="14" t="str">
        <f t="shared" si="195"/>
        <v>Sep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23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89"/>
        <v>2.7025000000000001</v>
      </c>
      <c r="P1771" s="10">
        <f t="shared" si="190"/>
        <v>49.136363636363633</v>
      </c>
      <c r="Q1771" t="str">
        <f t="shared" si="191"/>
        <v>photography</v>
      </c>
      <c r="R1771" s="24" t="str">
        <f t="shared" si="192"/>
        <v>photobooks</v>
      </c>
      <c r="S1771" s="14" t="str">
        <f t="shared" si="193"/>
        <v>Dec</v>
      </c>
      <c r="T1771" s="14" t="str">
        <f t="shared" si="194"/>
        <v>2014</v>
      </c>
      <c r="U1771" s="14" t="str">
        <f t="shared" si="195"/>
        <v>Jan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23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89"/>
        <v>56.51428571428572</v>
      </c>
      <c r="P1772" s="10">
        <f t="shared" si="190"/>
        <v>150.5</v>
      </c>
      <c r="Q1772" t="str">
        <f t="shared" si="191"/>
        <v>photography</v>
      </c>
      <c r="R1772" s="24" t="str">
        <f t="shared" si="192"/>
        <v>photobooks</v>
      </c>
      <c r="S1772" s="14" t="str">
        <f t="shared" si="193"/>
        <v>Sep</v>
      </c>
      <c r="T1772" s="14" t="str">
        <f t="shared" si="194"/>
        <v>2014</v>
      </c>
      <c r="U1772" s="14" t="str">
        <f t="shared" si="195"/>
        <v>Oct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2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89"/>
        <v>21.30952380952381</v>
      </c>
      <c r="P1773" s="10">
        <f t="shared" si="190"/>
        <v>35.799999999999997</v>
      </c>
      <c r="Q1773" t="str">
        <f t="shared" si="191"/>
        <v>photography</v>
      </c>
      <c r="R1773" s="24" t="str">
        <f t="shared" si="192"/>
        <v>photobooks</v>
      </c>
      <c r="S1773" s="14" t="str">
        <f t="shared" si="193"/>
        <v>Sep</v>
      </c>
      <c r="T1773" s="14" t="str">
        <f t="shared" si="194"/>
        <v>2014</v>
      </c>
      <c r="U1773" s="14" t="str">
        <f t="shared" si="195"/>
        <v>Oct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23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89"/>
        <v>15.6</v>
      </c>
      <c r="P1774" s="10">
        <f t="shared" si="190"/>
        <v>45.157894736842103</v>
      </c>
      <c r="Q1774" t="str">
        <f t="shared" si="191"/>
        <v>photography</v>
      </c>
      <c r="R1774" s="24" t="str">
        <f t="shared" si="192"/>
        <v>photobooks</v>
      </c>
      <c r="S1774" s="14" t="str">
        <f t="shared" si="193"/>
        <v>May</v>
      </c>
      <c r="T1774" s="14" t="str">
        <f t="shared" si="194"/>
        <v>2014</v>
      </c>
      <c r="U1774" s="14" t="str">
        <f t="shared" si="195"/>
        <v>Jul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23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89"/>
        <v>6.2566666666666677</v>
      </c>
      <c r="P1775" s="10">
        <f t="shared" si="190"/>
        <v>98.78947368421052</v>
      </c>
      <c r="Q1775" t="str">
        <f t="shared" si="191"/>
        <v>photography</v>
      </c>
      <c r="R1775" s="24" t="str">
        <f t="shared" si="192"/>
        <v>photobooks</v>
      </c>
      <c r="S1775" s="14" t="str">
        <f t="shared" si="193"/>
        <v>Dec</v>
      </c>
      <c r="T1775" s="14" t="str">
        <f t="shared" si="194"/>
        <v>2014</v>
      </c>
      <c r="U1775" s="14" t="str">
        <f t="shared" si="195"/>
        <v>Jan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23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89"/>
        <v>45.92</v>
      </c>
      <c r="P1776" s="10">
        <f t="shared" si="190"/>
        <v>88.307692307692307</v>
      </c>
      <c r="Q1776" t="str">
        <f t="shared" si="191"/>
        <v>photography</v>
      </c>
      <c r="R1776" s="24" t="str">
        <f t="shared" si="192"/>
        <v>photobooks</v>
      </c>
      <c r="S1776" s="14" t="str">
        <f t="shared" si="193"/>
        <v>Oct</v>
      </c>
      <c r="T1776" s="14" t="str">
        <f t="shared" si="194"/>
        <v>2014</v>
      </c>
      <c r="U1776" s="14" t="str">
        <f t="shared" si="195"/>
        <v>Nov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23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89"/>
        <v>65.101538461538468</v>
      </c>
      <c r="P1777" s="10">
        <f t="shared" si="190"/>
        <v>170.62903225806451</v>
      </c>
      <c r="Q1777" t="str">
        <f t="shared" si="191"/>
        <v>photography</v>
      </c>
      <c r="R1777" s="24" t="str">
        <f t="shared" si="192"/>
        <v>photobooks</v>
      </c>
      <c r="S1777" s="14" t="str">
        <f t="shared" si="193"/>
        <v>Sep</v>
      </c>
      <c r="T1777" s="14" t="str">
        <f t="shared" si="194"/>
        <v>2014</v>
      </c>
      <c r="U1777" s="14" t="str">
        <f t="shared" si="195"/>
        <v>Oct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23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89"/>
        <v>6.7</v>
      </c>
      <c r="P1778" s="10">
        <f t="shared" si="190"/>
        <v>83.75</v>
      </c>
      <c r="Q1778" t="str">
        <f t="shared" si="191"/>
        <v>photography</v>
      </c>
      <c r="R1778" s="24" t="str">
        <f t="shared" si="192"/>
        <v>photobooks</v>
      </c>
      <c r="S1778" s="14" t="str">
        <f t="shared" si="193"/>
        <v>Sep</v>
      </c>
      <c r="T1778" s="14" t="str">
        <f t="shared" si="194"/>
        <v>2014</v>
      </c>
      <c r="U1778" s="14" t="str">
        <f t="shared" si="195"/>
        <v>Oct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23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89"/>
        <v>13.5625</v>
      </c>
      <c r="P1779" s="10">
        <f t="shared" si="190"/>
        <v>65.099999999999994</v>
      </c>
      <c r="Q1779" t="str">
        <f t="shared" si="191"/>
        <v>photography</v>
      </c>
      <c r="R1779" s="24" t="str">
        <f t="shared" si="192"/>
        <v>photobooks</v>
      </c>
      <c r="S1779" s="14" t="str">
        <f t="shared" si="193"/>
        <v>Jan</v>
      </c>
      <c r="T1779" s="14" t="str">
        <f t="shared" si="194"/>
        <v>2015</v>
      </c>
      <c r="U1779" s="14" t="str">
        <f t="shared" si="195"/>
        <v>Feb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23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89"/>
        <v>1.9900000000000002</v>
      </c>
      <c r="P1780" s="10">
        <f t="shared" si="190"/>
        <v>66.333333333333329</v>
      </c>
      <c r="Q1780" t="str">
        <f t="shared" si="191"/>
        <v>photography</v>
      </c>
      <c r="R1780" s="24" t="str">
        <f t="shared" si="192"/>
        <v>photobooks</v>
      </c>
      <c r="S1780" s="14" t="str">
        <f t="shared" si="193"/>
        <v>Feb</v>
      </c>
      <c r="T1780" s="14" t="str">
        <f t="shared" si="194"/>
        <v>2015</v>
      </c>
      <c r="U1780" s="14" t="str">
        <f t="shared" si="195"/>
        <v>Mar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23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89"/>
        <v>36.236363636363642</v>
      </c>
      <c r="P1781" s="10">
        <f t="shared" si="190"/>
        <v>104.89473684210526</v>
      </c>
      <c r="Q1781" t="str">
        <f t="shared" si="191"/>
        <v>photography</v>
      </c>
      <c r="R1781" s="24" t="str">
        <f t="shared" si="192"/>
        <v>photobooks</v>
      </c>
      <c r="S1781" s="14" t="str">
        <f t="shared" si="193"/>
        <v>Aug</v>
      </c>
      <c r="T1781" s="14" t="str">
        <f t="shared" si="194"/>
        <v>2016</v>
      </c>
      <c r="U1781" s="14" t="str">
        <f t="shared" si="195"/>
        <v>Sep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23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89"/>
        <v>39.743333333333339</v>
      </c>
      <c r="P1782" s="10">
        <f t="shared" si="190"/>
        <v>78.440789473684205</v>
      </c>
      <c r="Q1782" t="str">
        <f t="shared" si="191"/>
        <v>photography</v>
      </c>
      <c r="R1782" s="24" t="str">
        <f t="shared" si="192"/>
        <v>photobooks</v>
      </c>
      <c r="S1782" s="14" t="str">
        <f t="shared" si="193"/>
        <v>May</v>
      </c>
      <c r="T1782" s="14" t="str">
        <f t="shared" si="194"/>
        <v>2016</v>
      </c>
      <c r="U1782" s="14" t="str">
        <f t="shared" si="195"/>
        <v>Jul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2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89"/>
        <v>25.763636363636365</v>
      </c>
      <c r="P1783" s="10">
        <f t="shared" si="190"/>
        <v>59.041666666666664</v>
      </c>
      <c r="Q1783" t="str">
        <f t="shared" si="191"/>
        <v>photography</v>
      </c>
      <c r="R1783" s="24" t="str">
        <f t="shared" si="192"/>
        <v>photobooks</v>
      </c>
      <c r="S1783" s="14" t="str">
        <f t="shared" si="193"/>
        <v>Aug</v>
      </c>
      <c r="T1783" s="14" t="str">
        <f t="shared" si="194"/>
        <v>2016</v>
      </c>
      <c r="U1783" s="14" t="str">
        <f t="shared" si="195"/>
        <v>Sep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23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89"/>
        <v>15.491428571428573</v>
      </c>
      <c r="P1784" s="10">
        <f t="shared" si="190"/>
        <v>71.34210526315789</v>
      </c>
      <c r="Q1784" t="str">
        <f t="shared" si="191"/>
        <v>photography</v>
      </c>
      <c r="R1784" s="24" t="str">
        <f t="shared" si="192"/>
        <v>photobooks</v>
      </c>
      <c r="S1784" s="14" t="str">
        <f t="shared" si="193"/>
        <v>Jan</v>
      </c>
      <c r="T1784" s="14" t="str">
        <f t="shared" si="194"/>
        <v>2016</v>
      </c>
      <c r="U1784" s="14" t="str">
        <f t="shared" si="195"/>
        <v>Feb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23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89"/>
        <v>23.692499999999999</v>
      </c>
      <c r="P1785" s="10">
        <f t="shared" si="190"/>
        <v>51.227027027027027</v>
      </c>
      <c r="Q1785" t="str">
        <f t="shared" si="191"/>
        <v>photography</v>
      </c>
      <c r="R1785" s="24" t="str">
        <f t="shared" si="192"/>
        <v>photobooks</v>
      </c>
      <c r="S1785" s="14" t="str">
        <f t="shared" si="193"/>
        <v>Apr</v>
      </c>
      <c r="T1785" s="14" t="str">
        <f t="shared" si="194"/>
        <v>2015</v>
      </c>
      <c r="U1785" s="14" t="str">
        <f t="shared" si="195"/>
        <v>May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23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89"/>
        <v>39.76</v>
      </c>
      <c r="P1786" s="10">
        <f t="shared" si="190"/>
        <v>60.242424242424242</v>
      </c>
      <c r="Q1786" t="str">
        <f t="shared" si="191"/>
        <v>photography</v>
      </c>
      <c r="R1786" s="24" t="str">
        <f t="shared" si="192"/>
        <v>photobooks</v>
      </c>
      <c r="S1786" s="14" t="str">
        <f t="shared" si="193"/>
        <v>Dec</v>
      </c>
      <c r="T1786" s="14" t="str">
        <f t="shared" si="194"/>
        <v>2014</v>
      </c>
      <c r="U1786" s="14" t="str">
        <f t="shared" si="195"/>
        <v>Jan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23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89"/>
        <v>20.220833333333331</v>
      </c>
      <c r="P1787" s="10">
        <f t="shared" si="190"/>
        <v>44.935185185185183</v>
      </c>
      <c r="Q1787" t="str">
        <f t="shared" si="191"/>
        <v>photography</v>
      </c>
      <c r="R1787" s="24" t="str">
        <f t="shared" si="192"/>
        <v>photobooks</v>
      </c>
      <c r="S1787" s="14" t="str">
        <f t="shared" si="193"/>
        <v>Sep</v>
      </c>
      <c r="T1787" s="14" t="str">
        <f t="shared" si="194"/>
        <v>2014</v>
      </c>
      <c r="U1787" s="14" t="str">
        <f t="shared" si="195"/>
        <v>Oct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23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89"/>
        <v>47.631578947368418</v>
      </c>
      <c r="P1788" s="10">
        <f t="shared" si="190"/>
        <v>31.206896551724139</v>
      </c>
      <c r="Q1788" t="str">
        <f t="shared" si="191"/>
        <v>photography</v>
      </c>
      <c r="R1788" s="24" t="str">
        <f t="shared" si="192"/>
        <v>photobooks</v>
      </c>
      <c r="S1788" s="14" t="str">
        <f t="shared" si="193"/>
        <v>Nov</v>
      </c>
      <c r="T1788" s="14" t="str">
        <f t="shared" si="194"/>
        <v>2014</v>
      </c>
      <c r="U1788" s="14" t="str">
        <f t="shared" si="195"/>
        <v>Dec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23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89"/>
        <v>15.329999999999998</v>
      </c>
      <c r="P1789" s="10">
        <f t="shared" si="190"/>
        <v>63.875</v>
      </c>
      <c r="Q1789" t="str">
        <f t="shared" si="191"/>
        <v>photography</v>
      </c>
      <c r="R1789" s="24" t="str">
        <f t="shared" si="192"/>
        <v>photobooks</v>
      </c>
      <c r="S1789" s="14" t="str">
        <f t="shared" si="193"/>
        <v>Mar</v>
      </c>
      <c r="T1789" s="14" t="str">
        <f t="shared" si="194"/>
        <v>2015</v>
      </c>
      <c r="U1789" s="14" t="str">
        <f t="shared" si="195"/>
        <v>Apr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23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89"/>
        <v>1.3818181818181818</v>
      </c>
      <c r="P1790" s="10">
        <f t="shared" si="190"/>
        <v>19</v>
      </c>
      <c r="Q1790" t="str">
        <f t="shared" si="191"/>
        <v>photography</v>
      </c>
      <c r="R1790" s="24" t="str">
        <f t="shared" si="192"/>
        <v>photobooks</v>
      </c>
      <c r="S1790" s="14" t="str">
        <f t="shared" si="193"/>
        <v>Oct</v>
      </c>
      <c r="T1790" s="14" t="str">
        <f t="shared" si="194"/>
        <v>2014</v>
      </c>
      <c r="U1790" s="14" t="str">
        <f t="shared" si="195"/>
        <v>Oct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23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89"/>
        <v>0.5</v>
      </c>
      <c r="P1791" s="10">
        <f t="shared" si="190"/>
        <v>10</v>
      </c>
      <c r="Q1791" t="str">
        <f t="shared" si="191"/>
        <v>photography</v>
      </c>
      <c r="R1791" s="24" t="str">
        <f t="shared" si="192"/>
        <v>photobooks</v>
      </c>
      <c r="S1791" s="14" t="str">
        <f t="shared" si="193"/>
        <v>Nov</v>
      </c>
      <c r="T1791" s="14" t="str">
        <f t="shared" si="194"/>
        <v>2014</v>
      </c>
      <c r="U1791" s="14" t="str">
        <f t="shared" si="195"/>
        <v>Jan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23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89"/>
        <v>4.957575757575758</v>
      </c>
      <c r="P1792" s="10">
        <f t="shared" si="190"/>
        <v>109.06666666666666</v>
      </c>
      <c r="Q1792" t="str">
        <f t="shared" si="191"/>
        <v>photography</v>
      </c>
      <c r="R1792" s="24" t="str">
        <f t="shared" si="192"/>
        <v>photobooks</v>
      </c>
      <c r="S1792" s="14" t="str">
        <f t="shared" si="193"/>
        <v>Jan</v>
      </c>
      <c r="T1792" s="14" t="str">
        <f t="shared" si="194"/>
        <v>2015</v>
      </c>
      <c r="U1792" s="14" t="str">
        <f t="shared" si="195"/>
        <v>Feb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2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89"/>
        <v>3.5666666666666664</v>
      </c>
      <c r="P1793" s="10">
        <f t="shared" si="190"/>
        <v>26.75</v>
      </c>
      <c r="Q1793" t="str">
        <f t="shared" si="191"/>
        <v>photography</v>
      </c>
      <c r="R1793" s="24" t="str">
        <f t="shared" si="192"/>
        <v>photobooks</v>
      </c>
      <c r="S1793" s="14" t="str">
        <f t="shared" si="193"/>
        <v>Nov</v>
      </c>
      <c r="T1793" s="14" t="str">
        <f t="shared" si="194"/>
        <v>2014</v>
      </c>
      <c r="U1793" s="14" t="str">
        <f t="shared" si="195"/>
        <v>Jan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23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89"/>
        <v>61.124000000000002</v>
      </c>
      <c r="P1794" s="10">
        <f t="shared" si="190"/>
        <v>109.93525179856115</v>
      </c>
      <c r="Q1794" t="str">
        <f t="shared" si="191"/>
        <v>photography</v>
      </c>
      <c r="R1794" s="24" t="str">
        <f t="shared" si="192"/>
        <v>photobooks</v>
      </c>
      <c r="S1794" s="14" t="str">
        <f t="shared" si="193"/>
        <v>Jul</v>
      </c>
      <c r="T1794" s="14" t="str">
        <f t="shared" si="194"/>
        <v>2015</v>
      </c>
      <c r="U1794" s="14" t="str">
        <f t="shared" si="195"/>
        <v>Aug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23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96">E1795/D1795*100</f>
        <v>1.3333333333333335</v>
      </c>
      <c r="P1795" s="10">
        <f t="shared" ref="P1795:P1858" si="197">E1795/L1795</f>
        <v>20</v>
      </c>
      <c r="Q1795" t="str">
        <f t="shared" ref="Q1795:Q1858" si="198">LEFT(N1795,FIND("/",N1795)-1)</f>
        <v>photography</v>
      </c>
      <c r="R1795" s="24" t="str">
        <f t="shared" ref="R1795:R1858" si="199">RIGHT(N1795,LEN(N1795)-SEARCH("/",N1795,1))</f>
        <v>photobooks</v>
      </c>
      <c r="S1795" s="14" t="str">
        <f t="shared" ref="S1795:S1858" si="200">TEXT((((J1795/60)/60)/24)+DATE(1970,1,1),"mmm")</f>
        <v>Oct</v>
      </c>
      <c r="T1795" s="14" t="str">
        <f t="shared" ref="T1795:T1858" si="201">TEXT(((((J1795/60)/60)/24)+DATE(1970,1,1)),"yyyy")</f>
        <v>2014</v>
      </c>
      <c r="U1795" s="14" t="str">
        <f t="shared" ref="U1795:U1858" si="202">TEXT((((I1795/60)/60)/24)+DATE(1970,1,1),"mmm")</f>
        <v>Nov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23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96"/>
        <v>11.077777777777778</v>
      </c>
      <c r="P1796" s="10">
        <f t="shared" si="197"/>
        <v>55.388888888888886</v>
      </c>
      <c r="Q1796" t="str">
        <f t="shared" si="198"/>
        <v>photography</v>
      </c>
      <c r="R1796" s="24" t="str">
        <f t="shared" si="199"/>
        <v>photobooks</v>
      </c>
      <c r="S1796" s="14" t="str">
        <f t="shared" si="200"/>
        <v>Jan</v>
      </c>
      <c r="T1796" s="14" t="str">
        <f t="shared" si="201"/>
        <v>2015</v>
      </c>
      <c r="U1796" s="14" t="str">
        <f t="shared" si="202"/>
        <v>Feb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23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96"/>
        <v>38.735714285714288</v>
      </c>
      <c r="P1797" s="10">
        <f t="shared" si="197"/>
        <v>133.90123456790124</v>
      </c>
      <c r="Q1797" t="str">
        <f t="shared" si="198"/>
        <v>photography</v>
      </c>
      <c r="R1797" s="24" t="str">
        <f t="shared" si="199"/>
        <v>photobooks</v>
      </c>
      <c r="S1797" s="14" t="str">
        <f t="shared" si="200"/>
        <v>Sep</v>
      </c>
      <c r="T1797" s="14" t="str">
        <f t="shared" si="201"/>
        <v>2016</v>
      </c>
      <c r="U1797" s="14" t="str">
        <f t="shared" si="202"/>
        <v>Oct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23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96"/>
        <v>22.05263157894737</v>
      </c>
      <c r="P1798" s="10">
        <f t="shared" si="197"/>
        <v>48.720930232558139</v>
      </c>
      <c r="Q1798" t="str">
        <f t="shared" si="198"/>
        <v>photography</v>
      </c>
      <c r="R1798" s="24" t="str">
        <f t="shared" si="199"/>
        <v>photobooks</v>
      </c>
      <c r="S1798" s="14" t="str">
        <f t="shared" si="200"/>
        <v>May</v>
      </c>
      <c r="T1798" s="14" t="str">
        <f t="shared" si="201"/>
        <v>2016</v>
      </c>
      <c r="U1798" s="14" t="str">
        <f t="shared" si="202"/>
        <v>Jul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23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96"/>
        <v>67.55</v>
      </c>
      <c r="P1799" s="10">
        <f t="shared" si="197"/>
        <v>48.25</v>
      </c>
      <c r="Q1799" t="str">
        <f t="shared" si="198"/>
        <v>photography</v>
      </c>
      <c r="R1799" s="24" t="str">
        <f t="shared" si="199"/>
        <v>photobooks</v>
      </c>
      <c r="S1799" s="14" t="str">
        <f t="shared" si="200"/>
        <v>Nov</v>
      </c>
      <c r="T1799" s="14" t="str">
        <f t="shared" si="201"/>
        <v>2016</v>
      </c>
      <c r="U1799" s="14" t="str">
        <f t="shared" si="202"/>
        <v>Dec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23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96"/>
        <v>13.637499999999999</v>
      </c>
      <c r="P1800" s="10">
        <f t="shared" si="197"/>
        <v>58.972972972972975</v>
      </c>
      <c r="Q1800" t="str">
        <f t="shared" si="198"/>
        <v>photography</v>
      </c>
      <c r="R1800" s="24" t="str">
        <f t="shared" si="199"/>
        <v>photobooks</v>
      </c>
      <c r="S1800" s="14" t="str">
        <f t="shared" si="200"/>
        <v>Dec</v>
      </c>
      <c r="T1800" s="14" t="str">
        <f t="shared" si="201"/>
        <v>2015</v>
      </c>
      <c r="U1800" s="14" t="str">
        <f t="shared" si="202"/>
        <v>Feb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23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96"/>
        <v>1.7457500000000001</v>
      </c>
      <c r="P1801" s="10">
        <f t="shared" si="197"/>
        <v>11.638333333333334</v>
      </c>
      <c r="Q1801" t="str">
        <f t="shared" si="198"/>
        <v>photography</v>
      </c>
      <c r="R1801" s="24" t="str">
        <f t="shared" si="199"/>
        <v>photobooks</v>
      </c>
      <c r="S1801" s="14" t="str">
        <f t="shared" si="200"/>
        <v>Oct</v>
      </c>
      <c r="T1801" s="14" t="str">
        <f t="shared" si="201"/>
        <v>2014</v>
      </c>
      <c r="U1801" s="14" t="str">
        <f t="shared" si="202"/>
        <v>Nov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23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96"/>
        <v>20.44963251188932</v>
      </c>
      <c r="P1802" s="10">
        <f t="shared" si="197"/>
        <v>83.716814159292042</v>
      </c>
      <c r="Q1802" t="str">
        <f t="shared" si="198"/>
        <v>photography</v>
      </c>
      <c r="R1802" s="24" t="str">
        <f t="shared" si="199"/>
        <v>photobooks</v>
      </c>
      <c r="S1802" s="14" t="str">
        <f t="shared" si="200"/>
        <v>Sep</v>
      </c>
      <c r="T1802" s="14" t="str">
        <f t="shared" si="201"/>
        <v>2016</v>
      </c>
      <c r="U1802" s="14" t="str">
        <f t="shared" si="202"/>
        <v>Oct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2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96"/>
        <v>13.852941176470587</v>
      </c>
      <c r="P1803" s="10">
        <f t="shared" si="197"/>
        <v>63.648648648648646</v>
      </c>
      <c r="Q1803" t="str">
        <f t="shared" si="198"/>
        <v>photography</v>
      </c>
      <c r="R1803" s="24" t="str">
        <f t="shared" si="199"/>
        <v>photobooks</v>
      </c>
      <c r="S1803" s="14" t="str">
        <f t="shared" si="200"/>
        <v>Nov</v>
      </c>
      <c r="T1803" s="14" t="str">
        <f t="shared" si="201"/>
        <v>2015</v>
      </c>
      <c r="U1803" s="14" t="str">
        <f t="shared" si="202"/>
        <v>Dec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23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96"/>
        <v>48.485714285714288</v>
      </c>
      <c r="P1804" s="10">
        <f t="shared" si="197"/>
        <v>94.277777777777771</v>
      </c>
      <c r="Q1804" t="str">
        <f t="shared" si="198"/>
        <v>photography</v>
      </c>
      <c r="R1804" s="24" t="str">
        <f t="shared" si="199"/>
        <v>photobooks</v>
      </c>
      <c r="S1804" s="14" t="str">
        <f t="shared" si="200"/>
        <v>Jun</v>
      </c>
      <c r="T1804" s="14" t="str">
        <f t="shared" si="201"/>
        <v>2015</v>
      </c>
      <c r="U1804" s="14" t="str">
        <f t="shared" si="202"/>
        <v>Jun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23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96"/>
        <v>30.8</v>
      </c>
      <c r="P1805" s="10">
        <f t="shared" si="197"/>
        <v>71.86666666666666</v>
      </c>
      <c r="Q1805" t="str">
        <f t="shared" si="198"/>
        <v>photography</v>
      </c>
      <c r="R1805" s="24" t="str">
        <f t="shared" si="199"/>
        <v>photobooks</v>
      </c>
      <c r="S1805" s="14" t="str">
        <f t="shared" si="200"/>
        <v>Jan</v>
      </c>
      <c r="T1805" s="14" t="str">
        <f t="shared" si="201"/>
        <v>2015</v>
      </c>
      <c r="U1805" s="14" t="str">
        <f t="shared" si="202"/>
        <v>Feb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23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96"/>
        <v>35.174193548387095</v>
      </c>
      <c r="P1806" s="10">
        <f t="shared" si="197"/>
        <v>104.84615384615384</v>
      </c>
      <c r="Q1806" t="str">
        <f t="shared" si="198"/>
        <v>photography</v>
      </c>
      <c r="R1806" s="24" t="str">
        <f t="shared" si="199"/>
        <v>photobooks</v>
      </c>
      <c r="S1806" s="14" t="str">
        <f t="shared" si="200"/>
        <v>Oct</v>
      </c>
      <c r="T1806" s="14" t="str">
        <f t="shared" si="201"/>
        <v>2015</v>
      </c>
      <c r="U1806" s="14" t="str">
        <f t="shared" si="202"/>
        <v>Nov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23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96"/>
        <v>36.404444444444444</v>
      </c>
      <c r="P1807" s="10">
        <f t="shared" si="197"/>
        <v>67.139344262295083</v>
      </c>
      <c r="Q1807" t="str">
        <f t="shared" si="198"/>
        <v>photography</v>
      </c>
      <c r="R1807" s="24" t="str">
        <f t="shared" si="199"/>
        <v>photobooks</v>
      </c>
      <c r="S1807" s="14" t="str">
        <f t="shared" si="200"/>
        <v>Aug</v>
      </c>
      <c r="T1807" s="14" t="str">
        <f t="shared" si="201"/>
        <v>2015</v>
      </c>
      <c r="U1807" s="14" t="str">
        <f t="shared" si="202"/>
        <v>Oct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23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96"/>
        <v>2.9550000000000001</v>
      </c>
      <c r="P1808" s="10">
        <f t="shared" si="197"/>
        <v>73.875</v>
      </c>
      <c r="Q1808" t="str">
        <f t="shared" si="198"/>
        <v>photography</v>
      </c>
      <c r="R1808" s="24" t="str">
        <f t="shared" si="199"/>
        <v>photobooks</v>
      </c>
      <c r="S1808" s="14" t="str">
        <f t="shared" si="200"/>
        <v>Aug</v>
      </c>
      <c r="T1808" s="14" t="str">
        <f t="shared" si="201"/>
        <v>2014</v>
      </c>
      <c r="U1808" s="14" t="str">
        <f t="shared" si="202"/>
        <v>Sep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23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96"/>
        <v>11.06</v>
      </c>
      <c r="P1809" s="10">
        <f t="shared" si="197"/>
        <v>69.125</v>
      </c>
      <c r="Q1809" t="str">
        <f t="shared" si="198"/>
        <v>photography</v>
      </c>
      <c r="R1809" s="24" t="str">
        <f t="shared" si="199"/>
        <v>photobooks</v>
      </c>
      <c r="S1809" s="14" t="str">
        <f t="shared" si="200"/>
        <v>Aug</v>
      </c>
      <c r="T1809" s="14" t="str">
        <f t="shared" si="201"/>
        <v>2014</v>
      </c>
      <c r="U1809" s="14" t="str">
        <f t="shared" si="202"/>
        <v>Sep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23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96"/>
        <v>41.407142857142858</v>
      </c>
      <c r="P1810" s="10">
        <f t="shared" si="197"/>
        <v>120.77083333333333</v>
      </c>
      <c r="Q1810" t="str">
        <f t="shared" si="198"/>
        <v>photography</v>
      </c>
      <c r="R1810" s="24" t="str">
        <f t="shared" si="199"/>
        <v>photobooks</v>
      </c>
      <c r="S1810" s="14" t="str">
        <f t="shared" si="200"/>
        <v>Jan</v>
      </c>
      <c r="T1810" s="14" t="str">
        <f t="shared" si="201"/>
        <v>2017</v>
      </c>
      <c r="U1810" s="14" t="str">
        <f t="shared" si="202"/>
        <v>Feb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23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96"/>
        <v>10.857142857142858</v>
      </c>
      <c r="P1811" s="10">
        <f t="shared" si="197"/>
        <v>42.222222222222221</v>
      </c>
      <c r="Q1811" t="str">
        <f t="shared" si="198"/>
        <v>photography</v>
      </c>
      <c r="R1811" s="24" t="str">
        <f t="shared" si="199"/>
        <v>photobooks</v>
      </c>
      <c r="S1811" s="14" t="str">
        <f t="shared" si="200"/>
        <v>Jan</v>
      </c>
      <c r="T1811" s="14" t="str">
        <f t="shared" si="201"/>
        <v>2015</v>
      </c>
      <c r="U1811" s="14" t="str">
        <f t="shared" si="202"/>
        <v>Mar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23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96"/>
        <v>3.3333333333333335</v>
      </c>
      <c r="P1812" s="10">
        <f t="shared" si="197"/>
        <v>7.5</v>
      </c>
      <c r="Q1812" t="str">
        <f t="shared" si="198"/>
        <v>photography</v>
      </c>
      <c r="R1812" s="24" t="str">
        <f t="shared" si="199"/>
        <v>photobooks</v>
      </c>
      <c r="S1812" s="14" t="str">
        <f t="shared" si="200"/>
        <v>Aug</v>
      </c>
      <c r="T1812" s="14" t="str">
        <f t="shared" si="201"/>
        <v>2014</v>
      </c>
      <c r="U1812" s="14" t="str">
        <f t="shared" si="202"/>
        <v>Aug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2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96"/>
        <v>7.407407407407407E-2</v>
      </c>
      <c r="P1813" s="10">
        <f t="shared" si="197"/>
        <v>1.5384615384615385</v>
      </c>
      <c r="Q1813" t="str">
        <f t="shared" si="198"/>
        <v>photography</v>
      </c>
      <c r="R1813" s="24" t="str">
        <f t="shared" si="199"/>
        <v>photobooks</v>
      </c>
      <c r="S1813" s="14" t="str">
        <f t="shared" si="200"/>
        <v>Aug</v>
      </c>
      <c r="T1813" s="14" t="str">
        <f t="shared" si="201"/>
        <v>2014</v>
      </c>
      <c r="U1813" s="14" t="str">
        <f t="shared" si="202"/>
        <v>Oct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23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96"/>
        <v>13.307692307692307</v>
      </c>
      <c r="P1814" s="10">
        <f t="shared" si="197"/>
        <v>37.608695652173914</v>
      </c>
      <c r="Q1814" t="str">
        <f t="shared" si="198"/>
        <v>photography</v>
      </c>
      <c r="R1814" s="24" t="str">
        <f t="shared" si="199"/>
        <v>photobooks</v>
      </c>
      <c r="S1814" s="14" t="str">
        <f t="shared" si="200"/>
        <v>Jun</v>
      </c>
      <c r="T1814" s="14" t="str">
        <f t="shared" si="201"/>
        <v>2016</v>
      </c>
      <c r="U1814" s="14" t="str">
        <f t="shared" si="202"/>
        <v>Jul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23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96"/>
        <v>0</v>
      </c>
      <c r="P1815" s="10" t="e">
        <f t="shared" si="197"/>
        <v>#DIV/0!</v>
      </c>
      <c r="Q1815" t="str">
        <f t="shared" si="198"/>
        <v>photography</v>
      </c>
      <c r="R1815" s="24" t="str">
        <f t="shared" si="199"/>
        <v>photobooks</v>
      </c>
      <c r="S1815" s="14" t="str">
        <f t="shared" si="200"/>
        <v>Jul</v>
      </c>
      <c r="T1815" s="14" t="str">
        <f t="shared" si="201"/>
        <v>2014</v>
      </c>
      <c r="U1815" s="14" t="str">
        <f t="shared" si="202"/>
        <v>Aug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23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96"/>
        <v>49.183333333333337</v>
      </c>
      <c r="P1816" s="10">
        <f t="shared" si="197"/>
        <v>42.157142857142858</v>
      </c>
      <c r="Q1816" t="str">
        <f t="shared" si="198"/>
        <v>photography</v>
      </c>
      <c r="R1816" s="24" t="str">
        <f t="shared" si="199"/>
        <v>photobooks</v>
      </c>
      <c r="S1816" s="14" t="str">
        <f t="shared" si="200"/>
        <v>Jan</v>
      </c>
      <c r="T1816" s="14" t="str">
        <f t="shared" si="201"/>
        <v>2015</v>
      </c>
      <c r="U1816" s="14" t="str">
        <f t="shared" si="202"/>
        <v>Feb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23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96"/>
        <v>0</v>
      </c>
      <c r="P1817" s="10" t="e">
        <f t="shared" si="197"/>
        <v>#DIV/0!</v>
      </c>
      <c r="Q1817" t="str">
        <f t="shared" si="198"/>
        <v>photography</v>
      </c>
      <c r="R1817" s="24" t="str">
        <f t="shared" si="199"/>
        <v>photobooks</v>
      </c>
      <c r="S1817" s="14" t="str">
        <f t="shared" si="200"/>
        <v>Jun</v>
      </c>
      <c r="T1817" s="14" t="str">
        <f t="shared" si="201"/>
        <v>2015</v>
      </c>
      <c r="U1817" s="14" t="str">
        <f t="shared" si="202"/>
        <v>Jul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23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96"/>
        <v>2.036</v>
      </c>
      <c r="P1818" s="10">
        <f t="shared" si="197"/>
        <v>84.833333333333329</v>
      </c>
      <c r="Q1818" t="str">
        <f t="shared" si="198"/>
        <v>photography</v>
      </c>
      <c r="R1818" s="24" t="str">
        <f t="shared" si="199"/>
        <v>photobooks</v>
      </c>
      <c r="S1818" s="14" t="str">
        <f t="shared" si="200"/>
        <v>Jun</v>
      </c>
      <c r="T1818" s="14" t="str">
        <f t="shared" si="201"/>
        <v>2016</v>
      </c>
      <c r="U1818" s="14" t="str">
        <f t="shared" si="202"/>
        <v>Jul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23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96"/>
        <v>52.327777777777776</v>
      </c>
      <c r="P1819" s="10">
        <f t="shared" si="197"/>
        <v>94.19</v>
      </c>
      <c r="Q1819" t="str">
        <f t="shared" si="198"/>
        <v>photography</v>
      </c>
      <c r="R1819" s="24" t="str">
        <f t="shared" si="199"/>
        <v>photobooks</v>
      </c>
      <c r="S1819" s="14" t="str">
        <f t="shared" si="200"/>
        <v>Dec</v>
      </c>
      <c r="T1819" s="14" t="str">
        <f t="shared" si="201"/>
        <v>2016</v>
      </c>
      <c r="U1819" s="14" t="str">
        <f t="shared" si="202"/>
        <v>Jan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23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96"/>
        <v>0</v>
      </c>
      <c r="P1820" s="10" t="e">
        <f t="shared" si="197"/>
        <v>#DIV/0!</v>
      </c>
      <c r="Q1820" t="str">
        <f t="shared" si="198"/>
        <v>photography</v>
      </c>
      <c r="R1820" s="24" t="str">
        <f t="shared" si="199"/>
        <v>photobooks</v>
      </c>
      <c r="S1820" s="14" t="str">
        <f t="shared" si="200"/>
        <v>Mar</v>
      </c>
      <c r="T1820" s="14" t="str">
        <f t="shared" si="201"/>
        <v>2015</v>
      </c>
      <c r="U1820" s="14" t="str">
        <f t="shared" si="202"/>
        <v>Apr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23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96"/>
        <v>2.083333333333333</v>
      </c>
      <c r="P1821" s="10">
        <f t="shared" si="197"/>
        <v>6.25</v>
      </c>
      <c r="Q1821" t="str">
        <f t="shared" si="198"/>
        <v>photography</v>
      </c>
      <c r="R1821" s="24" t="str">
        <f t="shared" si="199"/>
        <v>photobooks</v>
      </c>
      <c r="S1821" s="14" t="str">
        <f t="shared" si="200"/>
        <v>Jun</v>
      </c>
      <c r="T1821" s="14" t="str">
        <f t="shared" si="201"/>
        <v>2014</v>
      </c>
      <c r="U1821" s="14" t="str">
        <f t="shared" si="202"/>
        <v>Jul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23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96"/>
        <v>6.565384615384616</v>
      </c>
      <c r="P1822" s="10">
        <f t="shared" si="197"/>
        <v>213.375</v>
      </c>
      <c r="Q1822" t="str">
        <f t="shared" si="198"/>
        <v>photography</v>
      </c>
      <c r="R1822" s="24" t="str">
        <f t="shared" si="199"/>
        <v>photobooks</v>
      </c>
      <c r="S1822" s="14" t="str">
        <f t="shared" si="200"/>
        <v>Mar</v>
      </c>
      <c r="T1822" s="14" t="str">
        <f t="shared" si="201"/>
        <v>2015</v>
      </c>
      <c r="U1822" s="14" t="str">
        <f t="shared" si="202"/>
        <v>Apr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96"/>
        <v>134.88999999999999</v>
      </c>
      <c r="P1823" s="10">
        <f t="shared" si="197"/>
        <v>59.162280701754383</v>
      </c>
      <c r="Q1823" t="str">
        <f t="shared" si="198"/>
        <v>music</v>
      </c>
      <c r="R1823" s="24" t="str">
        <f t="shared" si="199"/>
        <v>rock</v>
      </c>
      <c r="S1823" s="14" t="str">
        <f t="shared" si="200"/>
        <v>Jan</v>
      </c>
      <c r="T1823" s="14" t="str">
        <f t="shared" si="201"/>
        <v>2012</v>
      </c>
      <c r="U1823" s="14" t="str">
        <f t="shared" si="202"/>
        <v>Mar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23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96"/>
        <v>100</v>
      </c>
      <c r="P1824" s="10">
        <f t="shared" si="197"/>
        <v>27.272727272727273</v>
      </c>
      <c r="Q1824" t="str">
        <f t="shared" si="198"/>
        <v>music</v>
      </c>
      <c r="R1824" s="24" t="str">
        <f t="shared" si="199"/>
        <v>rock</v>
      </c>
      <c r="S1824" s="14" t="str">
        <f t="shared" si="200"/>
        <v>Dec</v>
      </c>
      <c r="T1824" s="14" t="str">
        <f t="shared" si="201"/>
        <v>2013</v>
      </c>
      <c r="U1824" s="14" t="str">
        <f t="shared" si="202"/>
        <v>Jan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23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96"/>
        <v>115.85714285714286</v>
      </c>
      <c r="P1825" s="10">
        <f t="shared" si="197"/>
        <v>24.575757575757574</v>
      </c>
      <c r="Q1825" t="str">
        <f t="shared" si="198"/>
        <v>music</v>
      </c>
      <c r="R1825" s="24" t="str">
        <f t="shared" si="199"/>
        <v>rock</v>
      </c>
      <c r="S1825" s="14" t="str">
        <f t="shared" si="200"/>
        <v>Sep</v>
      </c>
      <c r="T1825" s="14" t="str">
        <f t="shared" si="201"/>
        <v>2012</v>
      </c>
      <c r="U1825" s="14" t="str">
        <f t="shared" si="202"/>
        <v>Oct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23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96"/>
        <v>100.06666666666666</v>
      </c>
      <c r="P1826" s="10">
        <f t="shared" si="197"/>
        <v>75.05</v>
      </c>
      <c r="Q1826" t="str">
        <f t="shared" si="198"/>
        <v>music</v>
      </c>
      <c r="R1826" s="24" t="str">
        <f t="shared" si="199"/>
        <v>rock</v>
      </c>
      <c r="S1826" s="14" t="str">
        <f t="shared" si="200"/>
        <v>Dec</v>
      </c>
      <c r="T1826" s="14" t="str">
        <f t="shared" si="201"/>
        <v>2013</v>
      </c>
      <c r="U1826" s="14" t="str">
        <f t="shared" si="202"/>
        <v>Jan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23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96"/>
        <v>105.05</v>
      </c>
      <c r="P1827" s="10">
        <f t="shared" si="197"/>
        <v>42.02</v>
      </c>
      <c r="Q1827" t="str">
        <f t="shared" si="198"/>
        <v>music</v>
      </c>
      <c r="R1827" s="24" t="str">
        <f t="shared" si="199"/>
        <v>rock</v>
      </c>
      <c r="S1827" s="14" t="str">
        <f t="shared" si="200"/>
        <v>Jun</v>
      </c>
      <c r="T1827" s="14" t="str">
        <f t="shared" si="201"/>
        <v>2013</v>
      </c>
      <c r="U1827" s="14" t="str">
        <f t="shared" si="202"/>
        <v>Jul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23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96"/>
        <v>101</v>
      </c>
      <c r="P1828" s="10">
        <f t="shared" si="197"/>
        <v>53.157894736842103</v>
      </c>
      <c r="Q1828" t="str">
        <f t="shared" si="198"/>
        <v>music</v>
      </c>
      <c r="R1828" s="24" t="str">
        <f t="shared" si="199"/>
        <v>rock</v>
      </c>
      <c r="S1828" s="14" t="str">
        <f t="shared" si="200"/>
        <v>Jan</v>
      </c>
      <c r="T1828" s="14" t="str">
        <f t="shared" si="201"/>
        <v>2014</v>
      </c>
      <c r="U1828" s="14" t="str">
        <f t="shared" si="202"/>
        <v>Feb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23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96"/>
        <v>100.66250000000001</v>
      </c>
      <c r="P1829" s="10">
        <f t="shared" si="197"/>
        <v>83.885416666666671</v>
      </c>
      <c r="Q1829" t="str">
        <f t="shared" si="198"/>
        <v>music</v>
      </c>
      <c r="R1829" s="24" t="str">
        <f t="shared" si="199"/>
        <v>rock</v>
      </c>
      <c r="S1829" s="14" t="str">
        <f t="shared" si="200"/>
        <v>Jan</v>
      </c>
      <c r="T1829" s="14" t="str">
        <f t="shared" si="201"/>
        <v>2011</v>
      </c>
      <c r="U1829" s="14" t="str">
        <f t="shared" si="202"/>
        <v>Mar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23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96"/>
        <v>100.16000000000001</v>
      </c>
      <c r="P1830" s="10">
        <f t="shared" si="197"/>
        <v>417.33333333333331</v>
      </c>
      <c r="Q1830" t="str">
        <f t="shared" si="198"/>
        <v>music</v>
      </c>
      <c r="R1830" s="24" t="str">
        <f t="shared" si="199"/>
        <v>rock</v>
      </c>
      <c r="S1830" s="14" t="str">
        <f t="shared" si="200"/>
        <v>Apr</v>
      </c>
      <c r="T1830" s="14" t="str">
        <f t="shared" si="201"/>
        <v>2014</v>
      </c>
      <c r="U1830" s="14" t="str">
        <f t="shared" si="202"/>
        <v>May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23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96"/>
        <v>166.68333333333334</v>
      </c>
      <c r="P1831" s="10">
        <f t="shared" si="197"/>
        <v>75.765151515151516</v>
      </c>
      <c r="Q1831" t="str">
        <f t="shared" si="198"/>
        <v>music</v>
      </c>
      <c r="R1831" s="24" t="str">
        <f t="shared" si="199"/>
        <v>rock</v>
      </c>
      <c r="S1831" s="14" t="str">
        <f t="shared" si="200"/>
        <v>Dec</v>
      </c>
      <c r="T1831" s="14" t="str">
        <f t="shared" si="201"/>
        <v>2010</v>
      </c>
      <c r="U1831" s="14" t="str">
        <f t="shared" si="202"/>
        <v>Jan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23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96"/>
        <v>101.53333333333335</v>
      </c>
      <c r="P1832" s="10">
        <f t="shared" si="197"/>
        <v>67.389380530973455</v>
      </c>
      <c r="Q1832" t="str">
        <f t="shared" si="198"/>
        <v>music</v>
      </c>
      <c r="R1832" s="24" t="str">
        <f t="shared" si="199"/>
        <v>rock</v>
      </c>
      <c r="S1832" s="14" t="str">
        <f t="shared" si="200"/>
        <v>Jan</v>
      </c>
      <c r="T1832" s="14" t="str">
        <f t="shared" si="201"/>
        <v>2014</v>
      </c>
      <c r="U1832" s="14" t="str">
        <f t="shared" si="202"/>
        <v>Feb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2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96"/>
        <v>103</v>
      </c>
      <c r="P1833" s="10">
        <f t="shared" si="197"/>
        <v>73.571428571428569</v>
      </c>
      <c r="Q1833" t="str">
        <f t="shared" si="198"/>
        <v>music</v>
      </c>
      <c r="R1833" s="24" t="str">
        <f t="shared" si="199"/>
        <v>rock</v>
      </c>
      <c r="S1833" s="14" t="str">
        <f t="shared" si="200"/>
        <v>Apr</v>
      </c>
      <c r="T1833" s="14" t="str">
        <f t="shared" si="201"/>
        <v>2012</v>
      </c>
      <c r="U1833" s="14" t="str">
        <f t="shared" si="202"/>
        <v>May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23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96"/>
        <v>142.85714285714286</v>
      </c>
      <c r="P1834" s="10">
        <f t="shared" si="197"/>
        <v>25</v>
      </c>
      <c r="Q1834" t="str">
        <f t="shared" si="198"/>
        <v>music</v>
      </c>
      <c r="R1834" s="24" t="str">
        <f t="shared" si="199"/>
        <v>rock</v>
      </c>
      <c r="S1834" s="14" t="str">
        <f t="shared" si="200"/>
        <v>Feb</v>
      </c>
      <c r="T1834" s="14" t="str">
        <f t="shared" si="201"/>
        <v>2011</v>
      </c>
      <c r="U1834" s="14" t="str">
        <f t="shared" si="202"/>
        <v>Mar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23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96"/>
        <v>262.5</v>
      </c>
      <c r="P1835" s="10">
        <f t="shared" si="197"/>
        <v>42</v>
      </c>
      <c r="Q1835" t="str">
        <f t="shared" si="198"/>
        <v>music</v>
      </c>
      <c r="R1835" s="24" t="str">
        <f t="shared" si="199"/>
        <v>rock</v>
      </c>
      <c r="S1835" s="14" t="str">
        <f t="shared" si="200"/>
        <v>Jan</v>
      </c>
      <c r="T1835" s="14" t="str">
        <f t="shared" si="201"/>
        <v>2013</v>
      </c>
      <c r="U1835" s="14" t="str">
        <f t="shared" si="202"/>
        <v>Mar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23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96"/>
        <v>118.05000000000001</v>
      </c>
      <c r="P1836" s="10">
        <f t="shared" si="197"/>
        <v>131.16666666666666</v>
      </c>
      <c r="Q1836" t="str">
        <f t="shared" si="198"/>
        <v>music</v>
      </c>
      <c r="R1836" s="24" t="str">
        <f t="shared" si="199"/>
        <v>rock</v>
      </c>
      <c r="S1836" s="14" t="str">
        <f t="shared" si="200"/>
        <v>Dec</v>
      </c>
      <c r="T1836" s="14" t="str">
        <f t="shared" si="201"/>
        <v>2014</v>
      </c>
      <c r="U1836" s="14" t="str">
        <f t="shared" si="202"/>
        <v>Jan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23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96"/>
        <v>104</v>
      </c>
      <c r="P1837" s="10">
        <f t="shared" si="197"/>
        <v>47.272727272727273</v>
      </c>
      <c r="Q1837" t="str">
        <f t="shared" si="198"/>
        <v>music</v>
      </c>
      <c r="R1837" s="24" t="str">
        <f t="shared" si="199"/>
        <v>rock</v>
      </c>
      <c r="S1837" s="14" t="str">
        <f t="shared" si="200"/>
        <v>Mar</v>
      </c>
      <c r="T1837" s="14" t="str">
        <f t="shared" si="201"/>
        <v>2016</v>
      </c>
      <c r="U1837" s="14" t="str">
        <f t="shared" si="202"/>
        <v>Mar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23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96"/>
        <v>200.34</v>
      </c>
      <c r="P1838" s="10">
        <f t="shared" si="197"/>
        <v>182.12727272727273</v>
      </c>
      <c r="Q1838" t="str">
        <f t="shared" si="198"/>
        <v>music</v>
      </c>
      <c r="R1838" s="24" t="str">
        <f t="shared" si="199"/>
        <v>rock</v>
      </c>
      <c r="S1838" s="14" t="str">
        <f t="shared" si="200"/>
        <v>Jan</v>
      </c>
      <c r="T1838" s="14" t="str">
        <f t="shared" si="201"/>
        <v>2013</v>
      </c>
      <c r="U1838" s="14" t="str">
        <f t="shared" si="202"/>
        <v>Feb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23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96"/>
        <v>306.83333333333331</v>
      </c>
      <c r="P1839" s="10">
        <f t="shared" si="197"/>
        <v>61.366666666666667</v>
      </c>
      <c r="Q1839" t="str">
        <f t="shared" si="198"/>
        <v>music</v>
      </c>
      <c r="R1839" s="24" t="str">
        <f t="shared" si="199"/>
        <v>rock</v>
      </c>
      <c r="S1839" s="14" t="str">
        <f t="shared" si="200"/>
        <v>Jan</v>
      </c>
      <c r="T1839" s="14" t="str">
        <f t="shared" si="201"/>
        <v>2012</v>
      </c>
      <c r="U1839" s="14" t="str">
        <f t="shared" si="202"/>
        <v>Mar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23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96"/>
        <v>100.149</v>
      </c>
      <c r="P1840" s="10">
        <f t="shared" si="197"/>
        <v>35.767499999999998</v>
      </c>
      <c r="Q1840" t="str">
        <f t="shared" si="198"/>
        <v>music</v>
      </c>
      <c r="R1840" s="24" t="str">
        <f t="shared" si="199"/>
        <v>rock</v>
      </c>
      <c r="S1840" s="14" t="str">
        <f t="shared" si="200"/>
        <v>Sep</v>
      </c>
      <c r="T1840" s="14" t="str">
        <f t="shared" si="201"/>
        <v>2011</v>
      </c>
      <c r="U1840" s="14" t="str">
        <f t="shared" si="202"/>
        <v>Oct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23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96"/>
        <v>205.29999999999998</v>
      </c>
      <c r="P1841" s="10">
        <f t="shared" si="197"/>
        <v>45.62222222222222</v>
      </c>
      <c r="Q1841" t="str">
        <f t="shared" si="198"/>
        <v>music</v>
      </c>
      <c r="R1841" s="24" t="str">
        <f t="shared" si="199"/>
        <v>rock</v>
      </c>
      <c r="S1841" s="14" t="str">
        <f t="shared" si="200"/>
        <v>Sep</v>
      </c>
      <c r="T1841" s="14" t="str">
        <f t="shared" si="201"/>
        <v>2016</v>
      </c>
      <c r="U1841" s="14" t="str">
        <f t="shared" si="202"/>
        <v>Oct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23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96"/>
        <v>108.88888888888889</v>
      </c>
      <c r="P1842" s="10">
        <f t="shared" si="197"/>
        <v>75.384615384615387</v>
      </c>
      <c r="Q1842" t="str">
        <f t="shared" si="198"/>
        <v>music</v>
      </c>
      <c r="R1842" s="24" t="str">
        <f t="shared" si="199"/>
        <v>rock</v>
      </c>
      <c r="S1842" s="14" t="str">
        <f t="shared" si="200"/>
        <v>Apr</v>
      </c>
      <c r="T1842" s="14" t="str">
        <f t="shared" si="201"/>
        <v>2013</v>
      </c>
      <c r="U1842" s="14" t="str">
        <f t="shared" si="202"/>
        <v>May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2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96"/>
        <v>101.75</v>
      </c>
      <c r="P1843" s="10">
        <f t="shared" si="197"/>
        <v>50.875</v>
      </c>
      <c r="Q1843" t="str">
        <f t="shared" si="198"/>
        <v>music</v>
      </c>
      <c r="R1843" s="24" t="str">
        <f t="shared" si="199"/>
        <v>rock</v>
      </c>
      <c r="S1843" s="14" t="str">
        <f t="shared" si="200"/>
        <v>Apr</v>
      </c>
      <c r="T1843" s="14" t="str">
        <f t="shared" si="201"/>
        <v>2014</v>
      </c>
      <c r="U1843" s="14" t="str">
        <f t="shared" si="202"/>
        <v>May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23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96"/>
        <v>125.25</v>
      </c>
      <c r="P1844" s="10">
        <f t="shared" si="197"/>
        <v>119.28571428571429</v>
      </c>
      <c r="Q1844" t="str">
        <f t="shared" si="198"/>
        <v>music</v>
      </c>
      <c r="R1844" s="24" t="str">
        <f t="shared" si="199"/>
        <v>rock</v>
      </c>
      <c r="S1844" s="14" t="str">
        <f t="shared" si="200"/>
        <v>Jan</v>
      </c>
      <c r="T1844" s="14" t="str">
        <f t="shared" si="201"/>
        <v>2015</v>
      </c>
      <c r="U1844" s="14" t="str">
        <f t="shared" si="202"/>
        <v>Mar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23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96"/>
        <v>124.0061</v>
      </c>
      <c r="P1845" s="10">
        <f t="shared" si="197"/>
        <v>92.541865671641801</v>
      </c>
      <c r="Q1845" t="str">
        <f t="shared" si="198"/>
        <v>music</v>
      </c>
      <c r="R1845" s="24" t="str">
        <f t="shared" si="199"/>
        <v>rock</v>
      </c>
      <c r="S1845" s="14" t="str">
        <f t="shared" si="200"/>
        <v>Jan</v>
      </c>
      <c r="T1845" s="14" t="str">
        <f t="shared" si="201"/>
        <v>2011</v>
      </c>
      <c r="U1845" s="14" t="str">
        <f t="shared" si="202"/>
        <v>Feb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23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96"/>
        <v>101.4</v>
      </c>
      <c r="P1846" s="10">
        <f t="shared" si="197"/>
        <v>76.05</v>
      </c>
      <c r="Q1846" t="str">
        <f t="shared" si="198"/>
        <v>music</v>
      </c>
      <c r="R1846" s="24" t="str">
        <f t="shared" si="199"/>
        <v>rock</v>
      </c>
      <c r="S1846" s="14" t="str">
        <f t="shared" si="200"/>
        <v>May</v>
      </c>
      <c r="T1846" s="14" t="str">
        <f t="shared" si="201"/>
        <v>2011</v>
      </c>
      <c r="U1846" s="14" t="str">
        <f t="shared" si="202"/>
        <v>Jun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23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96"/>
        <v>100</v>
      </c>
      <c r="P1847" s="10">
        <f t="shared" si="197"/>
        <v>52.631578947368418</v>
      </c>
      <c r="Q1847" t="str">
        <f t="shared" si="198"/>
        <v>music</v>
      </c>
      <c r="R1847" s="24" t="str">
        <f t="shared" si="199"/>
        <v>rock</v>
      </c>
      <c r="S1847" s="14" t="str">
        <f t="shared" si="200"/>
        <v>Jun</v>
      </c>
      <c r="T1847" s="14" t="str">
        <f t="shared" si="201"/>
        <v>2016</v>
      </c>
      <c r="U1847" s="14" t="str">
        <f t="shared" si="202"/>
        <v>Jun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23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96"/>
        <v>137.92666666666668</v>
      </c>
      <c r="P1848" s="10">
        <f t="shared" si="197"/>
        <v>98.990430622009569</v>
      </c>
      <c r="Q1848" t="str">
        <f t="shared" si="198"/>
        <v>music</v>
      </c>
      <c r="R1848" s="24" t="str">
        <f t="shared" si="199"/>
        <v>rock</v>
      </c>
      <c r="S1848" s="14" t="str">
        <f t="shared" si="200"/>
        <v>Nov</v>
      </c>
      <c r="T1848" s="14" t="str">
        <f t="shared" si="201"/>
        <v>2012</v>
      </c>
      <c r="U1848" s="14" t="str">
        <f t="shared" si="202"/>
        <v>Dec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23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96"/>
        <v>120.88000000000001</v>
      </c>
      <c r="P1849" s="10">
        <f t="shared" si="197"/>
        <v>79.526315789473685</v>
      </c>
      <c r="Q1849" t="str">
        <f t="shared" si="198"/>
        <v>music</v>
      </c>
      <c r="R1849" s="24" t="str">
        <f t="shared" si="199"/>
        <v>rock</v>
      </c>
      <c r="S1849" s="14" t="str">
        <f t="shared" si="200"/>
        <v>Mar</v>
      </c>
      <c r="T1849" s="14" t="str">
        <f t="shared" si="201"/>
        <v>2015</v>
      </c>
      <c r="U1849" s="14" t="str">
        <f t="shared" si="202"/>
        <v>Apr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23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96"/>
        <v>107.36666666666667</v>
      </c>
      <c r="P1850" s="10">
        <f t="shared" si="197"/>
        <v>134.20833333333334</v>
      </c>
      <c r="Q1850" t="str">
        <f t="shared" si="198"/>
        <v>music</v>
      </c>
      <c r="R1850" s="24" t="str">
        <f t="shared" si="199"/>
        <v>rock</v>
      </c>
      <c r="S1850" s="14" t="str">
        <f t="shared" si="200"/>
        <v>May</v>
      </c>
      <c r="T1850" s="14" t="str">
        <f t="shared" si="201"/>
        <v>2011</v>
      </c>
      <c r="U1850" s="14" t="str">
        <f t="shared" si="202"/>
        <v>Jul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23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96"/>
        <v>100.33333333333334</v>
      </c>
      <c r="P1851" s="10">
        <f t="shared" si="197"/>
        <v>37.625</v>
      </c>
      <c r="Q1851" t="str">
        <f t="shared" si="198"/>
        <v>music</v>
      </c>
      <c r="R1851" s="24" t="str">
        <f t="shared" si="199"/>
        <v>rock</v>
      </c>
      <c r="S1851" s="14" t="str">
        <f t="shared" si="200"/>
        <v>Sep</v>
      </c>
      <c r="T1851" s="14" t="str">
        <f t="shared" si="201"/>
        <v>2012</v>
      </c>
      <c r="U1851" s="14" t="str">
        <f t="shared" si="202"/>
        <v>Oct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23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96"/>
        <v>101.52222222222223</v>
      </c>
      <c r="P1852" s="10">
        <f t="shared" si="197"/>
        <v>51.044692737430168</v>
      </c>
      <c r="Q1852" t="str">
        <f t="shared" si="198"/>
        <v>music</v>
      </c>
      <c r="R1852" s="24" t="str">
        <f t="shared" si="199"/>
        <v>rock</v>
      </c>
      <c r="S1852" s="14" t="str">
        <f t="shared" si="200"/>
        <v>Jun</v>
      </c>
      <c r="T1852" s="14" t="str">
        <f t="shared" si="201"/>
        <v>2014</v>
      </c>
      <c r="U1852" s="14" t="str">
        <f t="shared" si="202"/>
        <v>Jul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2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96"/>
        <v>100.07692307692308</v>
      </c>
      <c r="P1853" s="10">
        <f t="shared" si="197"/>
        <v>50.03846153846154</v>
      </c>
      <c r="Q1853" t="str">
        <f t="shared" si="198"/>
        <v>music</v>
      </c>
      <c r="R1853" s="24" t="str">
        <f t="shared" si="199"/>
        <v>rock</v>
      </c>
      <c r="S1853" s="14" t="str">
        <f t="shared" si="200"/>
        <v>Jul</v>
      </c>
      <c r="T1853" s="14" t="str">
        <f t="shared" si="201"/>
        <v>2014</v>
      </c>
      <c r="U1853" s="14" t="str">
        <f t="shared" si="202"/>
        <v>Jul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23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96"/>
        <v>116.96666666666667</v>
      </c>
      <c r="P1854" s="10">
        <f t="shared" si="197"/>
        <v>133.93129770992365</v>
      </c>
      <c r="Q1854" t="str">
        <f t="shared" si="198"/>
        <v>music</v>
      </c>
      <c r="R1854" s="24" t="str">
        <f t="shared" si="199"/>
        <v>rock</v>
      </c>
      <c r="S1854" s="14" t="str">
        <f t="shared" si="200"/>
        <v>Mar</v>
      </c>
      <c r="T1854" s="14" t="str">
        <f t="shared" si="201"/>
        <v>2015</v>
      </c>
      <c r="U1854" s="14" t="str">
        <f t="shared" si="202"/>
        <v>Apr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23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96"/>
        <v>101.875</v>
      </c>
      <c r="P1855" s="10">
        <f t="shared" si="197"/>
        <v>58.214285714285715</v>
      </c>
      <c r="Q1855" t="str">
        <f t="shared" si="198"/>
        <v>music</v>
      </c>
      <c r="R1855" s="24" t="str">
        <f t="shared" si="199"/>
        <v>rock</v>
      </c>
      <c r="S1855" s="14" t="str">
        <f t="shared" si="200"/>
        <v>Sep</v>
      </c>
      <c r="T1855" s="14" t="str">
        <f t="shared" si="201"/>
        <v>2012</v>
      </c>
      <c r="U1855" s="14" t="str">
        <f t="shared" si="202"/>
        <v>Nov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23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96"/>
        <v>102.12366666666665</v>
      </c>
      <c r="P1856" s="10">
        <f t="shared" si="197"/>
        <v>88.037643678160919</v>
      </c>
      <c r="Q1856" t="str">
        <f t="shared" si="198"/>
        <v>music</v>
      </c>
      <c r="R1856" s="24" t="str">
        <f t="shared" si="199"/>
        <v>rock</v>
      </c>
      <c r="S1856" s="14" t="str">
        <f t="shared" si="200"/>
        <v>Apr</v>
      </c>
      <c r="T1856" s="14" t="str">
        <f t="shared" si="201"/>
        <v>2013</v>
      </c>
      <c r="U1856" s="14" t="str">
        <f t="shared" si="202"/>
        <v>May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23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96"/>
        <v>154.05897142857143</v>
      </c>
      <c r="P1857" s="10">
        <f t="shared" si="197"/>
        <v>70.576753926701571</v>
      </c>
      <c r="Q1857" t="str">
        <f t="shared" si="198"/>
        <v>music</v>
      </c>
      <c r="R1857" s="24" t="str">
        <f t="shared" si="199"/>
        <v>rock</v>
      </c>
      <c r="S1857" s="14" t="str">
        <f t="shared" si="200"/>
        <v>Nov</v>
      </c>
      <c r="T1857" s="14" t="str">
        <f t="shared" si="201"/>
        <v>2013</v>
      </c>
      <c r="U1857" s="14" t="str">
        <f t="shared" si="202"/>
        <v>Jan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23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96"/>
        <v>101.25</v>
      </c>
      <c r="P1858" s="10">
        <f t="shared" si="197"/>
        <v>53.289473684210527</v>
      </c>
      <c r="Q1858" t="str">
        <f t="shared" si="198"/>
        <v>music</v>
      </c>
      <c r="R1858" s="24" t="str">
        <f t="shared" si="199"/>
        <v>rock</v>
      </c>
      <c r="S1858" s="14" t="str">
        <f t="shared" si="200"/>
        <v>Jun</v>
      </c>
      <c r="T1858" s="14" t="str">
        <f t="shared" si="201"/>
        <v>2014</v>
      </c>
      <c r="U1858" s="14" t="str">
        <f t="shared" si="202"/>
        <v>Jul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23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03">E1859/D1859*100</f>
        <v>100</v>
      </c>
      <c r="P1859" s="10">
        <f t="shared" ref="P1859:P1922" si="204">E1859/L1859</f>
        <v>136.36363636363637</v>
      </c>
      <c r="Q1859" t="str">
        <f t="shared" ref="Q1859:Q1922" si="205">LEFT(N1859,FIND("/",N1859)-1)</f>
        <v>music</v>
      </c>
      <c r="R1859" s="24" t="str">
        <f t="shared" ref="R1859:R1922" si="206">RIGHT(N1859,LEN(N1859)-SEARCH("/",N1859,1))</f>
        <v>rock</v>
      </c>
      <c r="S1859" s="14" t="str">
        <f t="shared" ref="S1859:S1922" si="207">TEXT((((J1859/60)/60)/24)+DATE(1970,1,1),"mmm")</f>
        <v>Aug</v>
      </c>
      <c r="T1859" s="14" t="str">
        <f t="shared" ref="T1859:T1922" si="208">TEXT(((((J1859/60)/60)/24)+DATE(1970,1,1)),"yyyy")</f>
        <v>2014</v>
      </c>
      <c r="U1859" s="14" t="str">
        <f t="shared" ref="U1859:U1922" si="209">TEXT((((I1859/60)/60)/24)+DATE(1970,1,1),"mmm")</f>
        <v>Sep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23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03"/>
        <v>108.74800874800874</v>
      </c>
      <c r="P1860" s="10">
        <f t="shared" si="204"/>
        <v>40.547315436241611</v>
      </c>
      <c r="Q1860" t="str">
        <f t="shared" si="205"/>
        <v>music</v>
      </c>
      <c r="R1860" s="24" t="str">
        <f t="shared" si="206"/>
        <v>rock</v>
      </c>
      <c r="S1860" s="14" t="str">
        <f t="shared" si="207"/>
        <v>Oct</v>
      </c>
      <c r="T1860" s="14" t="str">
        <f t="shared" si="208"/>
        <v>2011</v>
      </c>
      <c r="U1860" s="14" t="str">
        <f t="shared" si="209"/>
        <v>Dec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23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03"/>
        <v>131.83333333333334</v>
      </c>
      <c r="P1861" s="10">
        <f t="shared" si="204"/>
        <v>70.625</v>
      </c>
      <c r="Q1861" t="str">
        <f t="shared" si="205"/>
        <v>music</v>
      </c>
      <c r="R1861" s="24" t="str">
        <f t="shared" si="206"/>
        <v>rock</v>
      </c>
      <c r="S1861" s="14" t="str">
        <f t="shared" si="207"/>
        <v>Aug</v>
      </c>
      <c r="T1861" s="14" t="str">
        <f t="shared" si="208"/>
        <v>2011</v>
      </c>
      <c r="U1861" s="14" t="str">
        <f t="shared" si="209"/>
        <v>Sep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23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03"/>
        <v>133.46666666666667</v>
      </c>
      <c r="P1862" s="10">
        <f t="shared" si="204"/>
        <v>52.684210526315788</v>
      </c>
      <c r="Q1862" t="str">
        <f t="shared" si="205"/>
        <v>music</v>
      </c>
      <c r="R1862" s="24" t="str">
        <f t="shared" si="206"/>
        <v>rock</v>
      </c>
      <c r="S1862" s="14" t="str">
        <f t="shared" si="207"/>
        <v>Jan</v>
      </c>
      <c r="T1862" s="14" t="str">
        <f t="shared" si="208"/>
        <v>2014</v>
      </c>
      <c r="U1862" s="14" t="str">
        <f t="shared" si="209"/>
        <v>Feb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2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03"/>
        <v>0</v>
      </c>
      <c r="P1863" s="10" t="e">
        <f t="shared" si="204"/>
        <v>#DIV/0!</v>
      </c>
      <c r="Q1863" t="str">
        <f t="shared" si="205"/>
        <v>games</v>
      </c>
      <c r="R1863" s="24" t="str">
        <f t="shared" si="206"/>
        <v>mobile games</v>
      </c>
      <c r="S1863" s="14" t="str">
        <f t="shared" si="207"/>
        <v>Dec</v>
      </c>
      <c r="T1863" s="14" t="str">
        <f t="shared" si="208"/>
        <v>2014</v>
      </c>
      <c r="U1863" s="14" t="str">
        <f t="shared" si="209"/>
        <v>Jan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23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03"/>
        <v>8.0833333333333321</v>
      </c>
      <c r="P1864" s="10">
        <f t="shared" si="204"/>
        <v>90.9375</v>
      </c>
      <c r="Q1864" t="str">
        <f t="shared" si="205"/>
        <v>games</v>
      </c>
      <c r="R1864" s="24" t="str">
        <f t="shared" si="206"/>
        <v>mobile games</v>
      </c>
      <c r="S1864" s="14" t="str">
        <f t="shared" si="207"/>
        <v>Jan</v>
      </c>
      <c r="T1864" s="14" t="str">
        <f t="shared" si="208"/>
        <v>2017</v>
      </c>
      <c r="U1864" s="14" t="str">
        <f t="shared" si="209"/>
        <v>Mar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23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03"/>
        <v>0.4</v>
      </c>
      <c r="P1865" s="10">
        <f t="shared" si="204"/>
        <v>5</v>
      </c>
      <c r="Q1865" t="str">
        <f t="shared" si="205"/>
        <v>games</v>
      </c>
      <c r="R1865" s="24" t="str">
        <f t="shared" si="206"/>
        <v>mobile games</v>
      </c>
      <c r="S1865" s="14" t="str">
        <f t="shared" si="207"/>
        <v>May</v>
      </c>
      <c r="T1865" s="14" t="str">
        <f t="shared" si="208"/>
        <v>2014</v>
      </c>
      <c r="U1865" s="14" t="str">
        <f t="shared" si="209"/>
        <v>Jun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23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03"/>
        <v>42.892307692307689</v>
      </c>
      <c r="P1866" s="10">
        <f t="shared" si="204"/>
        <v>58.083333333333336</v>
      </c>
      <c r="Q1866" t="str">
        <f t="shared" si="205"/>
        <v>games</v>
      </c>
      <c r="R1866" s="24" t="str">
        <f t="shared" si="206"/>
        <v>mobile games</v>
      </c>
      <c r="S1866" s="14" t="str">
        <f t="shared" si="207"/>
        <v>Apr</v>
      </c>
      <c r="T1866" s="14" t="str">
        <f t="shared" si="208"/>
        <v>2014</v>
      </c>
      <c r="U1866" s="14" t="str">
        <f t="shared" si="209"/>
        <v>May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23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03"/>
        <v>3.6363636363636364E-3</v>
      </c>
      <c r="P1867" s="10">
        <f t="shared" si="204"/>
        <v>2</v>
      </c>
      <c r="Q1867" t="str">
        <f t="shared" si="205"/>
        <v>games</v>
      </c>
      <c r="R1867" s="24" t="str">
        <f t="shared" si="206"/>
        <v>mobile games</v>
      </c>
      <c r="S1867" s="14" t="str">
        <f t="shared" si="207"/>
        <v>Oct</v>
      </c>
      <c r="T1867" s="14" t="str">
        <f t="shared" si="208"/>
        <v>2016</v>
      </c>
      <c r="U1867" s="14" t="str">
        <f t="shared" si="209"/>
        <v>Nov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23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03"/>
        <v>0.5</v>
      </c>
      <c r="P1868" s="10">
        <f t="shared" si="204"/>
        <v>62.5</v>
      </c>
      <c r="Q1868" t="str">
        <f t="shared" si="205"/>
        <v>games</v>
      </c>
      <c r="R1868" s="24" t="str">
        <f t="shared" si="206"/>
        <v>mobile games</v>
      </c>
      <c r="S1868" s="14" t="str">
        <f t="shared" si="207"/>
        <v>Jan</v>
      </c>
      <c r="T1868" s="14" t="str">
        <f t="shared" si="208"/>
        <v>2017</v>
      </c>
      <c r="U1868" s="14" t="str">
        <f t="shared" si="209"/>
        <v>Mar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23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03"/>
        <v>0.05</v>
      </c>
      <c r="P1869" s="10">
        <f t="shared" si="204"/>
        <v>10</v>
      </c>
      <c r="Q1869" t="str">
        <f t="shared" si="205"/>
        <v>games</v>
      </c>
      <c r="R1869" s="24" t="str">
        <f t="shared" si="206"/>
        <v>mobile games</v>
      </c>
      <c r="S1869" s="14" t="str">
        <f t="shared" si="207"/>
        <v>Oct</v>
      </c>
      <c r="T1869" s="14" t="str">
        <f t="shared" si="208"/>
        <v>2016</v>
      </c>
      <c r="U1869" s="14" t="str">
        <f t="shared" si="209"/>
        <v>Nov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23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03"/>
        <v>4.8680000000000003</v>
      </c>
      <c r="P1870" s="10">
        <f t="shared" si="204"/>
        <v>71.588235294117652</v>
      </c>
      <c r="Q1870" t="str">
        <f t="shared" si="205"/>
        <v>games</v>
      </c>
      <c r="R1870" s="24" t="str">
        <f t="shared" si="206"/>
        <v>mobile games</v>
      </c>
      <c r="S1870" s="14" t="str">
        <f t="shared" si="207"/>
        <v>Nov</v>
      </c>
      <c r="T1870" s="14" t="str">
        <f t="shared" si="208"/>
        <v>2015</v>
      </c>
      <c r="U1870" s="14" t="str">
        <f t="shared" si="209"/>
        <v>Dec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23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03"/>
        <v>0</v>
      </c>
      <c r="P1871" s="10" t="e">
        <f t="shared" si="204"/>
        <v>#DIV/0!</v>
      </c>
      <c r="Q1871" t="str">
        <f t="shared" si="205"/>
        <v>games</v>
      </c>
      <c r="R1871" s="24" t="str">
        <f t="shared" si="206"/>
        <v>mobile games</v>
      </c>
      <c r="S1871" s="14" t="str">
        <f t="shared" si="207"/>
        <v>Dec</v>
      </c>
      <c r="T1871" s="14" t="str">
        <f t="shared" si="208"/>
        <v>2016</v>
      </c>
      <c r="U1871" s="14" t="str">
        <f t="shared" si="209"/>
        <v>Jan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23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03"/>
        <v>10.314285714285715</v>
      </c>
      <c r="P1872" s="10">
        <f t="shared" si="204"/>
        <v>32.81818181818182</v>
      </c>
      <c r="Q1872" t="str">
        <f t="shared" si="205"/>
        <v>games</v>
      </c>
      <c r="R1872" s="24" t="str">
        <f t="shared" si="206"/>
        <v>mobile games</v>
      </c>
      <c r="S1872" s="14" t="str">
        <f t="shared" si="207"/>
        <v>Jan</v>
      </c>
      <c r="T1872" s="14" t="str">
        <f t="shared" si="208"/>
        <v>2016</v>
      </c>
      <c r="U1872" s="14" t="str">
        <f t="shared" si="209"/>
        <v>Jan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2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03"/>
        <v>71.784615384615378</v>
      </c>
      <c r="P1873" s="10">
        <f t="shared" si="204"/>
        <v>49.11578947368421</v>
      </c>
      <c r="Q1873" t="str">
        <f t="shared" si="205"/>
        <v>games</v>
      </c>
      <c r="R1873" s="24" t="str">
        <f t="shared" si="206"/>
        <v>mobile games</v>
      </c>
      <c r="S1873" s="14" t="str">
        <f t="shared" si="207"/>
        <v>Oct</v>
      </c>
      <c r="T1873" s="14" t="str">
        <f t="shared" si="208"/>
        <v>2014</v>
      </c>
      <c r="U1873" s="14" t="str">
        <f t="shared" si="209"/>
        <v>Nov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23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03"/>
        <v>1.06</v>
      </c>
      <c r="P1874" s="10">
        <f t="shared" si="204"/>
        <v>16.307692307692307</v>
      </c>
      <c r="Q1874" t="str">
        <f t="shared" si="205"/>
        <v>games</v>
      </c>
      <c r="R1874" s="24" t="str">
        <f t="shared" si="206"/>
        <v>mobile games</v>
      </c>
      <c r="S1874" s="14" t="str">
        <f t="shared" si="207"/>
        <v>May</v>
      </c>
      <c r="T1874" s="14" t="str">
        <f t="shared" si="208"/>
        <v>2015</v>
      </c>
      <c r="U1874" s="14" t="str">
        <f t="shared" si="209"/>
        <v>Jun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23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03"/>
        <v>0.44999999999999996</v>
      </c>
      <c r="P1875" s="10">
        <f t="shared" si="204"/>
        <v>18</v>
      </c>
      <c r="Q1875" t="str">
        <f t="shared" si="205"/>
        <v>games</v>
      </c>
      <c r="R1875" s="24" t="str">
        <f t="shared" si="206"/>
        <v>mobile games</v>
      </c>
      <c r="S1875" s="14" t="str">
        <f t="shared" si="207"/>
        <v>Jun</v>
      </c>
      <c r="T1875" s="14" t="str">
        <f t="shared" si="208"/>
        <v>2015</v>
      </c>
      <c r="U1875" s="14" t="str">
        <f t="shared" si="209"/>
        <v>Jul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23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03"/>
        <v>1.6250000000000001E-2</v>
      </c>
      <c r="P1876" s="10">
        <f t="shared" si="204"/>
        <v>13</v>
      </c>
      <c r="Q1876" t="str">
        <f t="shared" si="205"/>
        <v>games</v>
      </c>
      <c r="R1876" s="24" t="str">
        <f t="shared" si="206"/>
        <v>mobile games</v>
      </c>
      <c r="S1876" s="14" t="str">
        <f t="shared" si="207"/>
        <v>Jun</v>
      </c>
      <c r="T1876" s="14" t="str">
        <f t="shared" si="208"/>
        <v>2016</v>
      </c>
      <c r="U1876" s="14" t="str">
        <f t="shared" si="209"/>
        <v>Jun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23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03"/>
        <v>0.51</v>
      </c>
      <c r="P1877" s="10">
        <f t="shared" si="204"/>
        <v>17</v>
      </c>
      <c r="Q1877" t="str">
        <f t="shared" si="205"/>
        <v>games</v>
      </c>
      <c r="R1877" s="24" t="str">
        <f t="shared" si="206"/>
        <v>mobile games</v>
      </c>
      <c r="S1877" s="14" t="str">
        <f t="shared" si="207"/>
        <v>Jun</v>
      </c>
      <c r="T1877" s="14" t="str">
        <f t="shared" si="208"/>
        <v>2016</v>
      </c>
      <c r="U1877" s="14" t="str">
        <f t="shared" si="209"/>
        <v>Aug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23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03"/>
        <v>0</v>
      </c>
      <c r="P1878" s="10" t="e">
        <f t="shared" si="204"/>
        <v>#DIV/0!</v>
      </c>
      <c r="Q1878" t="str">
        <f t="shared" si="205"/>
        <v>games</v>
      </c>
      <c r="R1878" s="24" t="str">
        <f t="shared" si="206"/>
        <v>mobile games</v>
      </c>
      <c r="S1878" s="14" t="str">
        <f t="shared" si="207"/>
        <v>May</v>
      </c>
      <c r="T1878" s="14" t="str">
        <f t="shared" si="208"/>
        <v>2014</v>
      </c>
      <c r="U1878" s="14" t="str">
        <f t="shared" si="209"/>
        <v>Jun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23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03"/>
        <v>0</v>
      </c>
      <c r="P1879" s="10" t="e">
        <f t="shared" si="204"/>
        <v>#DIV/0!</v>
      </c>
      <c r="Q1879" t="str">
        <f t="shared" si="205"/>
        <v>games</v>
      </c>
      <c r="R1879" s="24" t="str">
        <f t="shared" si="206"/>
        <v>mobile games</v>
      </c>
      <c r="S1879" s="14" t="str">
        <f t="shared" si="207"/>
        <v>Jan</v>
      </c>
      <c r="T1879" s="14" t="str">
        <f t="shared" si="208"/>
        <v>2015</v>
      </c>
      <c r="U1879" s="14" t="str">
        <f t="shared" si="209"/>
        <v>Mar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23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03"/>
        <v>0</v>
      </c>
      <c r="P1880" s="10" t="e">
        <f t="shared" si="204"/>
        <v>#DIV/0!</v>
      </c>
      <c r="Q1880" t="str">
        <f t="shared" si="205"/>
        <v>games</v>
      </c>
      <c r="R1880" s="24" t="str">
        <f t="shared" si="206"/>
        <v>mobile games</v>
      </c>
      <c r="S1880" s="14" t="str">
        <f t="shared" si="207"/>
        <v>May</v>
      </c>
      <c r="T1880" s="14" t="str">
        <f t="shared" si="208"/>
        <v>2014</v>
      </c>
      <c r="U1880" s="14" t="str">
        <f t="shared" si="209"/>
        <v>Jun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23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03"/>
        <v>0.12</v>
      </c>
      <c r="P1881" s="10">
        <f t="shared" si="204"/>
        <v>3</v>
      </c>
      <c r="Q1881" t="str">
        <f t="shared" si="205"/>
        <v>games</v>
      </c>
      <c r="R1881" s="24" t="str">
        <f t="shared" si="206"/>
        <v>mobile games</v>
      </c>
      <c r="S1881" s="14" t="str">
        <f t="shared" si="207"/>
        <v>Feb</v>
      </c>
      <c r="T1881" s="14" t="str">
        <f t="shared" si="208"/>
        <v>2016</v>
      </c>
      <c r="U1881" s="14" t="str">
        <f t="shared" si="209"/>
        <v>Mar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23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03"/>
        <v>20.080000000000002</v>
      </c>
      <c r="P1882" s="10">
        <f t="shared" si="204"/>
        <v>41.833333333333336</v>
      </c>
      <c r="Q1882" t="str">
        <f t="shared" si="205"/>
        <v>games</v>
      </c>
      <c r="R1882" s="24" t="str">
        <f t="shared" si="206"/>
        <v>mobile games</v>
      </c>
      <c r="S1882" s="14" t="str">
        <f t="shared" si="207"/>
        <v>Mar</v>
      </c>
      <c r="T1882" s="14" t="str">
        <f t="shared" si="208"/>
        <v>2016</v>
      </c>
      <c r="U1882" s="14" t="str">
        <f t="shared" si="209"/>
        <v>Mar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2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03"/>
        <v>172.68449999999999</v>
      </c>
      <c r="P1883" s="10">
        <f t="shared" si="204"/>
        <v>49.338428571428572</v>
      </c>
      <c r="Q1883" t="str">
        <f t="shared" si="205"/>
        <v>music</v>
      </c>
      <c r="R1883" s="24" t="str">
        <f t="shared" si="206"/>
        <v>indie rock</v>
      </c>
      <c r="S1883" s="14" t="str">
        <f t="shared" si="207"/>
        <v>Feb</v>
      </c>
      <c r="T1883" s="14" t="str">
        <f t="shared" si="208"/>
        <v>2015</v>
      </c>
      <c r="U1883" s="14" t="str">
        <f t="shared" si="209"/>
        <v>Mar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23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03"/>
        <v>100.8955223880597</v>
      </c>
      <c r="P1884" s="10">
        <f t="shared" si="204"/>
        <v>41.728395061728392</v>
      </c>
      <c r="Q1884" t="str">
        <f t="shared" si="205"/>
        <v>music</v>
      </c>
      <c r="R1884" s="24" t="str">
        <f t="shared" si="206"/>
        <v>indie rock</v>
      </c>
      <c r="S1884" s="14" t="str">
        <f t="shared" si="207"/>
        <v>Jun</v>
      </c>
      <c r="T1884" s="14" t="str">
        <f t="shared" si="208"/>
        <v>2012</v>
      </c>
      <c r="U1884" s="14" t="str">
        <f t="shared" si="209"/>
        <v>Jul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23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03"/>
        <v>104.8048048048048</v>
      </c>
      <c r="P1885" s="10">
        <f t="shared" si="204"/>
        <v>32.71875</v>
      </c>
      <c r="Q1885" t="str">
        <f t="shared" si="205"/>
        <v>music</v>
      </c>
      <c r="R1885" s="24" t="str">
        <f t="shared" si="206"/>
        <v>indie rock</v>
      </c>
      <c r="S1885" s="14" t="str">
        <f t="shared" si="207"/>
        <v>Mar</v>
      </c>
      <c r="T1885" s="14" t="str">
        <f t="shared" si="208"/>
        <v>2012</v>
      </c>
      <c r="U1885" s="14" t="str">
        <f t="shared" si="209"/>
        <v>Apr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23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03"/>
        <v>135.1</v>
      </c>
      <c r="P1886" s="10">
        <f t="shared" si="204"/>
        <v>51.96153846153846</v>
      </c>
      <c r="Q1886" t="str">
        <f t="shared" si="205"/>
        <v>music</v>
      </c>
      <c r="R1886" s="24" t="str">
        <f t="shared" si="206"/>
        <v>indie rock</v>
      </c>
      <c r="S1886" s="14" t="str">
        <f t="shared" si="207"/>
        <v>Oct</v>
      </c>
      <c r="T1886" s="14" t="str">
        <f t="shared" si="208"/>
        <v>2012</v>
      </c>
      <c r="U1886" s="14" t="str">
        <f t="shared" si="209"/>
        <v>Nov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23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03"/>
        <v>116.32786885245903</v>
      </c>
      <c r="P1887" s="10">
        <f t="shared" si="204"/>
        <v>50.685714285714283</v>
      </c>
      <c r="Q1887" t="str">
        <f t="shared" si="205"/>
        <v>music</v>
      </c>
      <c r="R1887" s="24" t="str">
        <f t="shared" si="206"/>
        <v>indie rock</v>
      </c>
      <c r="S1887" s="14" t="str">
        <f t="shared" si="207"/>
        <v>Jul</v>
      </c>
      <c r="T1887" s="14" t="str">
        <f t="shared" si="208"/>
        <v>2012</v>
      </c>
      <c r="U1887" s="14" t="str">
        <f t="shared" si="209"/>
        <v>Aug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23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03"/>
        <v>102.08333333333333</v>
      </c>
      <c r="P1888" s="10">
        <f t="shared" si="204"/>
        <v>42.241379310344826</v>
      </c>
      <c r="Q1888" t="str">
        <f t="shared" si="205"/>
        <v>music</v>
      </c>
      <c r="R1888" s="24" t="str">
        <f t="shared" si="206"/>
        <v>indie rock</v>
      </c>
      <c r="S1888" s="14" t="str">
        <f t="shared" si="207"/>
        <v>Oct</v>
      </c>
      <c r="T1888" s="14" t="str">
        <f t="shared" si="208"/>
        <v>2014</v>
      </c>
      <c r="U1888" s="14" t="str">
        <f t="shared" si="209"/>
        <v>Nov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23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03"/>
        <v>111.16666666666666</v>
      </c>
      <c r="P1889" s="10">
        <f t="shared" si="204"/>
        <v>416.875</v>
      </c>
      <c r="Q1889" t="str">
        <f t="shared" si="205"/>
        <v>music</v>
      </c>
      <c r="R1889" s="24" t="str">
        <f t="shared" si="206"/>
        <v>indie rock</v>
      </c>
      <c r="S1889" s="14" t="str">
        <f t="shared" si="207"/>
        <v>Nov</v>
      </c>
      <c r="T1889" s="14" t="str">
        <f t="shared" si="208"/>
        <v>2015</v>
      </c>
      <c r="U1889" s="14" t="str">
        <f t="shared" si="209"/>
        <v>Dec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23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03"/>
        <v>166.08</v>
      </c>
      <c r="P1890" s="10">
        <f t="shared" si="204"/>
        <v>46.651685393258425</v>
      </c>
      <c r="Q1890" t="str">
        <f t="shared" si="205"/>
        <v>music</v>
      </c>
      <c r="R1890" s="24" t="str">
        <f t="shared" si="206"/>
        <v>indie rock</v>
      </c>
      <c r="S1890" s="14" t="str">
        <f t="shared" si="207"/>
        <v>May</v>
      </c>
      <c r="T1890" s="14" t="str">
        <f t="shared" si="208"/>
        <v>2010</v>
      </c>
      <c r="U1890" s="14" t="str">
        <f t="shared" si="209"/>
        <v>Jun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23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03"/>
        <v>106.60000000000001</v>
      </c>
      <c r="P1891" s="10">
        <f t="shared" si="204"/>
        <v>48.454545454545453</v>
      </c>
      <c r="Q1891" t="str">
        <f t="shared" si="205"/>
        <v>music</v>
      </c>
      <c r="R1891" s="24" t="str">
        <f t="shared" si="206"/>
        <v>indie rock</v>
      </c>
      <c r="S1891" s="14" t="str">
        <f t="shared" si="207"/>
        <v>Jan</v>
      </c>
      <c r="T1891" s="14" t="str">
        <f t="shared" si="208"/>
        <v>2013</v>
      </c>
      <c r="U1891" s="14" t="str">
        <f t="shared" si="209"/>
        <v>Mar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23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03"/>
        <v>144.58441666666667</v>
      </c>
      <c r="P1892" s="10">
        <f t="shared" si="204"/>
        <v>70.5289837398374</v>
      </c>
      <c r="Q1892" t="str">
        <f t="shared" si="205"/>
        <v>music</v>
      </c>
      <c r="R1892" s="24" t="str">
        <f t="shared" si="206"/>
        <v>indie rock</v>
      </c>
      <c r="S1892" s="14" t="str">
        <f t="shared" si="207"/>
        <v>Nov</v>
      </c>
      <c r="T1892" s="14" t="str">
        <f t="shared" si="208"/>
        <v>2012</v>
      </c>
      <c r="U1892" s="14" t="str">
        <f t="shared" si="209"/>
        <v>Dec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2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03"/>
        <v>105.55000000000001</v>
      </c>
      <c r="P1893" s="10">
        <f t="shared" si="204"/>
        <v>87.958333333333329</v>
      </c>
      <c r="Q1893" t="str">
        <f t="shared" si="205"/>
        <v>music</v>
      </c>
      <c r="R1893" s="24" t="str">
        <f t="shared" si="206"/>
        <v>indie rock</v>
      </c>
      <c r="S1893" s="14" t="str">
        <f t="shared" si="207"/>
        <v>Jun</v>
      </c>
      <c r="T1893" s="14" t="str">
        <f t="shared" si="208"/>
        <v>2010</v>
      </c>
      <c r="U1893" s="14" t="str">
        <f t="shared" si="209"/>
        <v>Jul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23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03"/>
        <v>136.60000000000002</v>
      </c>
      <c r="P1894" s="10">
        <f t="shared" si="204"/>
        <v>26.26923076923077</v>
      </c>
      <c r="Q1894" t="str">
        <f t="shared" si="205"/>
        <v>music</v>
      </c>
      <c r="R1894" s="24" t="str">
        <f t="shared" si="206"/>
        <v>indie rock</v>
      </c>
      <c r="S1894" s="14" t="str">
        <f t="shared" si="207"/>
        <v>May</v>
      </c>
      <c r="T1894" s="14" t="str">
        <f t="shared" si="208"/>
        <v>2011</v>
      </c>
      <c r="U1894" s="14" t="str">
        <f t="shared" si="209"/>
        <v>Jun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23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03"/>
        <v>104</v>
      </c>
      <c r="P1895" s="10">
        <f t="shared" si="204"/>
        <v>57.777777777777779</v>
      </c>
      <c r="Q1895" t="str">
        <f t="shared" si="205"/>
        <v>music</v>
      </c>
      <c r="R1895" s="24" t="str">
        <f t="shared" si="206"/>
        <v>indie rock</v>
      </c>
      <c r="S1895" s="14" t="str">
        <f t="shared" si="207"/>
        <v>Mar</v>
      </c>
      <c r="T1895" s="14" t="str">
        <f t="shared" si="208"/>
        <v>2011</v>
      </c>
      <c r="U1895" s="14" t="str">
        <f t="shared" si="209"/>
        <v>Apr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23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03"/>
        <v>114.5</v>
      </c>
      <c r="P1896" s="10">
        <f t="shared" si="204"/>
        <v>57.25</v>
      </c>
      <c r="Q1896" t="str">
        <f t="shared" si="205"/>
        <v>music</v>
      </c>
      <c r="R1896" s="24" t="str">
        <f t="shared" si="206"/>
        <v>indie rock</v>
      </c>
      <c r="S1896" s="14" t="str">
        <f t="shared" si="207"/>
        <v>Jan</v>
      </c>
      <c r="T1896" s="14" t="str">
        <f t="shared" si="208"/>
        <v>2012</v>
      </c>
      <c r="U1896" s="14" t="str">
        <f t="shared" si="209"/>
        <v>Feb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23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03"/>
        <v>101.71957671957672</v>
      </c>
      <c r="P1897" s="10">
        <f t="shared" si="204"/>
        <v>196.34042553191489</v>
      </c>
      <c r="Q1897" t="str">
        <f t="shared" si="205"/>
        <v>music</v>
      </c>
      <c r="R1897" s="24" t="str">
        <f t="shared" si="206"/>
        <v>indie rock</v>
      </c>
      <c r="S1897" s="14" t="str">
        <f t="shared" si="207"/>
        <v>Sep</v>
      </c>
      <c r="T1897" s="14" t="str">
        <f t="shared" si="208"/>
        <v>2015</v>
      </c>
      <c r="U1897" s="14" t="str">
        <f t="shared" si="209"/>
        <v>Oct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23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03"/>
        <v>123.94678492239468</v>
      </c>
      <c r="P1898" s="10">
        <f t="shared" si="204"/>
        <v>43</v>
      </c>
      <c r="Q1898" t="str">
        <f t="shared" si="205"/>
        <v>music</v>
      </c>
      <c r="R1898" s="24" t="str">
        <f t="shared" si="206"/>
        <v>indie rock</v>
      </c>
      <c r="S1898" s="14" t="str">
        <f t="shared" si="207"/>
        <v>Mar</v>
      </c>
      <c r="T1898" s="14" t="str">
        <f t="shared" si="208"/>
        <v>2012</v>
      </c>
      <c r="U1898" s="14" t="str">
        <f t="shared" si="209"/>
        <v>Apr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23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03"/>
        <v>102.45669291338582</v>
      </c>
      <c r="P1899" s="10">
        <f t="shared" si="204"/>
        <v>35.551912568306008</v>
      </c>
      <c r="Q1899" t="str">
        <f t="shared" si="205"/>
        <v>music</v>
      </c>
      <c r="R1899" s="24" t="str">
        <f t="shared" si="206"/>
        <v>indie rock</v>
      </c>
      <c r="S1899" s="14" t="str">
        <f t="shared" si="207"/>
        <v>Feb</v>
      </c>
      <c r="T1899" s="14" t="str">
        <f t="shared" si="208"/>
        <v>2014</v>
      </c>
      <c r="U1899" s="14" t="str">
        <f t="shared" si="209"/>
        <v>Mar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23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03"/>
        <v>144.5</v>
      </c>
      <c r="P1900" s="10">
        <f t="shared" si="204"/>
        <v>68.80952380952381</v>
      </c>
      <c r="Q1900" t="str">
        <f t="shared" si="205"/>
        <v>music</v>
      </c>
      <c r="R1900" s="24" t="str">
        <f t="shared" si="206"/>
        <v>indie rock</v>
      </c>
      <c r="S1900" s="14" t="str">
        <f t="shared" si="207"/>
        <v>Dec</v>
      </c>
      <c r="T1900" s="14" t="str">
        <f t="shared" si="208"/>
        <v>2015</v>
      </c>
      <c r="U1900" s="14" t="str">
        <f t="shared" si="209"/>
        <v>Feb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23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03"/>
        <v>133.33333333333331</v>
      </c>
      <c r="P1901" s="10">
        <f t="shared" si="204"/>
        <v>28.571428571428573</v>
      </c>
      <c r="Q1901" t="str">
        <f t="shared" si="205"/>
        <v>music</v>
      </c>
      <c r="R1901" s="24" t="str">
        <f t="shared" si="206"/>
        <v>indie rock</v>
      </c>
      <c r="S1901" s="14" t="str">
        <f t="shared" si="207"/>
        <v>Feb</v>
      </c>
      <c r="T1901" s="14" t="str">
        <f t="shared" si="208"/>
        <v>2015</v>
      </c>
      <c r="U1901" s="14" t="str">
        <f t="shared" si="209"/>
        <v>Mar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23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03"/>
        <v>109.3644</v>
      </c>
      <c r="P1902" s="10">
        <f t="shared" si="204"/>
        <v>50.631666666666668</v>
      </c>
      <c r="Q1902" t="str">
        <f t="shared" si="205"/>
        <v>music</v>
      </c>
      <c r="R1902" s="24" t="str">
        <f t="shared" si="206"/>
        <v>indie rock</v>
      </c>
      <c r="S1902" s="14" t="str">
        <f t="shared" si="207"/>
        <v>Sep</v>
      </c>
      <c r="T1902" s="14" t="str">
        <f t="shared" si="208"/>
        <v>2012</v>
      </c>
      <c r="U1902" s="14" t="str">
        <f t="shared" si="209"/>
        <v>Oct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2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03"/>
        <v>2.6969696969696968</v>
      </c>
      <c r="P1903" s="10">
        <f t="shared" si="204"/>
        <v>106.8</v>
      </c>
      <c r="Q1903" t="str">
        <f t="shared" si="205"/>
        <v>technology</v>
      </c>
      <c r="R1903" s="24" t="str">
        <f t="shared" si="206"/>
        <v>gadgets</v>
      </c>
      <c r="S1903" s="14" t="str">
        <f t="shared" si="207"/>
        <v>Apr</v>
      </c>
      <c r="T1903" s="14" t="str">
        <f t="shared" si="208"/>
        <v>2015</v>
      </c>
      <c r="U1903" s="14" t="str">
        <f t="shared" si="209"/>
        <v>May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23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03"/>
        <v>1.2</v>
      </c>
      <c r="P1904" s="10">
        <f t="shared" si="204"/>
        <v>4</v>
      </c>
      <c r="Q1904" t="str">
        <f t="shared" si="205"/>
        <v>technology</v>
      </c>
      <c r="R1904" s="24" t="str">
        <f t="shared" si="206"/>
        <v>gadgets</v>
      </c>
      <c r="S1904" s="14" t="str">
        <f t="shared" si="207"/>
        <v>Feb</v>
      </c>
      <c r="T1904" s="14" t="str">
        <f t="shared" si="208"/>
        <v>2015</v>
      </c>
      <c r="U1904" s="14" t="str">
        <f t="shared" si="209"/>
        <v>Mar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23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03"/>
        <v>46.6</v>
      </c>
      <c r="P1905" s="10">
        <f t="shared" si="204"/>
        <v>34.097560975609753</v>
      </c>
      <c r="Q1905" t="str">
        <f t="shared" si="205"/>
        <v>technology</v>
      </c>
      <c r="R1905" s="24" t="str">
        <f t="shared" si="206"/>
        <v>gadgets</v>
      </c>
      <c r="S1905" s="14" t="str">
        <f t="shared" si="207"/>
        <v>Nov</v>
      </c>
      <c r="T1905" s="14" t="str">
        <f t="shared" si="208"/>
        <v>2016</v>
      </c>
      <c r="U1905" s="14" t="str">
        <f t="shared" si="209"/>
        <v>Jan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23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03"/>
        <v>0.1</v>
      </c>
      <c r="P1906" s="10">
        <f t="shared" si="204"/>
        <v>25</v>
      </c>
      <c r="Q1906" t="str">
        <f t="shared" si="205"/>
        <v>technology</v>
      </c>
      <c r="R1906" s="24" t="str">
        <f t="shared" si="206"/>
        <v>gadgets</v>
      </c>
      <c r="S1906" s="14" t="str">
        <f t="shared" si="207"/>
        <v>Nov</v>
      </c>
      <c r="T1906" s="14" t="str">
        <f t="shared" si="208"/>
        <v>2015</v>
      </c>
      <c r="U1906" s="14" t="str">
        <f t="shared" si="209"/>
        <v>Jan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23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03"/>
        <v>0.16800000000000001</v>
      </c>
      <c r="P1907" s="10">
        <f t="shared" si="204"/>
        <v>10.5</v>
      </c>
      <c r="Q1907" t="str">
        <f t="shared" si="205"/>
        <v>technology</v>
      </c>
      <c r="R1907" s="24" t="str">
        <f t="shared" si="206"/>
        <v>gadgets</v>
      </c>
      <c r="S1907" s="14" t="str">
        <f t="shared" si="207"/>
        <v>Aug</v>
      </c>
      <c r="T1907" s="14" t="str">
        <f t="shared" si="208"/>
        <v>2014</v>
      </c>
      <c r="U1907" s="14" t="str">
        <f t="shared" si="209"/>
        <v>Sep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23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03"/>
        <v>42.76</v>
      </c>
      <c r="P1908" s="10">
        <f t="shared" si="204"/>
        <v>215.95959595959596</v>
      </c>
      <c r="Q1908" t="str">
        <f t="shared" si="205"/>
        <v>technology</v>
      </c>
      <c r="R1908" s="24" t="str">
        <f t="shared" si="206"/>
        <v>gadgets</v>
      </c>
      <c r="S1908" s="14" t="str">
        <f t="shared" si="207"/>
        <v>May</v>
      </c>
      <c r="T1908" s="14" t="str">
        <f t="shared" si="208"/>
        <v>2016</v>
      </c>
      <c r="U1908" s="14" t="str">
        <f t="shared" si="209"/>
        <v>Jun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23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03"/>
        <v>0.28333333333333333</v>
      </c>
      <c r="P1909" s="10">
        <f t="shared" si="204"/>
        <v>21.25</v>
      </c>
      <c r="Q1909" t="str">
        <f t="shared" si="205"/>
        <v>technology</v>
      </c>
      <c r="R1909" s="24" t="str">
        <f t="shared" si="206"/>
        <v>gadgets</v>
      </c>
      <c r="S1909" s="14" t="str">
        <f t="shared" si="207"/>
        <v>May</v>
      </c>
      <c r="T1909" s="14" t="str">
        <f t="shared" si="208"/>
        <v>2014</v>
      </c>
      <c r="U1909" s="14" t="str">
        <f t="shared" si="209"/>
        <v>May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23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03"/>
        <v>1.7319999999999998</v>
      </c>
      <c r="P1910" s="10">
        <f t="shared" si="204"/>
        <v>108.25</v>
      </c>
      <c r="Q1910" t="str">
        <f t="shared" si="205"/>
        <v>technology</v>
      </c>
      <c r="R1910" s="24" t="str">
        <f t="shared" si="206"/>
        <v>gadgets</v>
      </c>
      <c r="S1910" s="14" t="str">
        <f t="shared" si="207"/>
        <v>Nov</v>
      </c>
      <c r="T1910" s="14" t="str">
        <f t="shared" si="208"/>
        <v>2016</v>
      </c>
      <c r="U1910" s="14" t="str">
        <f t="shared" si="209"/>
        <v>Dec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23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03"/>
        <v>14.111428571428572</v>
      </c>
      <c r="P1911" s="10">
        <f t="shared" si="204"/>
        <v>129.97368421052633</v>
      </c>
      <c r="Q1911" t="str">
        <f t="shared" si="205"/>
        <v>technology</v>
      </c>
      <c r="R1911" s="24" t="str">
        <f t="shared" si="206"/>
        <v>gadgets</v>
      </c>
      <c r="S1911" s="14" t="str">
        <f t="shared" si="207"/>
        <v>Sep</v>
      </c>
      <c r="T1911" s="14" t="str">
        <f t="shared" si="208"/>
        <v>2014</v>
      </c>
      <c r="U1911" s="14" t="str">
        <f t="shared" si="209"/>
        <v>Oct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23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03"/>
        <v>39.395294117647055</v>
      </c>
      <c r="P1912" s="10">
        <f t="shared" si="204"/>
        <v>117.49473684210527</v>
      </c>
      <c r="Q1912" t="str">
        <f t="shared" si="205"/>
        <v>technology</v>
      </c>
      <c r="R1912" s="24" t="str">
        <f t="shared" si="206"/>
        <v>gadgets</v>
      </c>
      <c r="S1912" s="14" t="str">
        <f t="shared" si="207"/>
        <v>Sep</v>
      </c>
      <c r="T1912" s="14" t="str">
        <f t="shared" si="208"/>
        <v>2015</v>
      </c>
      <c r="U1912" s="14" t="str">
        <f t="shared" si="209"/>
        <v>Oct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2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03"/>
        <v>2.3529411764705882E-2</v>
      </c>
      <c r="P1913" s="10">
        <f t="shared" si="204"/>
        <v>10</v>
      </c>
      <c r="Q1913" t="str">
        <f t="shared" si="205"/>
        <v>technology</v>
      </c>
      <c r="R1913" s="24" t="str">
        <f t="shared" si="206"/>
        <v>gadgets</v>
      </c>
      <c r="S1913" s="14" t="str">
        <f t="shared" si="207"/>
        <v>Jul</v>
      </c>
      <c r="T1913" s="14" t="str">
        <f t="shared" si="208"/>
        <v>2014</v>
      </c>
      <c r="U1913" s="14" t="str">
        <f t="shared" si="209"/>
        <v>Aug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23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03"/>
        <v>59.3</v>
      </c>
      <c r="P1914" s="10">
        <f t="shared" si="204"/>
        <v>70.595238095238102</v>
      </c>
      <c r="Q1914" t="str">
        <f t="shared" si="205"/>
        <v>technology</v>
      </c>
      <c r="R1914" s="24" t="str">
        <f t="shared" si="206"/>
        <v>gadgets</v>
      </c>
      <c r="S1914" s="14" t="str">
        <f t="shared" si="207"/>
        <v>May</v>
      </c>
      <c r="T1914" s="14" t="str">
        <f t="shared" si="208"/>
        <v>2015</v>
      </c>
      <c r="U1914" s="14" t="str">
        <f t="shared" si="209"/>
        <v>Jun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23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03"/>
        <v>1.3270833333333334</v>
      </c>
      <c r="P1915" s="10">
        <f t="shared" si="204"/>
        <v>24.5</v>
      </c>
      <c r="Q1915" t="str">
        <f t="shared" si="205"/>
        <v>technology</v>
      </c>
      <c r="R1915" s="24" t="str">
        <f t="shared" si="206"/>
        <v>gadgets</v>
      </c>
      <c r="S1915" s="14" t="str">
        <f t="shared" si="207"/>
        <v>Sep</v>
      </c>
      <c r="T1915" s="14" t="str">
        <f t="shared" si="208"/>
        <v>2014</v>
      </c>
      <c r="U1915" s="14" t="str">
        <f t="shared" si="209"/>
        <v>Oct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23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03"/>
        <v>9.0090090090090094</v>
      </c>
      <c r="P1916" s="10">
        <f t="shared" si="204"/>
        <v>30</v>
      </c>
      <c r="Q1916" t="str">
        <f t="shared" si="205"/>
        <v>technology</v>
      </c>
      <c r="R1916" s="24" t="str">
        <f t="shared" si="206"/>
        <v>gadgets</v>
      </c>
      <c r="S1916" s="14" t="str">
        <f t="shared" si="207"/>
        <v>Oct</v>
      </c>
      <c r="T1916" s="14" t="str">
        <f t="shared" si="208"/>
        <v>2014</v>
      </c>
      <c r="U1916" s="14" t="str">
        <f t="shared" si="209"/>
        <v>Nov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23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03"/>
        <v>1.6</v>
      </c>
      <c r="P1917" s="10">
        <f t="shared" si="204"/>
        <v>2</v>
      </c>
      <c r="Q1917" t="str">
        <f t="shared" si="205"/>
        <v>technology</v>
      </c>
      <c r="R1917" s="24" t="str">
        <f t="shared" si="206"/>
        <v>gadgets</v>
      </c>
      <c r="S1917" s="14" t="str">
        <f t="shared" si="207"/>
        <v>Aug</v>
      </c>
      <c r="T1917" s="14" t="str">
        <f t="shared" si="208"/>
        <v>2014</v>
      </c>
      <c r="U1917" s="14" t="str">
        <f t="shared" si="209"/>
        <v>Sep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23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03"/>
        <v>0.51</v>
      </c>
      <c r="P1918" s="10">
        <f t="shared" si="204"/>
        <v>17</v>
      </c>
      <c r="Q1918" t="str">
        <f t="shared" si="205"/>
        <v>technology</v>
      </c>
      <c r="R1918" s="24" t="str">
        <f t="shared" si="206"/>
        <v>gadgets</v>
      </c>
      <c r="S1918" s="14" t="str">
        <f t="shared" si="207"/>
        <v>Oct</v>
      </c>
      <c r="T1918" s="14" t="str">
        <f t="shared" si="208"/>
        <v>2016</v>
      </c>
      <c r="U1918" s="14" t="str">
        <f t="shared" si="209"/>
        <v>Nov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23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03"/>
        <v>52.570512820512818</v>
      </c>
      <c r="P1919" s="10">
        <f t="shared" si="204"/>
        <v>2928.9285714285716</v>
      </c>
      <c r="Q1919" t="str">
        <f t="shared" si="205"/>
        <v>technology</v>
      </c>
      <c r="R1919" s="24" t="str">
        <f t="shared" si="206"/>
        <v>gadgets</v>
      </c>
      <c r="S1919" s="14" t="str">
        <f t="shared" si="207"/>
        <v>Jan</v>
      </c>
      <c r="T1919" s="14" t="str">
        <f t="shared" si="208"/>
        <v>2017</v>
      </c>
      <c r="U1919" s="14" t="str">
        <f t="shared" si="209"/>
        <v>Feb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23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03"/>
        <v>1.04</v>
      </c>
      <c r="P1920" s="10">
        <f t="shared" si="204"/>
        <v>28.888888888888889</v>
      </c>
      <c r="Q1920" t="str">
        <f t="shared" si="205"/>
        <v>technology</v>
      </c>
      <c r="R1920" s="24" t="str">
        <f t="shared" si="206"/>
        <v>gadgets</v>
      </c>
      <c r="S1920" s="14" t="str">
        <f t="shared" si="207"/>
        <v>Jul</v>
      </c>
      <c r="T1920" s="14" t="str">
        <f t="shared" si="208"/>
        <v>2014</v>
      </c>
      <c r="U1920" s="14" t="str">
        <f t="shared" si="209"/>
        <v>Aug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23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03"/>
        <v>47.4</v>
      </c>
      <c r="P1921" s="10">
        <f t="shared" si="204"/>
        <v>29.625</v>
      </c>
      <c r="Q1921" t="str">
        <f t="shared" si="205"/>
        <v>technology</v>
      </c>
      <c r="R1921" s="24" t="str">
        <f t="shared" si="206"/>
        <v>gadgets</v>
      </c>
      <c r="S1921" s="14" t="str">
        <f t="shared" si="207"/>
        <v>Apr</v>
      </c>
      <c r="T1921" s="14" t="str">
        <f t="shared" si="208"/>
        <v>2015</v>
      </c>
      <c r="U1921" s="14" t="str">
        <f t="shared" si="209"/>
        <v>May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23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03"/>
        <v>43.03</v>
      </c>
      <c r="P1922" s="10">
        <f t="shared" si="204"/>
        <v>40.980952380952381</v>
      </c>
      <c r="Q1922" t="str">
        <f t="shared" si="205"/>
        <v>technology</v>
      </c>
      <c r="R1922" s="24" t="str">
        <f t="shared" si="206"/>
        <v>gadgets</v>
      </c>
      <c r="S1922" s="14" t="str">
        <f t="shared" si="207"/>
        <v>Sep</v>
      </c>
      <c r="T1922" s="14" t="str">
        <f t="shared" si="208"/>
        <v>2015</v>
      </c>
      <c r="U1922" s="14" t="str">
        <f t="shared" si="209"/>
        <v>Oct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10">E1923/D1923*100</f>
        <v>136.80000000000001</v>
      </c>
      <c r="P1923" s="10">
        <f t="shared" ref="P1923:P1986" si="211">E1923/L1923</f>
        <v>54</v>
      </c>
      <c r="Q1923" t="str">
        <f t="shared" ref="Q1923:Q1986" si="212">LEFT(N1923,FIND("/",N1923)-1)</f>
        <v>music</v>
      </c>
      <c r="R1923" s="24" t="str">
        <f t="shared" ref="R1923:R1986" si="213">RIGHT(N1923,LEN(N1923)-SEARCH("/",N1923,1))</f>
        <v>indie rock</v>
      </c>
      <c r="S1923" s="14" t="str">
        <f t="shared" ref="S1923:S1986" si="214">TEXT((((J1923/60)/60)/24)+DATE(1970,1,1),"mmm")</f>
        <v>Jun</v>
      </c>
      <c r="T1923" s="14" t="str">
        <f t="shared" ref="T1923:T1986" si="215">TEXT(((((J1923/60)/60)/24)+DATE(1970,1,1)),"yyyy")</f>
        <v>2012</v>
      </c>
      <c r="U1923" s="14" t="str">
        <f t="shared" ref="U1923:U1986" si="216">TEXT((((I1923/60)/60)/24)+DATE(1970,1,1),"mmm")</f>
        <v>Jul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23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10"/>
        <v>115.55</v>
      </c>
      <c r="P1924" s="10">
        <f t="shared" si="211"/>
        <v>36.109375</v>
      </c>
      <c r="Q1924" t="str">
        <f t="shared" si="212"/>
        <v>music</v>
      </c>
      <c r="R1924" s="24" t="str">
        <f t="shared" si="213"/>
        <v>indie rock</v>
      </c>
      <c r="S1924" s="14" t="str">
        <f t="shared" si="214"/>
        <v>Nov</v>
      </c>
      <c r="T1924" s="14" t="str">
        <f t="shared" si="215"/>
        <v>2013</v>
      </c>
      <c r="U1924" s="14" t="str">
        <f t="shared" si="216"/>
        <v>Dec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23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10"/>
        <v>240.79999999999998</v>
      </c>
      <c r="P1925" s="10">
        <f t="shared" si="211"/>
        <v>23.153846153846153</v>
      </c>
      <c r="Q1925" t="str">
        <f t="shared" si="212"/>
        <v>music</v>
      </c>
      <c r="R1925" s="24" t="str">
        <f t="shared" si="213"/>
        <v>indie rock</v>
      </c>
      <c r="S1925" s="14" t="str">
        <f t="shared" si="214"/>
        <v>Aug</v>
      </c>
      <c r="T1925" s="14" t="str">
        <f t="shared" si="215"/>
        <v>2011</v>
      </c>
      <c r="U1925" s="14" t="str">
        <f t="shared" si="216"/>
        <v>Sep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23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10"/>
        <v>114.39999999999999</v>
      </c>
      <c r="P1926" s="10">
        <f t="shared" si="211"/>
        <v>104</v>
      </c>
      <c r="Q1926" t="str">
        <f t="shared" si="212"/>
        <v>music</v>
      </c>
      <c r="R1926" s="24" t="str">
        <f t="shared" si="213"/>
        <v>indie rock</v>
      </c>
      <c r="S1926" s="14" t="str">
        <f t="shared" si="214"/>
        <v>Dec</v>
      </c>
      <c r="T1926" s="14" t="str">
        <f t="shared" si="215"/>
        <v>2013</v>
      </c>
      <c r="U1926" s="14" t="str">
        <f t="shared" si="216"/>
        <v>Jan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23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10"/>
        <v>110.33333333333333</v>
      </c>
      <c r="P1927" s="10">
        <f t="shared" si="211"/>
        <v>31.826923076923077</v>
      </c>
      <c r="Q1927" t="str">
        <f t="shared" si="212"/>
        <v>music</v>
      </c>
      <c r="R1927" s="24" t="str">
        <f t="shared" si="213"/>
        <v>indie rock</v>
      </c>
      <c r="S1927" s="14" t="str">
        <f t="shared" si="214"/>
        <v>Sep</v>
      </c>
      <c r="T1927" s="14" t="str">
        <f t="shared" si="215"/>
        <v>2013</v>
      </c>
      <c r="U1927" s="14" t="str">
        <f t="shared" si="216"/>
        <v>Oct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23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10"/>
        <v>195.37933333333334</v>
      </c>
      <c r="P1928" s="10">
        <f t="shared" si="211"/>
        <v>27.3896261682243</v>
      </c>
      <c r="Q1928" t="str">
        <f t="shared" si="212"/>
        <v>music</v>
      </c>
      <c r="R1928" s="24" t="str">
        <f t="shared" si="213"/>
        <v>indie rock</v>
      </c>
      <c r="S1928" s="14" t="str">
        <f t="shared" si="214"/>
        <v>Oct</v>
      </c>
      <c r="T1928" s="14" t="str">
        <f t="shared" si="215"/>
        <v>2010</v>
      </c>
      <c r="U1928" s="14" t="str">
        <f t="shared" si="216"/>
        <v>Nov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23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10"/>
        <v>103.33333333333334</v>
      </c>
      <c r="P1929" s="10">
        <f t="shared" si="211"/>
        <v>56.363636363636367</v>
      </c>
      <c r="Q1929" t="str">
        <f t="shared" si="212"/>
        <v>music</v>
      </c>
      <c r="R1929" s="24" t="str">
        <f t="shared" si="213"/>
        <v>indie rock</v>
      </c>
      <c r="S1929" s="14" t="str">
        <f t="shared" si="214"/>
        <v>Feb</v>
      </c>
      <c r="T1929" s="14" t="str">
        <f t="shared" si="215"/>
        <v>2012</v>
      </c>
      <c r="U1929" s="14" t="str">
        <f t="shared" si="216"/>
        <v>Mar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23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10"/>
        <v>103.1372549019608</v>
      </c>
      <c r="P1930" s="10">
        <f t="shared" si="211"/>
        <v>77.352941176470594</v>
      </c>
      <c r="Q1930" t="str">
        <f t="shared" si="212"/>
        <v>music</v>
      </c>
      <c r="R1930" s="24" t="str">
        <f t="shared" si="213"/>
        <v>indie rock</v>
      </c>
      <c r="S1930" s="14" t="str">
        <f t="shared" si="214"/>
        <v>Apr</v>
      </c>
      <c r="T1930" s="14" t="str">
        <f t="shared" si="215"/>
        <v>2013</v>
      </c>
      <c r="U1930" s="14" t="str">
        <f t="shared" si="216"/>
        <v>May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23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10"/>
        <v>100.3125</v>
      </c>
      <c r="P1931" s="10">
        <f t="shared" si="211"/>
        <v>42.8</v>
      </c>
      <c r="Q1931" t="str">
        <f t="shared" si="212"/>
        <v>music</v>
      </c>
      <c r="R1931" s="24" t="str">
        <f t="shared" si="213"/>
        <v>indie rock</v>
      </c>
      <c r="S1931" s="14" t="str">
        <f t="shared" si="214"/>
        <v>May</v>
      </c>
      <c r="T1931" s="14" t="str">
        <f t="shared" si="215"/>
        <v>2011</v>
      </c>
      <c r="U1931" s="14" t="str">
        <f t="shared" si="216"/>
        <v>Jul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23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10"/>
        <v>127</v>
      </c>
      <c r="P1932" s="10">
        <f t="shared" si="211"/>
        <v>48.846153846153847</v>
      </c>
      <c r="Q1932" t="str">
        <f t="shared" si="212"/>
        <v>music</v>
      </c>
      <c r="R1932" s="24" t="str">
        <f t="shared" si="213"/>
        <v>indie rock</v>
      </c>
      <c r="S1932" s="14" t="str">
        <f t="shared" si="214"/>
        <v>May</v>
      </c>
      <c r="T1932" s="14" t="str">
        <f t="shared" si="215"/>
        <v>2013</v>
      </c>
      <c r="U1932" s="14" t="str">
        <f t="shared" si="216"/>
        <v>Jul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2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10"/>
        <v>120.601</v>
      </c>
      <c r="P1933" s="10">
        <f t="shared" si="211"/>
        <v>48.240400000000001</v>
      </c>
      <c r="Q1933" t="str">
        <f t="shared" si="212"/>
        <v>music</v>
      </c>
      <c r="R1933" s="24" t="str">
        <f t="shared" si="213"/>
        <v>indie rock</v>
      </c>
      <c r="S1933" s="14" t="str">
        <f t="shared" si="214"/>
        <v>May</v>
      </c>
      <c r="T1933" s="14" t="str">
        <f t="shared" si="215"/>
        <v>2012</v>
      </c>
      <c r="U1933" s="14" t="str">
        <f t="shared" si="216"/>
        <v>May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23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10"/>
        <v>106.99047619047619</v>
      </c>
      <c r="P1934" s="10">
        <f t="shared" si="211"/>
        <v>70.212500000000006</v>
      </c>
      <c r="Q1934" t="str">
        <f t="shared" si="212"/>
        <v>music</v>
      </c>
      <c r="R1934" s="24" t="str">
        <f t="shared" si="213"/>
        <v>indie rock</v>
      </c>
      <c r="S1934" s="14" t="str">
        <f t="shared" si="214"/>
        <v>Jan</v>
      </c>
      <c r="T1934" s="14" t="str">
        <f t="shared" si="215"/>
        <v>2012</v>
      </c>
      <c r="U1934" s="14" t="str">
        <f t="shared" si="216"/>
        <v>Jan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23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10"/>
        <v>172.43333333333334</v>
      </c>
      <c r="P1935" s="10">
        <f t="shared" si="211"/>
        <v>94.054545454545448</v>
      </c>
      <c r="Q1935" t="str">
        <f t="shared" si="212"/>
        <v>music</v>
      </c>
      <c r="R1935" s="24" t="str">
        <f t="shared" si="213"/>
        <v>indie rock</v>
      </c>
      <c r="S1935" s="14" t="str">
        <f t="shared" si="214"/>
        <v>Aug</v>
      </c>
      <c r="T1935" s="14" t="str">
        <f t="shared" si="215"/>
        <v>2014</v>
      </c>
      <c r="U1935" s="14" t="str">
        <f t="shared" si="216"/>
        <v>Sep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23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10"/>
        <v>123.61999999999999</v>
      </c>
      <c r="P1936" s="10">
        <f t="shared" si="211"/>
        <v>80.272727272727266</v>
      </c>
      <c r="Q1936" t="str">
        <f t="shared" si="212"/>
        <v>music</v>
      </c>
      <c r="R1936" s="24" t="str">
        <f t="shared" si="213"/>
        <v>indie rock</v>
      </c>
      <c r="S1936" s="14" t="str">
        <f t="shared" si="214"/>
        <v>Nov</v>
      </c>
      <c r="T1936" s="14" t="str">
        <f t="shared" si="215"/>
        <v>2011</v>
      </c>
      <c r="U1936" s="14" t="str">
        <f t="shared" si="216"/>
        <v>Dec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23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10"/>
        <v>108.4</v>
      </c>
      <c r="P1937" s="10">
        <f t="shared" si="211"/>
        <v>54.2</v>
      </c>
      <c r="Q1937" t="str">
        <f t="shared" si="212"/>
        <v>music</v>
      </c>
      <c r="R1937" s="24" t="str">
        <f t="shared" si="213"/>
        <v>indie rock</v>
      </c>
      <c r="S1937" s="14" t="str">
        <f t="shared" si="214"/>
        <v>May</v>
      </c>
      <c r="T1937" s="14" t="str">
        <f t="shared" si="215"/>
        <v>2014</v>
      </c>
      <c r="U1937" s="14" t="str">
        <f t="shared" si="216"/>
        <v>Jun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23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10"/>
        <v>116.52013333333333</v>
      </c>
      <c r="P1938" s="10">
        <f t="shared" si="211"/>
        <v>60.26903448275862</v>
      </c>
      <c r="Q1938" t="str">
        <f t="shared" si="212"/>
        <v>music</v>
      </c>
      <c r="R1938" s="24" t="str">
        <f t="shared" si="213"/>
        <v>indie rock</v>
      </c>
      <c r="S1938" s="14" t="str">
        <f t="shared" si="214"/>
        <v>Nov</v>
      </c>
      <c r="T1938" s="14" t="str">
        <f t="shared" si="215"/>
        <v>2011</v>
      </c>
      <c r="U1938" s="14" t="str">
        <f t="shared" si="216"/>
        <v>Dec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23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10"/>
        <v>187.245</v>
      </c>
      <c r="P1939" s="10">
        <f t="shared" si="211"/>
        <v>38.740344827586206</v>
      </c>
      <c r="Q1939" t="str">
        <f t="shared" si="212"/>
        <v>music</v>
      </c>
      <c r="R1939" s="24" t="str">
        <f t="shared" si="213"/>
        <v>indie rock</v>
      </c>
      <c r="S1939" s="14" t="str">
        <f t="shared" si="214"/>
        <v>May</v>
      </c>
      <c r="T1939" s="14" t="str">
        <f t="shared" si="215"/>
        <v>2012</v>
      </c>
      <c r="U1939" s="14" t="str">
        <f t="shared" si="216"/>
        <v>Jun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23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10"/>
        <v>115.93333333333334</v>
      </c>
      <c r="P1940" s="10">
        <f t="shared" si="211"/>
        <v>152.54385964912279</v>
      </c>
      <c r="Q1940" t="str">
        <f t="shared" si="212"/>
        <v>music</v>
      </c>
      <c r="R1940" s="24" t="str">
        <f t="shared" si="213"/>
        <v>indie rock</v>
      </c>
      <c r="S1940" s="14" t="str">
        <f t="shared" si="214"/>
        <v>Jun</v>
      </c>
      <c r="T1940" s="14" t="str">
        <f t="shared" si="215"/>
        <v>2013</v>
      </c>
      <c r="U1940" s="14" t="str">
        <f t="shared" si="216"/>
        <v>Jul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23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10"/>
        <v>110.7</v>
      </c>
      <c r="P1941" s="10">
        <f t="shared" si="211"/>
        <v>115.3125</v>
      </c>
      <c r="Q1941" t="str">
        <f t="shared" si="212"/>
        <v>music</v>
      </c>
      <c r="R1941" s="24" t="str">
        <f t="shared" si="213"/>
        <v>indie rock</v>
      </c>
      <c r="S1941" s="14" t="str">
        <f t="shared" si="214"/>
        <v>Feb</v>
      </c>
      <c r="T1941" s="14" t="str">
        <f t="shared" si="215"/>
        <v>2013</v>
      </c>
      <c r="U1941" s="14" t="str">
        <f t="shared" si="216"/>
        <v>Mar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23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10"/>
        <v>170.92307692307693</v>
      </c>
      <c r="P1942" s="10">
        <f t="shared" si="211"/>
        <v>35.838709677419352</v>
      </c>
      <c r="Q1942" t="str">
        <f t="shared" si="212"/>
        <v>music</v>
      </c>
      <c r="R1942" s="24" t="str">
        <f t="shared" si="213"/>
        <v>indie rock</v>
      </c>
      <c r="S1942" s="14" t="str">
        <f t="shared" si="214"/>
        <v>May</v>
      </c>
      <c r="T1942" s="14" t="str">
        <f t="shared" si="215"/>
        <v>2011</v>
      </c>
      <c r="U1942" s="14" t="str">
        <f t="shared" si="216"/>
        <v>Jun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2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10"/>
        <v>126.11835600000001</v>
      </c>
      <c r="P1943" s="10">
        <f t="shared" si="211"/>
        <v>64.570118779438872</v>
      </c>
      <c r="Q1943" t="str">
        <f t="shared" si="212"/>
        <v>technology</v>
      </c>
      <c r="R1943" s="24" t="str">
        <f t="shared" si="213"/>
        <v>hardware</v>
      </c>
      <c r="S1943" s="14" t="str">
        <f t="shared" si="214"/>
        <v>Apr</v>
      </c>
      <c r="T1943" s="14" t="str">
        <f t="shared" si="215"/>
        <v>2014</v>
      </c>
      <c r="U1943" s="14" t="str">
        <f t="shared" si="216"/>
        <v>May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23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10"/>
        <v>138.44033333333334</v>
      </c>
      <c r="P1944" s="10">
        <f t="shared" si="211"/>
        <v>87.436000000000007</v>
      </c>
      <c r="Q1944" t="str">
        <f t="shared" si="212"/>
        <v>technology</v>
      </c>
      <c r="R1944" s="24" t="str">
        <f t="shared" si="213"/>
        <v>hardware</v>
      </c>
      <c r="S1944" s="14" t="str">
        <f t="shared" si="214"/>
        <v>Apr</v>
      </c>
      <c r="T1944" s="14" t="str">
        <f t="shared" si="215"/>
        <v>2011</v>
      </c>
      <c r="U1944" s="14" t="str">
        <f t="shared" si="216"/>
        <v>Jul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23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10"/>
        <v>1705.2499999999998</v>
      </c>
      <c r="P1945" s="10">
        <f t="shared" si="211"/>
        <v>68.815577078288939</v>
      </c>
      <c r="Q1945" t="str">
        <f t="shared" si="212"/>
        <v>technology</v>
      </c>
      <c r="R1945" s="24" t="str">
        <f t="shared" si="213"/>
        <v>hardware</v>
      </c>
      <c r="S1945" s="14" t="str">
        <f t="shared" si="214"/>
        <v>Jun</v>
      </c>
      <c r="T1945" s="14" t="str">
        <f t="shared" si="215"/>
        <v>2016</v>
      </c>
      <c r="U1945" s="14" t="str">
        <f t="shared" si="216"/>
        <v>Aug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23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10"/>
        <v>788.05550000000005</v>
      </c>
      <c r="P1946" s="10">
        <f t="shared" si="211"/>
        <v>176.200223588597</v>
      </c>
      <c r="Q1946" t="str">
        <f t="shared" si="212"/>
        <v>technology</v>
      </c>
      <c r="R1946" s="24" t="str">
        <f t="shared" si="213"/>
        <v>hardware</v>
      </c>
      <c r="S1946" s="14" t="str">
        <f t="shared" si="214"/>
        <v>Apr</v>
      </c>
      <c r="T1946" s="14" t="str">
        <f t="shared" si="215"/>
        <v>2014</v>
      </c>
      <c r="U1946" s="14" t="str">
        <f t="shared" si="216"/>
        <v>May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23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10"/>
        <v>348.01799999999997</v>
      </c>
      <c r="P1947" s="10">
        <f t="shared" si="211"/>
        <v>511.79117647058825</v>
      </c>
      <c r="Q1947" t="str">
        <f t="shared" si="212"/>
        <v>technology</v>
      </c>
      <c r="R1947" s="24" t="str">
        <f t="shared" si="213"/>
        <v>hardware</v>
      </c>
      <c r="S1947" s="14" t="str">
        <f t="shared" si="214"/>
        <v>Jun</v>
      </c>
      <c r="T1947" s="14" t="str">
        <f t="shared" si="215"/>
        <v>2015</v>
      </c>
      <c r="U1947" s="14" t="str">
        <f t="shared" si="216"/>
        <v>Jul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23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10"/>
        <v>149.74666666666667</v>
      </c>
      <c r="P1948" s="10">
        <f t="shared" si="211"/>
        <v>160.44285714285715</v>
      </c>
      <c r="Q1948" t="str">
        <f t="shared" si="212"/>
        <v>technology</v>
      </c>
      <c r="R1948" s="24" t="str">
        <f t="shared" si="213"/>
        <v>hardware</v>
      </c>
      <c r="S1948" s="14" t="str">
        <f t="shared" si="214"/>
        <v>Feb</v>
      </c>
      <c r="T1948" s="14" t="str">
        <f t="shared" si="215"/>
        <v>2014</v>
      </c>
      <c r="U1948" s="14" t="str">
        <f t="shared" si="216"/>
        <v>Apr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23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10"/>
        <v>100.63375000000001</v>
      </c>
      <c r="P1949" s="10">
        <f t="shared" si="211"/>
        <v>35.003043478260871</v>
      </c>
      <c r="Q1949" t="str">
        <f t="shared" si="212"/>
        <v>technology</v>
      </c>
      <c r="R1949" s="24" t="str">
        <f t="shared" si="213"/>
        <v>hardware</v>
      </c>
      <c r="S1949" s="14" t="str">
        <f t="shared" si="214"/>
        <v>Oct</v>
      </c>
      <c r="T1949" s="14" t="str">
        <f t="shared" si="215"/>
        <v>2009</v>
      </c>
      <c r="U1949" s="14" t="str">
        <f t="shared" si="216"/>
        <v>Nov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23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10"/>
        <v>800.21100000000001</v>
      </c>
      <c r="P1950" s="10">
        <f t="shared" si="211"/>
        <v>188.50671378091872</v>
      </c>
      <c r="Q1950" t="str">
        <f t="shared" si="212"/>
        <v>technology</v>
      </c>
      <c r="R1950" s="24" t="str">
        <f t="shared" si="213"/>
        <v>hardware</v>
      </c>
      <c r="S1950" s="14" t="str">
        <f t="shared" si="214"/>
        <v>Apr</v>
      </c>
      <c r="T1950" s="14" t="str">
        <f t="shared" si="215"/>
        <v>2016</v>
      </c>
      <c r="U1950" s="14" t="str">
        <f t="shared" si="216"/>
        <v>Jun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23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10"/>
        <v>106.00260000000002</v>
      </c>
      <c r="P1951" s="10">
        <f t="shared" si="211"/>
        <v>56.204984093319197</v>
      </c>
      <c r="Q1951" t="str">
        <f t="shared" si="212"/>
        <v>technology</v>
      </c>
      <c r="R1951" s="24" t="str">
        <f t="shared" si="213"/>
        <v>hardware</v>
      </c>
      <c r="S1951" s="14" t="str">
        <f t="shared" si="214"/>
        <v>Jun</v>
      </c>
      <c r="T1951" s="14" t="str">
        <f t="shared" si="215"/>
        <v>2014</v>
      </c>
      <c r="U1951" s="14" t="str">
        <f t="shared" si="216"/>
        <v>Jul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23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10"/>
        <v>200.51866666666669</v>
      </c>
      <c r="P1952" s="10">
        <f t="shared" si="211"/>
        <v>51.3054157782516</v>
      </c>
      <c r="Q1952" t="str">
        <f t="shared" si="212"/>
        <v>technology</v>
      </c>
      <c r="R1952" s="24" t="str">
        <f t="shared" si="213"/>
        <v>hardware</v>
      </c>
      <c r="S1952" s="14" t="str">
        <f t="shared" si="214"/>
        <v>Mar</v>
      </c>
      <c r="T1952" s="14" t="str">
        <f t="shared" si="215"/>
        <v>2011</v>
      </c>
      <c r="U1952" s="14" t="str">
        <f t="shared" si="216"/>
        <v>Apr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2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10"/>
        <v>212.44399999999999</v>
      </c>
      <c r="P1953" s="10">
        <f t="shared" si="211"/>
        <v>127.36450839328538</v>
      </c>
      <c r="Q1953" t="str">
        <f t="shared" si="212"/>
        <v>technology</v>
      </c>
      <c r="R1953" s="24" t="str">
        <f t="shared" si="213"/>
        <v>hardware</v>
      </c>
      <c r="S1953" s="14" t="str">
        <f t="shared" si="214"/>
        <v>Oct</v>
      </c>
      <c r="T1953" s="14" t="str">
        <f t="shared" si="215"/>
        <v>2016</v>
      </c>
      <c r="U1953" s="14" t="str">
        <f t="shared" si="216"/>
        <v>Nov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23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10"/>
        <v>198.47237142857145</v>
      </c>
      <c r="P1954" s="10">
        <f t="shared" si="211"/>
        <v>101.85532258064516</v>
      </c>
      <c r="Q1954" t="str">
        <f t="shared" si="212"/>
        <v>technology</v>
      </c>
      <c r="R1954" s="24" t="str">
        <f t="shared" si="213"/>
        <v>hardware</v>
      </c>
      <c r="S1954" s="14" t="str">
        <f t="shared" si="214"/>
        <v>Sep</v>
      </c>
      <c r="T1954" s="14" t="str">
        <f t="shared" si="215"/>
        <v>2013</v>
      </c>
      <c r="U1954" s="14" t="str">
        <f t="shared" si="216"/>
        <v>Oct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23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10"/>
        <v>225.94666666666666</v>
      </c>
      <c r="P1955" s="10">
        <f t="shared" si="211"/>
        <v>230.55782312925169</v>
      </c>
      <c r="Q1955" t="str">
        <f t="shared" si="212"/>
        <v>technology</v>
      </c>
      <c r="R1955" s="24" t="str">
        <f t="shared" si="213"/>
        <v>hardware</v>
      </c>
      <c r="S1955" s="14" t="str">
        <f t="shared" si="214"/>
        <v>Feb</v>
      </c>
      <c r="T1955" s="14" t="str">
        <f t="shared" si="215"/>
        <v>2012</v>
      </c>
      <c r="U1955" s="14" t="str">
        <f t="shared" si="216"/>
        <v>Mar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23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10"/>
        <v>698.94800000000009</v>
      </c>
      <c r="P1956" s="10">
        <f t="shared" si="211"/>
        <v>842.10602409638557</v>
      </c>
      <c r="Q1956" t="str">
        <f t="shared" si="212"/>
        <v>technology</v>
      </c>
      <c r="R1956" s="24" t="str">
        <f t="shared" si="213"/>
        <v>hardware</v>
      </c>
      <c r="S1956" s="14" t="str">
        <f t="shared" si="214"/>
        <v>Jan</v>
      </c>
      <c r="T1956" s="14" t="str">
        <f t="shared" si="215"/>
        <v>2016</v>
      </c>
      <c r="U1956" s="14" t="str">
        <f t="shared" si="216"/>
        <v>Mar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23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10"/>
        <v>398.59528571428569</v>
      </c>
      <c r="P1957" s="10">
        <f t="shared" si="211"/>
        <v>577.27593103448271</v>
      </c>
      <c r="Q1957" t="str">
        <f t="shared" si="212"/>
        <v>technology</v>
      </c>
      <c r="R1957" s="24" t="str">
        <f t="shared" si="213"/>
        <v>hardware</v>
      </c>
      <c r="S1957" s="14" t="str">
        <f t="shared" si="214"/>
        <v>Apr</v>
      </c>
      <c r="T1957" s="14" t="str">
        <f t="shared" si="215"/>
        <v>2012</v>
      </c>
      <c r="U1957" s="14" t="str">
        <f t="shared" si="216"/>
        <v>May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23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10"/>
        <v>294.0333333333333</v>
      </c>
      <c r="P1958" s="10">
        <f t="shared" si="211"/>
        <v>483.34246575342468</v>
      </c>
      <c r="Q1958" t="str">
        <f t="shared" si="212"/>
        <v>technology</v>
      </c>
      <c r="R1958" s="24" t="str">
        <f t="shared" si="213"/>
        <v>hardware</v>
      </c>
      <c r="S1958" s="14" t="str">
        <f t="shared" si="214"/>
        <v>Mar</v>
      </c>
      <c r="T1958" s="14" t="str">
        <f t="shared" si="215"/>
        <v>2015</v>
      </c>
      <c r="U1958" s="14" t="str">
        <f t="shared" si="216"/>
        <v>Apr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23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10"/>
        <v>167.50470000000001</v>
      </c>
      <c r="P1959" s="10">
        <f t="shared" si="211"/>
        <v>76.138500000000008</v>
      </c>
      <c r="Q1959" t="str">
        <f t="shared" si="212"/>
        <v>technology</v>
      </c>
      <c r="R1959" s="24" t="str">
        <f t="shared" si="213"/>
        <v>hardware</v>
      </c>
      <c r="S1959" s="14" t="str">
        <f t="shared" si="214"/>
        <v>Sep</v>
      </c>
      <c r="T1959" s="14" t="str">
        <f t="shared" si="215"/>
        <v>2012</v>
      </c>
      <c r="U1959" s="14" t="str">
        <f t="shared" si="216"/>
        <v>Oct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23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10"/>
        <v>1435.5717142857143</v>
      </c>
      <c r="P1960" s="10">
        <f t="shared" si="211"/>
        <v>74.107684365781708</v>
      </c>
      <c r="Q1960" t="str">
        <f t="shared" si="212"/>
        <v>technology</v>
      </c>
      <c r="R1960" s="24" t="str">
        <f t="shared" si="213"/>
        <v>hardware</v>
      </c>
      <c r="S1960" s="14" t="str">
        <f t="shared" si="214"/>
        <v>Feb</v>
      </c>
      <c r="T1960" s="14" t="str">
        <f t="shared" si="215"/>
        <v>2013</v>
      </c>
      <c r="U1960" s="14" t="str">
        <f t="shared" si="216"/>
        <v>Mar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23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10"/>
        <v>156.73439999999999</v>
      </c>
      <c r="P1961" s="10">
        <f t="shared" si="211"/>
        <v>36.965660377358489</v>
      </c>
      <c r="Q1961" t="str">
        <f t="shared" si="212"/>
        <v>technology</v>
      </c>
      <c r="R1961" s="24" t="str">
        <f t="shared" si="213"/>
        <v>hardware</v>
      </c>
      <c r="S1961" s="14" t="str">
        <f t="shared" si="214"/>
        <v>Aug</v>
      </c>
      <c r="T1961" s="14" t="str">
        <f t="shared" si="215"/>
        <v>2014</v>
      </c>
      <c r="U1961" s="14" t="str">
        <f t="shared" si="216"/>
        <v>Oct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23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10"/>
        <v>117.90285714285716</v>
      </c>
      <c r="P1962" s="10">
        <f t="shared" si="211"/>
        <v>2500.969696969697</v>
      </c>
      <c r="Q1962" t="str">
        <f t="shared" si="212"/>
        <v>technology</v>
      </c>
      <c r="R1962" s="24" t="str">
        <f t="shared" si="213"/>
        <v>hardware</v>
      </c>
      <c r="S1962" s="14" t="str">
        <f t="shared" si="214"/>
        <v>Nov</v>
      </c>
      <c r="T1962" s="14" t="str">
        <f t="shared" si="215"/>
        <v>2014</v>
      </c>
      <c r="U1962" s="14" t="str">
        <f t="shared" si="216"/>
        <v>Dec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2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10"/>
        <v>1105.3811999999998</v>
      </c>
      <c r="P1963" s="10">
        <f t="shared" si="211"/>
        <v>67.690214329454989</v>
      </c>
      <c r="Q1963" t="str">
        <f t="shared" si="212"/>
        <v>technology</v>
      </c>
      <c r="R1963" s="24" t="str">
        <f t="shared" si="213"/>
        <v>hardware</v>
      </c>
      <c r="S1963" s="14" t="str">
        <f t="shared" si="214"/>
        <v>Aug</v>
      </c>
      <c r="T1963" s="14" t="str">
        <f t="shared" si="215"/>
        <v>2012</v>
      </c>
      <c r="U1963" s="14" t="str">
        <f t="shared" si="216"/>
        <v>Oct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23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10"/>
        <v>192.92499999999998</v>
      </c>
      <c r="P1964" s="10">
        <f t="shared" si="211"/>
        <v>63.04738562091503</v>
      </c>
      <c r="Q1964" t="str">
        <f t="shared" si="212"/>
        <v>technology</v>
      </c>
      <c r="R1964" s="24" t="str">
        <f t="shared" si="213"/>
        <v>hardware</v>
      </c>
      <c r="S1964" s="14" t="str">
        <f t="shared" si="214"/>
        <v>Apr</v>
      </c>
      <c r="T1964" s="14" t="str">
        <f t="shared" si="215"/>
        <v>2014</v>
      </c>
      <c r="U1964" s="14" t="str">
        <f t="shared" si="216"/>
        <v>May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23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10"/>
        <v>126.8842105263158</v>
      </c>
      <c r="P1965" s="10">
        <f t="shared" si="211"/>
        <v>117.6</v>
      </c>
      <c r="Q1965" t="str">
        <f t="shared" si="212"/>
        <v>technology</v>
      </c>
      <c r="R1965" s="24" t="str">
        <f t="shared" si="213"/>
        <v>hardware</v>
      </c>
      <c r="S1965" s="14" t="str">
        <f t="shared" si="214"/>
        <v>Aug</v>
      </c>
      <c r="T1965" s="14" t="str">
        <f t="shared" si="215"/>
        <v>2014</v>
      </c>
      <c r="U1965" s="14" t="str">
        <f t="shared" si="216"/>
        <v>Sep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23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10"/>
        <v>259.57748878923763</v>
      </c>
      <c r="P1966" s="10">
        <f t="shared" si="211"/>
        <v>180.75185011709601</v>
      </c>
      <c r="Q1966" t="str">
        <f t="shared" si="212"/>
        <v>technology</v>
      </c>
      <c r="R1966" s="24" t="str">
        <f t="shared" si="213"/>
        <v>hardware</v>
      </c>
      <c r="S1966" s="14" t="str">
        <f t="shared" si="214"/>
        <v>Mar</v>
      </c>
      <c r="T1966" s="14" t="str">
        <f t="shared" si="215"/>
        <v>2016</v>
      </c>
      <c r="U1966" s="14" t="str">
        <f t="shared" si="216"/>
        <v>Apr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23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10"/>
        <v>262.27999999999997</v>
      </c>
      <c r="P1967" s="10">
        <f t="shared" si="211"/>
        <v>127.32038834951456</v>
      </c>
      <c r="Q1967" t="str">
        <f t="shared" si="212"/>
        <v>technology</v>
      </c>
      <c r="R1967" s="24" t="str">
        <f t="shared" si="213"/>
        <v>hardware</v>
      </c>
      <c r="S1967" s="14" t="str">
        <f t="shared" si="214"/>
        <v>Dec</v>
      </c>
      <c r="T1967" s="14" t="str">
        <f t="shared" si="215"/>
        <v>2011</v>
      </c>
      <c r="U1967" s="14" t="str">
        <f t="shared" si="216"/>
        <v>Jan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23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10"/>
        <v>206.74309000000002</v>
      </c>
      <c r="P1968" s="10">
        <f t="shared" si="211"/>
        <v>136.6444745538665</v>
      </c>
      <c r="Q1968" t="str">
        <f t="shared" si="212"/>
        <v>technology</v>
      </c>
      <c r="R1968" s="24" t="str">
        <f t="shared" si="213"/>
        <v>hardware</v>
      </c>
      <c r="S1968" s="14" t="str">
        <f t="shared" si="214"/>
        <v>Jul</v>
      </c>
      <c r="T1968" s="14" t="str">
        <f t="shared" si="215"/>
        <v>2014</v>
      </c>
      <c r="U1968" s="14" t="str">
        <f t="shared" si="216"/>
        <v>Aug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23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10"/>
        <v>370.13</v>
      </c>
      <c r="P1969" s="10">
        <f t="shared" si="211"/>
        <v>182.78024691358024</v>
      </c>
      <c r="Q1969" t="str">
        <f t="shared" si="212"/>
        <v>technology</v>
      </c>
      <c r="R1969" s="24" t="str">
        <f t="shared" si="213"/>
        <v>hardware</v>
      </c>
      <c r="S1969" s="14" t="str">
        <f t="shared" si="214"/>
        <v>Apr</v>
      </c>
      <c r="T1969" s="14" t="str">
        <f t="shared" si="215"/>
        <v>2014</v>
      </c>
      <c r="U1969" s="14" t="str">
        <f t="shared" si="216"/>
        <v>May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23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10"/>
        <v>284.96600000000001</v>
      </c>
      <c r="P1970" s="10">
        <f t="shared" si="211"/>
        <v>279.37843137254902</v>
      </c>
      <c r="Q1970" t="str">
        <f t="shared" si="212"/>
        <v>technology</v>
      </c>
      <c r="R1970" s="24" t="str">
        <f t="shared" si="213"/>
        <v>hardware</v>
      </c>
      <c r="S1970" s="14" t="str">
        <f t="shared" si="214"/>
        <v>Nov</v>
      </c>
      <c r="T1970" s="14" t="str">
        <f t="shared" si="215"/>
        <v>2016</v>
      </c>
      <c r="U1970" s="14" t="str">
        <f t="shared" si="216"/>
        <v>Dec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23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10"/>
        <v>579.08000000000004</v>
      </c>
      <c r="P1971" s="10">
        <f t="shared" si="211"/>
        <v>61.375728669846318</v>
      </c>
      <c r="Q1971" t="str">
        <f t="shared" si="212"/>
        <v>technology</v>
      </c>
      <c r="R1971" s="24" t="str">
        <f t="shared" si="213"/>
        <v>hardware</v>
      </c>
      <c r="S1971" s="14" t="str">
        <f t="shared" si="214"/>
        <v>Jul</v>
      </c>
      <c r="T1971" s="14" t="str">
        <f t="shared" si="215"/>
        <v>2016</v>
      </c>
      <c r="U1971" s="14" t="str">
        <f t="shared" si="216"/>
        <v>Aug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23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10"/>
        <v>1131.8</v>
      </c>
      <c r="P1972" s="10">
        <f t="shared" si="211"/>
        <v>80.727532097004286</v>
      </c>
      <c r="Q1972" t="str">
        <f t="shared" si="212"/>
        <v>technology</v>
      </c>
      <c r="R1972" s="24" t="str">
        <f t="shared" si="213"/>
        <v>hardware</v>
      </c>
      <c r="S1972" s="14" t="str">
        <f t="shared" si="214"/>
        <v>Feb</v>
      </c>
      <c r="T1972" s="14" t="str">
        <f t="shared" si="215"/>
        <v>2013</v>
      </c>
      <c r="U1972" s="14" t="str">
        <f t="shared" si="216"/>
        <v>Apr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2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10"/>
        <v>263.02771750000005</v>
      </c>
      <c r="P1973" s="10">
        <f t="shared" si="211"/>
        <v>272.35590732591254</v>
      </c>
      <c r="Q1973" t="str">
        <f t="shared" si="212"/>
        <v>technology</v>
      </c>
      <c r="R1973" s="24" t="str">
        <f t="shared" si="213"/>
        <v>hardware</v>
      </c>
      <c r="S1973" s="14" t="str">
        <f t="shared" si="214"/>
        <v>Oct</v>
      </c>
      <c r="T1973" s="14" t="str">
        <f t="shared" si="215"/>
        <v>2013</v>
      </c>
      <c r="U1973" s="14" t="str">
        <f t="shared" si="216"/>
        <v>Nov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23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10"/>
        <v>674.48</v>
      </c>
      <c r="P1974" s="10">
        <f t="shared" si="211"/>
        <v>70.848739495798313</v>
      </c>
      <c r="Q1974" t="str">
        <f t="shared" si="212"/>
        <v>technology</v>
      </c>
      <c r="R1974" s="24" t="str">
        <f t="shared" si="213"/>
        <v>hardware</v>
      </c>
      <c r="S1974" s="14" t="str">
        <f t="shared" si="214"/>
        <v>Oct</v>
      </c>
      <c r="T1974" s="14" t="str">
        <f t="shared" si="215"/>
        <v>2012</v>
      </c>
      <c r="U1974" s="14" t="str">
        <f t="shared" si="216"/>
        <v>Nov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23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10"/>
        <v>256.83081313131316</v>
      </c>
      <c r="P1975" s="10">
        <f t="shared" si="211"/>
        <v>247.94003412969283</v>
      </c>
      <c r="Q1975" t="str">
        <f t="shared" si="212"/>
        <v>technology</v>
      </c>
      <c r="R1975" s="24" t="str">
        <f t="shared" si="213"/>
        <v>hardware</v>
      </c>
      <c r="S1975" s="14" t="str">
        <f t="shared" si="214"/>
        <v>Jun</v>
      </c>
      <c r="T1975" s="14" t="str">
        <f t="shared" si="215"/>
        <v>2016</v>
      </c>
      <c r="U1975" s="14" t="str">
        <f t="shared" si="216"/>
        <v>Aug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23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10"/>
        <v>375.49599999999998</v>
      </c>
      <c r="P1976" s="10">
        <f t="shared" si="211"/>
        <v>186.81393034825871</v>
      </c>
      <c r="Q1976" t="str">
        <f t="shared" si="212"/>
        <v>technology</v>
      </c>
      <c r="R1976" s="24" t="str">
        <f t="shared" si="213"/>
        <v>hardware</v>
      </c>
      <c r="S1976" s="14" t="str">
        <f t="shared" si="214"/>
        <v>Jun</v>
      </c>
      <c r="T1976" s="14" t="str">
        <f t="shared" si="215"/>
        <v>2013</v>
      </c>
      <c r="U1976" s="14" t="str">
        <f t="shared" si="216"/>
        <v>Aug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23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10"/>
        <v>208.70837499999996</v>
      </c>
      <c r="P1977" s="10">
        <f t="shared" si="211"/>
        <v>131.98948616600788</v>
      </c>
      <c r="Q1977" t="str">
        <f t="shared" si="212"/>
        <v>technology</v>
      </c>
      <c r="R1977" s="24" t="str">
        <f t="shared" si="213"/>
        <v>hardware</v>
      </c>
      <c r="S1977" s="14" t="str">
        <f t="shared" si="214"/>
        <v>Feb</v>
      </c>
      <c r="T1977" s="14" t="str">
        <f t="shared" si="215"/>
        <v>2013</v>
      </c>
      <c r="U1977" s="14" t="str">
        <f t="shared" si="216"/>
        <v>Mar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23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10"/>
        <v>346.6</v>
      </c>
      <c r="P1978" s="10">
        <f t="shared" si="211"/>
        <v>29.310782241014799</v>
      </c>
      <c r="Q1978" t="str">
        <f t="shared" si="212"/>
        <v>technology</v>
      </c>
      <c r="R1978" s="24" t="str">
        <f t="shared" si="213"/>
        <v>hardware</v>
      </c>
      <c r="S1978" s="14" t="str">
        <f t="shared" si="214"/>
        <v>Jun</v>
      </c>
      <c r="T1978" s="14" t="str">
        <f t="shared" si="215"/>
        <v>2013</v>
      </c>
      <c r="U1978" s="14" t="str">
        <f t="shared" si="216"/>
        <v>Jul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23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10"/>
        <v>402.33</v>
      </c>
      <c r="P1979" s="10">
        <f t="shared" si="211"/>
        <v>245.02436053593178</v>
      </c>
      <c r="Q1979" t="str">
        <f t="shared" si="212"/>
        <v>technology</v>
      </c>
      <c r="R1979" s="24" t="str">
        <f t="shared" si="213"/>
        <v>hardware</v>
      </c>
      <c r="S1979" s="14" t="str">
        <f t="shared" si="214"/>
        <v>Nov</v>
      </c>
      <c r="T1979" s="14" t="str">
        <f t="shared" si="215"/>
        <v>2015</v>
      </c>
      <c r="U1979" s="14" t="str">
        <f t="shared" si="216"/>
        <v>Dec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23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10"/>
        <v>1026.8451399999999</v>
      </c>
      <c r="P1980" s="10">
        <f t="shared" si="211"/>
        <v>1323.2540463917526</v>
      </c>
      <c r="Q1980" t="str">
        <f t="shared" si="212"/>
        <v>technology</v>
      </c>
      <c r="R1980" s="24" t="str">
        <f t="shared" si="213"/>
        <v>hardware</v>
      </c>
      <c r="S1980" s="14" t="str">
        <f t="shared" si="214"/>
        <v>May</v>
      </c>
      <c r="T1980" s="14" t="str">
        <f t="shared" si="215"/>
        <v>2012</v>
      </c>
      <c r="U1980" s="14" t="str">
        <f t="shared" si="216"/>
        <v>Jun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23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10"/>
        <v>114.901155</v>
      </c>
      <c r="P1981" s="10">
        <f t="shared" si="211"/>
        <v>282.65966789667897</v>
      </c>
      <c r="Q1981" t="str">
        <f t="shared" si="212"/>
        <v>technology</v>
      </c>
      <c r="R1981" s="24" t="str">
        <f t="shared" si="213"/>
        <v>hardware</v>
      </c>
      <c r="S1981" s="14" t="str">
        <f t="shared" si="214"/>
        <v>Oct</v>
      </c>
      <c r="T1981" s="14" t="str">
        <f t="shared" si="215"/>
        <v>2015</v>
      </c>
      <c r="U1981" s="14" t="str">
        <f t="shared" si="216"/>
        <v>Nov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23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10"/>
        <v>354.82402000000002</v>
      </c>
      <c r="P1982" s="10">
        <f t="shared" si="211"/>
        <v>91.214401028277635</v>
      </c>
      <c r="Q1982" t="str">
        <f t="shared" si="212"/>
        <v>technology</v>
      </c>
      <c r="R1982" s="24" t="str">
        <f t="shared" si="213"/>
        <v>hardware</v>
      </c>
      <c r="S1982" s="14" t="str">
        <f t="shared" si="214"/>
        <v>Feb</v>
      </c>
      <c r="T1982" s="14" t="str">
        <f t="shared" si="215"/>
        <v>2016</v>
      </c>
      <c r="U1982" s="14" t="str">
        <f t="shared" si="216"/>
        <v>Apr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2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10"/>
        <v>5.08</v>
      </c>
      <c r="P1983" s="10">
        <f t="shared" si="211"/>
        <v>31.75</v>
      </c>
      <c r="Q1983" t="str">
        <f t="shared" si="212"/>
        <v>photography</v>
      </c>
      <c r="R1983" s="24" t="str">
        <f t="shared" si="213"/>
        <v>people</v>
      </c>
      <c r="S1983" s="14" t="str">
        <f t="shared" si="214"/>
        <v>Jun</v>
      </c>
      <c r="T1983" s="14" t="str">
        <f t="shared" si="215"/>
        <v>2014</v>
      </c>
      <c r="U1983" s="14" t="str">
        <f t="shared" si="216"/>
        <v>Jul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23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10"/>
        <v>0</v>
      </c>
      <c r="P1984" s="10" t="e">
        <f t="shared" si="211"/>
        <v>#DIV/0!</v>
      </c>
      <c r="Q1984" t="str">
        <f t="shared" si="212"/>
        <v>photography</v>
      </c>
      <c r="R1984" s="24" t="str">
        <f t="shared" si="213"/>
        <v>people</v>
      </c>
      <c r="S1984" s="14" t="str">
        <f t="shared" si="214"/>
        <v>Nov</v>
      </c>
      <c r="T1984" s="14" t="str">
        <f t="shared" si="215"/>
        <v>2016</v>
      </c>
      <c r="U1984" s="14" t="str">
        <f t="shared" si="216"/>
        <v>Dec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23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10"/>
        <v>4.3</v>
      </c>
      <c r="P1985" s="10">
        <f t="shared" si="211"/>
        <v>88.6875</v>
      </c>
      <c r="Q1985" t="str">
        <f t="shared" si="212"/>
        <v>photography</v>
      </c>
      <c r="R1985" s="24" t="str">
        <f t="shared" si="213"/>
        <v>people</v>
      </c>
      <c r="S1985" s="14" t="str">
        <f t="shared" si="214"/>
        <v>Aug</v>
      </c>
      <c r="T1985" s="14" t="str">
        <f t="shared" si="215"/>
        <v>2016</v>
      </c>
      <c r="U1985" s="14" t="str">
        <f t="shared" si="216"/>
        <v>Sep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23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10"/>
        <v>21.146666666666665</v>
      </c>
      <c r="P1986" s="10">
        <f t="shared" si="211"/>
        <v>453.14285714285717</v>
      </c>
      <c r="Q1986" t="str">
        <f t="shared" si="212"/>
        <v>photography</v>
      </c>
      <c r="R1986" s="24" t="str">
        <f t="shared" si="213"/>
        <v>people</v>
      </c>
      <c r="S1986" s="14" t="str">
        <f t="shared" si="214"/>
        <v>Oct</v>
      </c>
      <c r="T1986" s="14" t="str">
        <f t="shared" si="215"/>
        <v>2014</v>
      </c>
      <c r="U1986" s="14" t="str">
        <f t="shared" si="216"/>
        <v>Nov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23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17">E1987/D1987*100</f>
        <v>3.1875</v>
      </c>
      <c r="P1987" s="10">
        <f t="shared" ref="P1987:P2050" si="218">E1987/L1987</f>
        <v>12.75</v>
      </c>
      <c r="Q1987" t="str">
        <f t="shared" ref="Q1987:Q2050" si="219">LEFT(N1987,FIND("/",N1987)-1)</f>
        <v>photography</v>
      </c>
      <c r="R1987" s="24" t="str">
        <f t="shared" ref="R1987:R2050" si="220">RIGHT(N1987,LEN(N1987)-SEARCH("/",N1987,1))</f>
        <v>people</v>
      </c>
      <c r="S1987" s="14" t="str">
        <f t="shared" ref="S1987:S2050" si="221">TEXT((((J1987/60)/60)/24)+DATE(1970,1,1),"mmm")</f>
        <v>Jul</v>
      </c>
      <c r="T1987" s="14" t="str">
        <f t="shared" ref="T1987:T2050" si="222">TEXT(((((J1987/60)/60)/24)+DATE(1970,1,1)),"yyyy")</f>
        <v>2016</v>
      </c>
      <c r="U1987" s="14" t="str">
        <f t="shared" ref="U1987:U2050" si="223">TEXT((((I1987/60)/60)/24)+DATE(1970,1,1),"mmm")</f>
        <v>Aug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23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17"/>
        <v>0.05</v>
      </c>
      <c r="P1988" s="10">
        <f t="shared" si="218"/>
        <v>1</v>
      </c>
      <c r="Q1988" t="str">
        <f t="shared" si="219"/>
        <v>photography</v>
      </c>
      <c r="R1988" s="24" t="str">
        <f t="shared" si="220"/>
        <v>people</v>
      </c>
      <c r="S1988" s="14" t="str">
        <f t="shared" si="221"/>
        <v>Feb</v>
      </c>
      <c r="T1988" s="14" t="str">
        <f t="shared" si="222"/>
        <v>2016</v>
      </c>
      <c r="U1988" s="14" t="str">
        <f t="shared" si="223"/>
        <v>Mar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23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17"/>
        <v>42.472727272727276</v>
      </c>
      <c r="P1989" s="10">
        <f t="shared" si="218"/>
        <v>83.428571428571431</v>
      </c>
      <c r="Q1989" t="str">
        <f t="shared" si="219"/>
        <v>photography</v>
      </c>
      <c r="R1989" s="24" t="str">
        <f t="shared" si="220"/>
        <v>people</v>
      </c>
      <c r="S1989" s="14" t="str">
        <f t="shared" si="221"/>
        <v>Jan</v>
      </c>
      <c r="T1989" s="14" t="str">
        <f t="shared" si="222"/>
        <v>2015</v>
      </c>
      <c r="U1989" s="14" t="str">
        <f t="shared" si="223"/>
        <v>Mar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23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17"/>
        <v>0.41666666666666669</v>
      </c>
      <c r="P1990" s="10">
        <f t="shared" si="218"/>
        <v>25</v>
      </c>
      <c r="Q1990" t="str">
        <f t="shared" si="219"/>
        <v>photography</v>
      </c>
      <c r="R1990" s="24" t="str">
        <f t="shared" si="220"/>
        <v>people</v>
      </c>
      <c r="S1990" s="14" t="str">
        <f t="shared" si="221"/>
        <v>Jul</v>
      </c>
      <c r="T1990" s="14" t="str">
        <f t="shared" si="222"/>
        <v>2015</v>
      </c>
      <c r="U1990" s="14" t="str">
        <f t="shared" si="223"/>
        <v>Aug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23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17"/>
        <v>1</v>
      </c>
      <c r="P1991" s="10">
        <f t="shared" si="218"/>
        <v>50</v>
      </c>
      <c r="Q1991" t="str">
        <f t="shared" si="219"/>
        <v>photography</v>
      </c>
      <c r="R1991" s="24" t="str">
        <f t="shared" si="220"/>
        <v>people</v>
      </c>
      <c r="S1991" s="14" t="str">
        <f t="shared" si="221"/>
        <v>Nov</v>
      </c>
      <c r="T1991" s="14" t="str">
        <f t="shared" si="222"/>
        <v>2016</v>
      </c>
      <c r="U1991" s="14" t="str">
        <f t="shared" si="223"/>
        <v>Dec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23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17"/>
        <v>16.966666666666665</v>
      </c>
      <c r="P1992" s="10">
        <f t="shared" si="218"/>
        <v>101.8</v>
      </c>
      <c r="Q1992" t="str">
        <f t="shared" si="219"/>
        <v>photography</v>
      </c>
      <c r="R1992" s="24" t="str">
        <f t="shared" si="220"/>
        <v>people</v>
      </c>
      <c r="S1992" s="14" t="str">
        <f t="shared" si="221"/>
        <v>Jan</v>
      </c>
      <c r="T1992" s="14" t="str">
        <f t="shared" si="222"/>
        <v>2016</v>
      </c>
      <c r="U1992" s="14" t="str">
        <f t="shared" si="223"/>
        <v>Feb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2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17"/>
        <v>7.0000000000000009</v>
      </c>
      <c r="P1993" s="10">
        <f t="shared" si="218"/>
        <v>46.666666666666664</v>
      </c>
      <c r="Q1993" t="str">
        <f t="shared" si="219"/>
        <v>photography</v>
      </c>
      <c r="R1993" s="24" t="str">
        <f t="shared" si="220"/>
        <v>people</v>
      </c>
      <c r="S1993" s="14" t="str">
        <f t="shared" si="221"/>
        <v>Jun</v>
      </c>
      <c r="T1993" s="14" t="str">
        <f t="shared" si="222"/>
        <v>2015</v>
      </c>
      <c r="U1993" s="14" t="str">
        <f t="shared" si="223"/>
        <v>Jul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23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17"/>
        <v>0.13333333333333333</v>
      </c>
      <c r="P1994" s="10">
        <f t="shared" si="218"/>
        <v>1</v>
      </c>
      <c r="Q1994" t="str">
        <f t="shared" si="219"/>
        <v>photography</v>
      </c>
      <c r="R1994" s="24" t="str">
        <f t="shared" si="220"/>
        <v>people</v>
      </c>
      <c r="S1994" s="14" t="str">
        <f t="shared" si="221"/>
        <v>Jan</v>
      </c>
      <c r="T1994" s="14" t="str">
        <f t="shared" si="222"/>
        <v>2015</v>
      </c>
      <c r="U1994" s="14" t="str">
        <f t="shared" si="223"/>
        <v>Feb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23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17"/>
        <v>0</v>
      </c>
      <c r="P1995" s="10" t="e">
        <f t="shared" si="218"/>
        <v>#DIV/0!</v>
      </c>
      <c r="Q1995" t="str">
        <f t="shared" si="219"/>
        <v>photography</v>
      </c>
      <c r="R1995" s="24" t="str">
        <f t="shared" si="220"/>
        <v>people</v>
      </c>
      <c r="S1995" s="14" t="str">
        <f t="shared" si="221"/>
        <v>Nov</v>
      </c>
      <c r="T1995" s="14" t="str">
        <f t="shared" si="222"/>
        <v>2015</v>
      </c>
      <c r="U1995" s="14" t="str">
        <f t="shared" si="223"/>
        <v>Dec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23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17"/>
        <v>0</v>
      </c>
      <c r="P1996" s="10" t="e">
        <f t="shared" si="218"/>
        <v>#DIV/0!</v>
      </c>
      <c r="Q1996" t="str">
        <f t="shared" si="219"/>
        <v>photography</v>
      </c>
      <c r="R1996" s="24" t="str">
        <f t="shared" si="220"/>
        <v>people</v>
      </c>
      <c r="S1996" s="14" t="str">
        <f t="shared" si="221"/>
        <v>Oct</v>
      </c>
      <c r="T1996" s="14" t="str">
        <f t="shared" si="222"/>
        <v>2016</v>
      </c>
      <c r="U1996" s="14" t="str">
        <f t="shared" si="223"/>
        <v>Dec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23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17"/>
        <v>7.8</v>
      </c>
      <c r="P1997" s="10">
        <f t="shared" si="218"/>
        <v>26</v>
      </c>
      <c r="Q1997" t="str">
        <f t="shared" si="219"/>
        <v>photography</v>
      </c>
      <c r="R1997" s="24" t="str">
        <f t="shared" si="220"/>
        <v>people</v>
      </c>
      <c r="S1997" s="14" t="str">
        <f t="shared" si="221"/>
        <v>Jun</v>
      </c>
      <c r="T1997" s="14" t="str">
        <f t="shared" si="222"/>
        <v>2015</v>
      </c>
      <c r="U1997" s="14" t="str">
        <f t="shared" si="223"/>
        <v>Jul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23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17"/>
        <v>0</v>
      </c>
      <c r="P1998" s="10" t="e">
        <f t="shared" si="218"/>
        <v>#DIV/0!</v>
      </c>
      <c r="Q1998" t="str">
        <f t="shared" si="219"/>
        <v>photography</v>
      </c>
      <c r="R1998" s="24" t="str">
        <f t="shared" si="220"/>
        <v>people</v>
      </c>
      <c r="S1998" s="14" t="str">
        <f t="shared" si="221"/>
        <v>Jun</v>
      </c>
      <c r="T1998" s="14" t="str">
        <f t="shared" si="222"/>
        <v>2014</v>
      </c>
      <c r="U1998" s="14" t="str">
        <f t="shared" si="223"/>
        <v>Jul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23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17"/>
        <v>0</v>
      </c>
      <c r="P1999" s="10" t="e">
        <f t="shared" si="218"/>
        <v>#DIV/0!</v>
      </c>
      <c r="Q1999" t="str">
        <f t="shared" si="219"/>
        <v>photography</v>
      </c>
      <c r="R1999" s="24" t="str">
        <f t="shared" si="220"/>
        <v>people</v>
      </c>
      <c r="S1999" s="14" t="str">
        <f t="shared" si="221"/>
        <v>Jul</v>
      </c>
      <c r="T1999" s="14" t="str">
        <f t="shared" si="222"/>
        <v>2014</v>
      </c>
      <c r="U1999" s="14" t="str">
        <f t="shared" si="223"/>
        <v>Aug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23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17"/>
        <v>26.200000000000003</v>
      </c>
      <c r="P2000" s="10">
        <f t="shared" si="218"/>
        <v>218.33333333333334</v>
      </c>
      <c r="Q2000" t="str">
        <f t="shared" si="219"/>
        <v>photography</v>
      </c>
      <c r="R2000" s="24" t="str">
        <f t="shared" si="220"/>
        <v>people</v>
      </c>
      <c r="S2000" s="14" t="str">
        <f t="shared" si="221"/>
        <v>Jun</v>
      </c>
      <c r="T2000" s="14" t="str">
        <f t="shared" si="222"/>
        <v>2014</v>
      </c>
      <c r="U2000" s="14" t="str">
        <f t="shared" si="223"/>
        <v>Aug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23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17"/>
        <v>0.76129032258064511</v>
      </c>
      <c r="P2001" s="10">
        <f t="shared" si="218"/>
        <v>33.714285714285715</v>
      </c>
      <c r="Q2001" t="str">
        <f t="shared" si="219"/>
        <v>photography</v>
      </c>
      <c r="R2001" s="24" t="str">
        <f t="shared" si="220"/>
        <v>people</v>
      </c>
      <c r="S2001" s="14" t="str">
        <f t="shared" si="221"/>
        <v>Oct</v>
      </c>
      <c r="T2001" s="14" t="str">
        <f t="shared" si="222"/>
        <v>2014</v>
      </c>
      <c r="U2001" s="14" t="str">
        <f t="shared" si="223"/>
        <v>Nov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23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17"/>
        <v>12.5</v>
      </c>
      <c r="P2002" s="10">
        <f t="shared" si="218"/>
        <v>25</v>
      </c>
      <c r="Q2002" t="str">
        <f t="shared" si="219"/>
        <v>photography</v>
      </c>
      <c r="R2002" s="24" t="str">
        <f t="shared" si="220"/>
        <v>people</v>
      </c>
      <c r="S2002" s="14" t="str">
        <f t="shared" si="221"/>
        <v>Dec</v>
      </c>
      <c r="T2002" s="14" t="str">
        <f t="shared" si="222"/>
        <v>2015</v>
      </c>
      <c r="U2002" s="14" t="str">
        <f t="shared" si="223"/>
        <v>Jan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2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17"/>
        <v>382.12909090909091</v>
      </c>
      <c r="P2003" s="10">
        <f t="shared" si="218"/>
        <v>128.38790470372632</v>
      </c>
      <c r="Q2003" t="str">
        <f t="shared" si="219"/>
        <v>technology</v>
      </c>
      <c r="R2003" s="24" t="str">
        <f t="shared" si="220"/>
        <v>hardware</v>
      </c>
      <c r="S2003" s="14" t="str">
        <f t="shared" si="221"/>
        <v>May</v>
      </c>
      <c r="T2003" s="14" t="str">
        <f t="shared" si="222"/>
        <v>2015</v>
      </c>
      <c r="U2003" s="14" t="str">
        <f t="shared" si="223"/>
        <v>Jun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23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17"/>
        <v>216.79422000000002</v>
      </c>
      <c r="P2004" s="10">
        <f t="shared" si="218"/>
        <v>78.834261818181815</v>
      </c>
      <c r="Q2004" t="str">
        <f t="shared" si="219"/>
        <v>technology</v>
      </c>
      <c r="R2004" s="24" t="str">
        <f t="shared" si="220"/>
        <v>hardware</v>
      </c>
      <c r="S2004" s="14" t="str">
        <f t="shared" si="221"/>
        <v>Dec</v>
      </c>
      <c r="T2004" s="14" t="str">
        <f t="shared" si="222"/>
        <v>2016</v>
      </c>
      <c r="U2004" s="14" t="str">
        <f t="shared" si="223"/>
        <v>Jan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23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17"/>
        <v>312</v>
      </c>
      <c r="P2005" s="10">
        <f t="shared" si="218"/>
        <v>91.764705882352942</v>
      </c>
      <c r="Q2005" t="str">
        <f t="shared" si="219"/>
        <v>technology</v>
      </c>
      <c r="R2005" s="24" t="str">
        <f t="shared" si="220"/>
        <v>hardware</v>
      </c>
      <c r="S2005" s="14" t="str">
        <f t="shared" si="221"/>
        <v>Jun</v>
      </c>
      <c r="T2005" s="14" t="str">
        <f t="shared" si="222"/>
        <v>2010</v>
      </c>
      <c r="U2005" s="14" t="str">
        <f t="shared" si="223"/>
        <v>Jul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23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17"/>
        <v>234.42048</v>
      </c>
      <c r="P2006" s="10">
        <f t="shared" si="218"/>
        <v>331.10237288135596</v>
      </c>
      <c r="Q2006" t="str">
        <f t="shared" si="219"/>
        <v>technology</v>
      </c>
      <c r="R2006" s="24" t="str">
        <f t="shared" si="220"/>
        <v>hardware</v>
      </c>
      <c r="S2006" s="14" t="str">
        <f t="shared" si="221"/>
        <v>Jun</v>
      </c>
      <c r="T2006" s="14" t="str">
        <f t="shared" si="222"/>
        <v>2014</v>
      </c>
      <c r="U2006" s="14" t="str">
        <f t="shared" si="223"/>
        <v>Jul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23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17"/>
        <v>123.68010000000001</v>
      </c>
      <c r="P2007" s="10">
        <f t="shared" si="218"/>
        <v>194.26193717277485</v>
      </c>
      <c r="Q2007" t="str">
        <f t="shared" si="219"/>
        <v>technology</v>
      </c>
      <c r="R2007" s="24" t="str">
        <f t="shared" si="220"/>
        <v>hardware</v>
      </c>
      <c r="S2007" s="14" t="str">
        <f t="shared" si="221"/>
        <v>Sep</v>
      </c>
      <c r="T2007" s="14" t="str">
        <f t="shared" si="222"/>
        <v>2013</v>
      </c>
      <c r="U2007" s="14" t="str">
        <f t="shared" si="223"/>
        <v>Oct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23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17"/>
        <v>247.84</v>
      </c>
      <c r="P2008" s="10">
        <f t="shared" si="218"/>
        <v>408.97689768976898</v>
      </c>
      <c r="Q2008" t="str">
        <f t="shared" si="219"/>
        <v>technology</v>
      </c>
      <c r="R2008" s="24" t="str">
        <f t="shared" si="220"/>
        <v>hardware</v>
      </c>
      <c r="S2008" s="14" t="str">
        <f t="shared" si="221"/>
        <v>Oct</v>
      </c>
      <c r="T2008" s="14" t="str">
        <f t="shared" si="222"/>
        <v>2014</v>
      </c>
      <c r="U2008" s="14" t="str">
        <f t="shared" si="223"/>
        <v>Dec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23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17"/>
        <v>115.7092</v>
      </c>
      <c r="P2009" s="10">
        <f t="shared" si="218"/>
        <v>84.459270072992695</v>
      </c>
      <c r="Q2009" t="str">
        <f t="shared" si="219"/>
        <v>technology</v>
      </c>
      <c r="R2009" s="24" t="str">
        <f t="shared" si="220"/>
        <v>hardware</v>
      </c>
      <c r="S2009" s="14" t="str">
        <f t="shared" si="221"/>
        <v>Jun</v>
      </c>
      <c r="T2009" s="14" t="str">
        <f t="shared" si="222"/>
        <v>2010</v>
      </c>
      <c r="U2009" s="14" t="str">
        <f t="shared" si="223"/>
        <v>Aug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23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17"/>
        <v>117.07484768810599</v>
      </c>
      <c r="P2010" s="10">
        <f t="shared" si="218"/>
        <v>44.853658536585364</v>
      </c>
      <c r="Q2010" t="str">
        <f t="shared" si="219"/>
        <v>technology</v>
      </c>
      <c r="R2010" s="24" t="str">
        <f t="shared" si="220"/>
        <v>hardware</v>
      </c>
      <c r="S2010" s="14" t="str">
        <f t="shared" si="221"/>
        <v>Aug</v>
      </c>
      <c r="T2010" s="14" t="str">
        <f t="shared" si="222"/>
        <v>2011</v>
      </c>
      <c r="U2010" s="14" t="str">
        <f t="shared" si="223"/>
        <v>Sep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23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17"/>
        <v>305.15800000000002</v>
      </c>
      <c r="P2011" s="10">
        <f t="shared" si="218"/>
        <v>383.3643216080402</v>
      </c>
      <c r="Q2011" t="str">
        <f t="shared" si="219"/>
        <v>technology</v>
      </c>
      <c r="R2011" s="24" t="str">
        <f t="shared" si="220"/>
        <v>hardware</v>
      </c>
      <c r="S2011" s="14" t="str">
        <f t="shared" si="221"/>
        <v>Oct</v>
      </c>
      <c r="T2011" s="14" t="str">
        <f t="shared" si="222"/>
        <v>2016</v>
      </c>
      <c r="U2011" s="14" t="str">
        <f t="shared" si="223"/>
        <v>Nov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23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17"/>
        <v>320.05299999999994</v>
      </c>
      <c r="P2012" s="10">
        <f t="shared" si="218"/>
        <v>55.276856649395505</v>
      </c>
      <c r="Q2012" t="str">
        <f t="shared" si="219"/>
        <v>technology</v>
      </c>
      <c r="R2012" s="24" t="str">
        <f t="shared" si="220"/>
        <v>hardware</v>
      </c>
      <c r="S2012" s="14" t="str">
        <f t="shared" si="221"/>
        <v>Jul</v>
      </c>
      <c r="T2012" s="14" t="str">
        <f t="shared" si="222"/>
        <v>2016</v>
      </c>
      <c r="U2012" s="14" t="str">
        <f t="shared" si="223"/>
        <v>Aug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2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17"/>
        <v>819.56399999999996</v>
      </c>
      <c r="P2013" s="10">
        <f t="shared" si="218"/>
        <v>422.02059732234807</v>
      </c>
      <c r="Q2013" t="str">
        <f t="shared" si="219"/>
        <v>technology</v>
      </c>
      <c r="R2013" s="24" t="str">
        <f t="shared" si="220"/>
        <v>hardware</v>
      </c>
      <c r="S2013" s="14" t="str">
        <f t="shared" si="221"/>
        <v>Dec</v>
      </c>
      <c r="T2013" s="14" t="str">
        <f t="shared" si="222"/>
        <v>2015</v>
      </c>
      <c r="U2013" s="14" t="str">
        <f t="shared" si="223"/>
        <v>Jan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23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17"/>
        <v>234.90000000000003</v>
      </c>
      <c r="P2014" s="10">
        <f t="shared" si="218"/>
        <v>64.180327868852459</v>
      </c>
      <c r="Q2014" t="str">
        <f t="shared" si="219"/>
        <v>technology</v>
      </c>
      <c r="R2014" s="24" t="str">
        <f t="shared" si="220"/>
        <v>hardware</v>
      </c>
      <c r="S2014" s="14" t="str">
        <f t="shared" si="221"/>
        <v>Jan</v>
      </c>
      <c r="T2014" s="14" t="str">
        <f t="shared" si="222"/>
        <v>2015</v>
      </c>
      <c r="U2014" s="14" t="str">
        <f t="shared" si="223"/>
        <v>Feb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23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17"/>
        <v>494.91374999999999</v>
      </c>
      <c r="P2015" s="10">
        <f t="shared" si="218"/>
        <v>173.57781674704077</v>
      </c>
      <c r="Q2015" t="str">
        <f t="shared" si="219"/>
        <v>technology</v>
      </c>
      <c r="R2015" s="24" t="str">
        <f t="shared" si="220"/>
        <v>hardware</v>
      </c>
      <c r="S2015" s="14" t="str">
        <f t="shared" si="221"/>
        <v>May</v>
      </c>
      <c r="T2015" s="14" t="str">
        <f t="shared" si="222"/>
        <v>2016</v>
      </c>
      <c r="U2015" s="14" t="str">
        <f t="shared" si="223"/>
        <v>Jul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23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17"/>
        <v>7813.7822333333334</v>
      </c>
      <c r="P2016" s="10">
        <f t="shared" si="218"/>
        <v>88.601680840609291</v>
      </c>
      <c r="Q2016" t="str">
        <f t="shared" si="219"/>
        <v>technology</v>
      </c>
      <c r="R2016" s="24" t="str">
        <f t="shared" si="220"/>
        <v>hardware</v>
      </c>
      <c r="S2016" s="14" t="str">
        <f t="shared" si="221"/>
        <v>Feb</v>
      </c>
      <c r="T2016" s="14" t="str">
        <f t="shared" si="222"/>
        <v>2013</v>
      </c>
      <c r="U2016" s="14" t="str">
        <f t="shared" si="223"/>
        <v>Mar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23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17"/>
        <v>113.00013888888888</v>
      </c>
      <c r="P2017" s="10">
        <f t="shared" si="218"/>
        <v>50.222283950617282</v>
      </c>
      <c r="Q2017" t="str">
        <f t="shared" si="219"/>
        <v>technology</v>
      </c>
      <c r="R2017" s="24" t="str">
        <f t="shared" si="220"/>
        <v>hardware</v>
      </c>
      <c r="S2017" s="14" t="str">
        <f t="shared" si="221"/>
        <v>Aug</v>
      </c>
      <c r="T2017" s="14" t="str">
        <f t="shared" si="222"/>
        <v>2011</v>
      </c>
      <c r="U2017" s="14" t="str">
        <f t="shared" si="223"/>
        <v>Sep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23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17"/>
        <v>921.54219999999998</v>
      </c>
      <c r="P2018" s="10">
        <f t="shared" si="218"/>
        <v>192.38876826722338</v>
      </c>
      <c r="Q2018" t="str">
        <f t="shared" si="219"/>
        <v>technology</v>
      </c>
      <c r="R2018" s="24" t="str">
        <f t="shared" si="220"/>
        <v>hardware</v>
      </c>
      <c r="S2018" s="14" t="str">
        <f t="shared" si="221"/>
        <v>Feb</v>
      </c>
      <c r="T2018" s="14" t="str">
        <f t="shared" si="222"/>
        <v>2013</v>
      </c>
      <c r="U2018" s="14" t="str">
        <f t="shared" si="223"/>
        <v>Mar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23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17"/>
        <v>125.10239999999999</v>
      </c>
      <c r="P2019" s="10">
        <f t="shared" si="218"/>
        <v>73.416901408450698</v>
      </c>
      <c r="Q2019" t="str">
        <f t="shared" si="219"/>
        <v>technology</v>
      </c>
      <c r="R2019" s="24" t="str">
        <f t="shared" si="220"/>
        <v>hardware</v>
      </c>
      <c r="S2019" s="14" t="str">
        <f t="shared" si="221"/>
        <v>Feb</v>
      </c>
      <c r="T2019" s="14" t="str">
        <f t="shared" si="222"/>
        <v>2012</v>
      </c>
      <c r="U2019" s="14" t="str">
        <f t="shared" si="223"/>
        <v>Mar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23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17"/>
        <v>102.24343076923077</v>
      </c>
      <c r="P2020" s="10">
        <f t="shared" si="218"/>
        <v>147.68495555555555</v>
      </c>
      <c r="Q2020" t="str">
        <f t="shared" si="219"/>
        <v>technology</v>
      </c>
      <c r="R2020" s="24" t="str">
        <f t="shared" si="220"/>
        <v>hardware</v>
      </c>
      <c r="S2020" s="14" t="str">
        <f t="shared" si="221"/>
        <v>Jul</v>
      </c>
      <c r="T2020" s="14" t="str">
        <f t="shared" si="222"/>
        <v>2015</v>
      </c>
      <c r="U2020" s="14" t="str">
        <f t="shared" si="223"/>
        <v>Aug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23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17"/>
        <v>484.90975000000003</v>
      </c>
      <c r="P2021" s="10">
        <f t="shared" si="218"/>
        <v>108.96848314606741</v>
      </c>
      <c r="Q2021" t="str">
        <f t="shared" si="219"/>
        <v>technology</v>
      </c>
      <c r="R2021" s="24" t="str">
        <f t="shared" si="220"/>
        <v>hardware</v>
      </c>
      <c r="S2021" s="14" t="str">
        <f t="shared" si="221"/>
        <v>Aug</v>
      </c>
      <c r="T2021" s="14" t="str">
        <f t="shared" si="222"/>
        <v>2016</v>
      </c>
      <c r="U2021" s="14" t="str">
        <f t="shared" si="223"/>
        <v>Sep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23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17"/>
        <v>192.33333333333334</v>
      </c>
      <c r="P2022" s="10">
        <f t="shared" si="218"/>
        <v>23.647540983606557</v>
      </c>
      <c r="Q2022" t="str">
        <f t="shared" si="219"/>
        <v>technology</v>
      </c>
      <c r="R2022" s="24" t="str">
        <f t="shared" si="220"/>
        <v>hardware</v>
      </c>
      <c r="S2022" s="14" t="str">
        <f t="shared" si="221"/>
        <v>Apr</v>
      </c>
      <c r="T2022" s="14" t="str">
        <f t="shared" si="222"/>
        <v>2014</v>
      </c>
      <c r="U2022" s="14" t="str">
        <f t="shared" si="223"/>
        <v>May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17"/>
        <v>281.10000000000002</v>
      </c>
      <c r="P2023" s="10">
        <f t="shared" si="218"/>
        <v>147.94736842105263</v>
      </c>
      <c r="Q2023" t="str">
        <f t="shared" si="219"/>
        <v>technology</v>
      </c>
      <c r="R2023" s="24" t="str">
        <f t="shared" si="220"/>
        <v>hardware</v>
      </c>
      <c r="S2023" s="14" t="str">
        <f t="shared" si="221"/>
        <v>Aug</v>
      </c>
      <c r="T2023" s="14" t="str">
        <f t="shared" si="222"/>
        <v>2014</v>
      </c>
      <c r="U2023" s="14" t="str">
        <f t="shared" si="223"/>
        <v>Sep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23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17"/>
        <v>125.13700000000001</v>
      </c>
      <c r="P2024" s="10">
        <f t="shared" si="218"/>
        <v>385.03692307692307</v>
      </c>
      <c r="Q2024" t="str">
        <f t="shared" si="219"/>
        <v>technology</v>
      </c>
      <c r="R2024" s="24" t="str">
        <f t="shared" si="220"/>
        <v>hardware</v>
      </c>
      <c r="S2024" s="14" t="str">
        <f t="shared" si="221"/>
        <v>May</v>
      </c>
      <c r="T2024" s="14" t="str">
        <f t="shared" si="222"/>
        <v>2016</v>
      </c>
      <c r="U2024" s="14" t="str">
        <f t="shared" si="223"/>
        <v>Jun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23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17"/>
        <v>161.459</v>
      </c>
      <c r="P2025" s="10">
        <f t="shared" si="218"/>
        <v>457.39093484419266</v>
      </c>
      <c r="Q2025" t="str">
        <f t="shared" si="219"/>
        <v>technology</v>
      </c>
      <c r="R2025" s="24" t="str">
        <f t="shared" si="220"/>
        <v>hardware</v>
      </c>
      <c r="S2025" s="14" t="str">
        <f t="shared" si="221"/>
        <v>May</v>
      </c>
      <c r="T2025" s="14" t="str">
        <f t="shared" si="222"/>
        <v>2015</v>
      </c>
      <c r="U2025" s="14" t="str">
        <f t="shared" si="223"/>
        <v>Jun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23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17"/>
        <v>585.35</v>
      </c>
      <c r="P2026" s="10">
        <f t="shared" si="218"/>
        <v>222.99047619047619</v>
      </c>
      <c r="Q2026" t="str">
        <f t="shared" si="219"/>
        <v>technology</v>
      </c>
      <c r="R2026" s="24" t="str">
        <f t="shared" si="220"/>
        <v>hardware</v>
      </c>
      <c r="S2026" s="14" t="str">
        <f t="shared" si="221"/>
        <v>Jul</v>
      </c>
      <c r="T2026" s="14" t="str">
        <f t="shared" si="222"/>
        <v>2012</v>
      </c>
      <c r="U2026" s="14" t="str">
        <f t="shared" si="223"/>
        <v>Aug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23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17"/>
        <v>201.14999999999998</v>
      </c>
      <c r="P2027" s="10">
        <f t="shared" si="218"/>
        <v>220.74074074074073</v>
      </c>
      <c r="Q2027" t="str">
        <f t="shared" si="219"/>
        <v>technology</v>
      </c>
      <c r="R2027" s="24" t="str">
        <f t="shared" si="220"/>
        <v>hardware</v>
      </c>
      <c r="S2027" s="14" t="str">
        <f t="shared" si="221"/>
        <v>May</v>
      </c>
      <c r="T2027" s="14" t="str">
        <f t="shared" si="222"/>
        <v>2015</v>
      </c>
      <c r="U2027" s="14" t="str">
        <f t="shared" si="223"/>
        <v>Jun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23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17"/>
        <v>133.48307999999997</v>
      </c>
      <c r="P2028" s="10">
        <f t="shared" si="218"/>
        <v>73.503898678414089</v>
      </c>
      <c r="Q2028" t="str">
        <f t="shared" si="219"/>
        <v>technology</v>
      </c>
      <c r="R2028" s="24" t="str">
        <f t="shared" si="220"/>
        <v>hardware</v>
      </c>
      <c r="S2028" s="14" t="str">
        <f t="shared" si="221"/>
        <v>Mar</v>
      </c>
      <c r="T2028" s="14" t="str">
        <f t="shared" si="222"/>
        <v>2014</v>
      </c>
      <c r="U2028" s="14" t="str">
        <f t="shared" si="223"/>
        <v>Apr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23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17"/>
        <v>120.24900000000001</v>
      </c>
      <c r="P2029" s="10">
        <f t="shared" si="218"/>
        <v>223.09647495361781</v>
      </c>
      <c r="Q2029" t="str">
        <f t="shared" si="219"/>
        <v>technology</v>
      </c>
      <c r="R2029" s="24" t="str">
        <f t="shared" si="220"/>
        <v>hardware</v>
      </c>
      <c r="S2029" s="14" t="str">
        <f t="shared" si="221"/>
        <v>Feb</v>
      </c>
      <c r="T2029" s="14" t="str">
        <f t="shared" si="222"/>
        <v>2015</v>
      </c>
      <c r="U2029" s="14" t="str">
        <f t="shared" si="223"/>
        <v>Mar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23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17"/>
        <v>126.16666666666667</v>
      </c>
      <c r="P2030" s="10">
        <f t="shared" si="218"/>
        <v>47.911392405063289</v>
      </c>
      <c r="Q2030" t="str">
        <f t="shared" si="219"/>
        <v>technology</v>
      </c>
      <c r="R2030" s="24" t="str">
        <f t="shared" si="220"/>
        <v>hardware</v>
      </c>
      <c r="S2030" s="14" t="str">
        <f t="shared" si="221"/>
        <v>Feb</v>
      </c>
      <c r="T2030" s="14" t="str">
        <f t="shared" si="222"/>
        <v>2010</v>
      </c>
      <c r="U2030" s="14" t="str">
        <f t="shared" si="223"/>
        <v>Mar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23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17"/>
        <v>361.2</v>
      </c>
      <c r="P2031" s="10">
        <f t="shared" si="218"/>
        <v>96.063829787234042</v>
      </c>
      <c r="Q2031" t="str">
        <f t="shared" si="219"/>
        <v>technology</v>
      </c>
      <c r="R2031" s="24" t="str">
        <f t="shared" si="220"/>
        <v>hardware</v>
      </c>
      <c r="S2031" s="14" t="str">
        <f t="shared" si="221"/>
        <v>Jul</v>
      </c>
      <c r="T2031" s="14" t="str">
        <f t="shared" si="222"/>
        <v>2014</v>
      </c>
      <c r="U2031" s="14" t="str">
        <f t="shared" si="223"/>
        <v>Aug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23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17"/>
        <v>226.239013671875</v>
      </c>
      <c r="P2032" s="10">
        <f t="shared" si="218"/>
        <v>118.6144</v>
      </c>
      <c r="Q2032" t="str">
        <f t="shared" si="219"/>
        <v>technology</v>
      </c>
      <c r="R2032" s="24" t="str">
        <f t="shared" si="220"/>
        <v>hardware</v>
      </c>
      <c r="S2032" s="14" t="str">
        <f t="shared" si="221"/>
        <v>Oct</v>
      </c>
      <c r="T2032" s="14" t="str">
        <f t="shared" si="222"/>
        <v>2012</v>
      </c>
      <c r="U2032" s="14" t="str">
        <f t="shared" si="223"/>
        <v>Nov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2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17"/>
        <v>120.35</v>
      </c>
      <c r="P2033" s="10">
        <f t="shared" si="218"/>
        <v>118.45472440944881</v>
      </c>
      <c r="Q2033" t="str">
        <f t="shared" si="219"/>
        <v>technology</v>
      </c>
      <c r="R2033" s="24" t="str">
        <f t="shared" si="220"/>
        <v>hardware</v>
      </c>
      <c r="S2033" s="14" t="str">
        <f t="shared" si="221"/>
        <v>Dec</v>
      </c>
      <c r="T2033" s="14" t="str">
        <f t="shared" si="222"/>
        <v>2014</v>
      </c>
      <c r="U2033" s="14" t="str">
        <f t="shared" si="223"/>
        <v>Jan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23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17"/>
        <v>304.18799999999999</v>
      </c>
      <c r="P2034" s="10">
        <f t="shared" si="218"/>
        <v>143.21468926553672</v>
      </c>
      <c r="Q2034" t="str">
        <f t="shared" si="219"/>
        <v>technology</v>
      </c>
      <c r="R2034" s="24" t="str">
        <f t="shared" si="220"/>
        <v>hardware</v>
      </c>
      <c r="S2034" s="14" t="str">
        <f t="shared" si="221"/>
        <v>Nov</v>
      </c>
      <c r="T2034" s="14" t="str">
        <f t="shared" si="222"/>
        <v>2016</v>
      </c>
      <c r="U2034" s="14" t="str">
        <f t="shared" si="223"/>
        <v>Dec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23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17"/>
        <v>178.67599999999999</v>
      </c>
      <c r="P2035" s="10">
        <f t="shared" si="218"/>
        <v>282.71518987341773</v>
      </c>
      <c r="Q2035" t="str">
        <f t="shared" si="219"/>
        <v>technology</v>
      </c>
      <c r="R2035" s="24" t="str">
        <f t="shared" si="220"/>
        <v>hardware</v>
      </c>
      <c r="S2035" s="14" t="str">
        <f t="shared" si="221"/>
        <v>Mar</v>
      </c>
      <c r="T2035" s="14" t="str">
        <f t="shared" si="222"/>
        <v>2014</v>
      </c>
      <c r="U2035" s="14" t="str">
        <f t="shared" si="223"/>
        <v>Apr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23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17"/>
        <v>386.81998717948721</v>
      </c>
      <c r="P2036" s="10">
        <f t="shared" si="218"/>
        <v>593.93620078740162</v>
      </c>
      <c r="Q2036" t="str">
        <f t="shared" si="219"/>
        <v>technology</v>
      </c>
      <c r="R2036" s="24" t="str">
        <f t="shared" si="220"/>
        <v>hardware</v>
      </c>
      <c r="S2036" s="14" t="str">
        <f t="shared" si="221"/>
        <v>Mar</v>
      </c>
      <c r="T2036" s="14" t="str">
        <f t="shared" si="222"/>
        <v>2015</v>
      </c>
      <c r="U2036" s="14" t="str">
        <f t="shared" si="223"/>
        <v>May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23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17"/>
        <v>211.03642500000004</v>
      </c>
      <c r="P2037" s="10">
        <f t="shared" si="218"/>
        <v>262.15704968944101</v>
      </c>
      <c r="Q2037" t="str">
        <f t="shared" si="219"/>
        <v>technology</v>
      </c>
      <c r="R2037" s="24" t="str">
        <f t="shared" si="220"/>
        <v>hardware</v>
      </c>
      <c r="S2037" s="14" t="str">
        <f t="shared" si="221"/>
        <v>Nov</v>
      </c>
      <c r="T2037" s="14" t="str">
        <f t="shared" si="222"/>
        <v>2015</v>
      </c>
      <c r="U2037" s="14" t="str">
        <f t="shared" si="223"/>
        <v>Dec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23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17"/>
        <v>131.66833333333335</v>
      </c>
      <c r="P2038" s="10">
        <f t="shared" si="218"/>
        <v>46.580778301886795</v>
      </c>
      <c r="Q2038" t="str">
        <f t="shared" si="219"/>
        <v>technology</v>
      </c>
      <c r="R2038" s="24" t="str">
        <f t="shared" si="220"/>
        <v>hardware</v>
      </c>
      <c r="S2038" s="14" t="str">
        <f t="shared" si="221"/>
        <v>Apr</v>
      </c>
      <c r="T2038" s="14" t="str">
        <f t="shared" si="222"/>
        <v>2014</v>
      </c>
      <c r="U2038" s="14" t="str">
        <f t="shared" si="223"/>
        <v>May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23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17"/>
        <v>300.47639999999996</v>
      </c>
      <c r="P2039" s="10">
        <f t="shared" si="218"/>
        <v>70.041118881118877</v>
      </c>
      <c r="Q2039" t="str">
        <f t="shared" si="219"/>
        <v>technology</v>
      </c>
      <c r="R2039" s="24" t="str">
        <f t="shared" si="220"/>
        <v>hardware</v>
      </c>
      <c r="S2039" s="14" t="str">
        <f t="shared" si="221"/>
        <v>Oct</v>
      </c>
      <c r="T2039" s="14" t="str">
        <f t="shared" si="222"/>
        <v>2013</v>
      </c>
      <c r="U2039" s="14" t="str">
        <f t="shared" si="223"/>
        <v>Dec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23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17"/>
        <v>420.51249999999999</v>
      </c>
      <c r="P2040" s="10">
        <f t="shared" si="218"/>
        <v>164.90686274509804</v>
      </c>
      <c r="Q2040" t="str">
        <f t="shared" si="219"/>
        <v>technology</v>
      </c>
      <c r="R2040" s="24" t="str">
        <f t="shared" si="220"/>
        <v>hardware</v>
      </c>
      <c r="S2040" s="14" t="str">
        <f t="shared" si="221"/>
        <v>May</v>
      </c>
      <c r="T2040" s="14" t="str">
        <f t="shared" si="222"/>
        <v>2013</v>
      </c>
      <c r="U2040" s="14" t="str">
        <f t="shared" si="223"/>
        <v>Jul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23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17"/>
        <v>136.21680000000001</v>
      </c>
      <c r="P2041" s="10">
        <f t="shared" si="218"/>
        <v>449.26385224274406</v>
      </c>
      <c r="Q2041" t="str">
        <f t="shared" si="219"/>
        <v>technology</v>
      </c>
      <c r="R2041" s="24" t="str">
        <f t="shared" si="220"/>
        <v>hardware</v>
      </c>
      <c r="S2041" s="14" t="str">
        <f t="shared" si="221"/>
        <v>Nov</v>
      </c>
      <c r="T2041" s="14" t="str">
        <f t="shared" si="222"/>
        <v>2016</v>
      </c>
      <c r="U2041" s="14" t="str">
        <f t="shared" si="223"/>
        <v>Dec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23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17"/>
        <v>248.17133333333334</v>
      </c>
      <c r="P2042" s="10">
        <f t="shared" si="218"/>
        <v>27.472841328413285</v>
      </c>
      <c r="Q2042" t="str">
        <f t="shared" si="219"/>
        <v>technology</v>
      </c>
      <c r="R2042" s="24" t="str">
        <f t="shared" si="220"/>
        <v>hardware</v>
      </c>
      <c r="S2042" s="14" t="str">
        <f t="shared" si="221"/>
        <v>Oct</v>
      </c>
      <c r="T2042" s="14" t="str">
        <f t="shared" si="222"/>
        <v>2013</v>
      </c>
      <c r="U2042" s="14" t="str">
        <f t="shared" si="223"/>
        <v>Nov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2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17"/>
        <v>181.86315789473684</v>
      </c>
      <c r="P2043" s="10">
        <f t="shared" si="218"/>
        <v>143.97499999999999</v>
      </c>
      <c r="Q2043" t="str">
        <f t="shared" si="219"/>
        <v>technology</v>
      </c>
      <c r="R2043" s="24" t="str">
        <f t="shared" si="220"/>
        <v>hardware</v>
      </c>
      <c r="S2043" s="14" t="str">
        <f t="shared" si="221"/>
        <v>Oct</v>
      </c>
      <c r="T2043" s="14" t="str">
        <f t="shared" si="222"/>
        <v>2016</v>
      </c>
      <c r="U2043" s="14" t="str">
        <f t="shared" si="223"/>
        <v>Nov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23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17"/>
        <v>123.53</v>
      </c>
      <c r="P2044" s="10">
        <f t="shared" si="218"/>
        <v>88.23571428571428</v>
      </c>
      <c r="Q2044" t="str">
        <f t="shared" si="219"/>
        <v>technology</v>
      </c>
      <c r="R2044" s="24" t="str">
        <f t="shared" si="220"/>
        <v>hardware</v>
      </c>
      <c r="S2044" s="14" t="str">
        <f t="shared" si="221"/>
        <v>Nov</v>
      </c>
      <c r="T2044" s="14" t="str">
        <f t="shared" si="222"/>
        <v>2015</v>
      </c>
      <c r="U2044" s="14" t="str">
        <f t="shared" si="223"/>
        <v>Jan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23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17"/>
        <v>506.20938628158842</v>
      </c>
      <c r="P2045" s="10">
        <f t="shared" si="218"/>
        <v>36.326424870466319</v>
      </c>
      <c r="Q2045" t="str">
        <f t="shared" si="219"/>
        <v>technology</v>
      </c>
      <c r="R2045" s="24" t="str">
        <f t="shared" si="220"/>
        <v>hardware</v>
      </c>
      <c r="S2045" s="14" t="str">
        <f t="shared" si="221"/>
        <v>Oct</v>
      </c>
      <c r="T2045" s="14" t="str">
        <f t="shared" si="222"/>
        <v>2016</v>
      </c>
      <c r="U2045" s="14" t="str">
        <f t="shared" si="223"/>
        <v>Dec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23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17"/>
        <v>108.21333333333334</v>
      </c>
      <c r="P2046" s="10">
        <f t="shared" si="218"/>
        <v>90.177777777777777</v>
      </c>
      <c r="Q2046" t="str">
        <f t="shared" si="219"/>
        <v>technology</v>
      </c>
      <c r="R2046" s="24" t="str">
        <f t="shared" si="220"/>
        <v>hardware</v>
      </c>
      <c r="S2046" s="14" t="str">
        <f t="shared" si="221"/>
        <v>May</v>
      </c>
      <c r="T2046" s="14" t="str">
        <f t="shared" si="222"/>
        <v>2015</v>
      </c>
      <c r="U2046" s="14" t="str">
        <f t="shared" si="223"/>
        <v>Jun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23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17"/>
        <v>819.18387755102037</v>
      </c>
      <c r="P2047" s="10">
        <f t="shared" si="218"/>
        <v>152.62361216730039</v>
      </c>
      <c r="Q2047" t="str">
        <f t="shared" si="219"/>
        <v>technology</v>
      </c>
      <c r="R2047" s="24" t="str">
        <f t="shared" si="220"/>
        <v>hardware</v>
      </c>
      <c r="S2047" s="14" t="str">
        <f t="shared" si="221"/>
        <v>Jun</v>
      </c>
      <c r="T2047" s="14" t="str">
        <f t="shared" si="222"/>
        <v>2012</v>
      </c>
      <c r="U2047" s="14" t="str">
        <f t="shared" si="223"/>
        <v>Jul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23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17"/>
        <v>121.10000000000001</v>
      </c>
      <c r="P2048" s="10">
        <f t="shared" si="218"/>
        <v>55.806451612903224</v>
      </c>
      <c r="Q2048" t="str">
        <f t="shared" si="219"/>
        <v>technology</v>
      </c>
      <c r="R2048" s="24" t="str">
        <f t="shared" si="220"/>
        <v>hardware</v>
      </c>
      <c r="S2048" s="14" t="str">
        <f t="shared" si="221"/>
        <v>Apr</v>
      </c>
      <c r="T2048" s="14" t="str">
        <f t="shared" si="222"/>
        <v>2013</v>
      </c>
      <c r="U2048" s="14" t="str">
        <f t="shared" si="223"/>
        <v>May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23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17"/>
        <v>102.99897959183673</v>
      </c>
      <c r="P2049" s="10">
        <f t="shared" si="218"/>
        <v>227.85327313769753</v>
      </c>
      <c r="Q2049" t="str">
        <f t="shared" si="219"/>
        <v>technology</v>
      </c>
      <c r="R2049" s="24" t="str">
        <f t="shared" si="220"/>
        <v>hardware</v>
      </c>
      <c r="S2049" s="14" t="str">
        <f t="shared" si="221"/>
        <v>Mar</v>
      </c>
      <c r="T2049" s="14" t="str">
        <f t="shared" si="222"/>
        <v>2015</v>
      </c>
      <c r="U2049" s="14" t="str">
        <f t="shared" si="223"/>
        <v>Apr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23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17"/>
        <v>148.33229411764705</v>
      </c>
      <c r="P2050" s="10">
        <f t="shared" si="218"/>
        <v>91.82989803350327</v>
      </c>
      <c r="Q2050" t="str">
        <f t="shared" si="219"/>
        <v>technology</v>
      </c>
      <c r="R2050" s="24" t="str">
        <f t="shared" si="220"/>
        <v>hardware</v>
      </c>
      <c r="S2050" s="14" t="str">
        <f t="shared" si="221"/>
        <v>Apr</v>
      </c>
      <c r="T2050" s="14" t="str">
        <f t="shared" si="222"/>
        <v>2013</v>
      </c>
      <c r="U2050" s="14" t="str">
        <f t="shared" si="223"/>
        <v>May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23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24">E2051/D2051*100</f>
        <v>120.19070000000001</v>
      </c>
      <c r="P2051" s="10">
        <f t="shared" ref="P2051:P2114" si="225">E2051/L2051</f>
        <v>80.991037735849048</v>
      </c>
      <c r="Q2051" t="str">
        <f t="shared" ref="Q2051:Q2114" si="226">LEFT(N2051,FIND("/",N2051)-1)</f>
        <v>technology</v>
      </c>
      <c r="R2051" s="24" t="str">
        <f t="shared" ref="R2051:R2114" si="227">RIGHT(N2051,LEN(N2051)-SEARCH("/",N2051,1))</f>
        <v>hardware</v>
      </c>
      <c r="S2051" s="14" t="str">
        <f t="shared" ref="S2051:S2114" si="228">TEXT((((J2051/60)/60)/24)+DATE(1970,1,1),"mmm")</f>
        <v>Oct</v>
      </c>
      <c r="T2051" s="14" t="str">
        <f t="shared" ref="T2051:T2114" si="229">TEXT(((((J2051/60)/60)/24)+DATE(1970,1,1)),"yyyy")</f>
        <v>2013</v>
      </c>
      <c r="U2051" s="14" t="str">
        <f t="shared" ref="U2051:U2114" si="230">TEXT((((I2051/60)/60)/24)+DATE(1970,1,1),"mmm")</f>
        <v>Dec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23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24"/>
        <v>473.27000000000004</v>
      </c>
      <c r="P2052" s="10">
        <f t="shared" si="225"/>
        <v>278.39411764705881</v>
      </c>
      <c r="Q2052" t="str">
        <f t="shared" si="226"/>
        <v>technology</v>
      </c>
      <c r="R2052" s="24" t="str">
        <f t="shared" si="227"/>
        <v>hardware</v>
      </c>
      <c r="S2052" s="14" t="str">
        <f t="shared" si="228"/>
        <v>Apr</v>
      </c>
      <c r="T2052" s="14" t="str">
        <f t="shared" si="229"/>
        <v>2015</v>
      </c>
      <c r="U2052" s="14" t="str">
        <f t="shared" si="230"/>
        <v>May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2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24"/>
        <v>130.36250000000001</v>
      </c>
      <c r="P2053" s="10">
        <f t="shared" si="225"/>
        <v>43.095041322314053</v>
      </c>
      <c r="Q2053" t="str">
        <f t="shared" si="226"/>
        <v>technology</v>
      </c>
      <c r="R2053" s="24" t="str">
        <f t="shared" si="227"/>
        <v>hardware</v>
      </c>
      <c r="S2053" s="14" t="str">
        <f t="shared" si="228"/>
        <v>Nov</v>
      </c>
      <c r="T2053" s="14" t="str">
        <f t="shared" si="229"/>
        <v>2013</v>
      </c>
      <c r="U2053" s="14" t="str">
        <f t="shared" si="230"/>
        <v>Dec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23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24"/>
        <v>353.048</v>
      </c>
      <c r="P2054" s="10">
        <f t="shared" si="225"/>
        <v>326.29205175600737</v>
      </c>
      <c r="Q2054" t="str">
        <f t="shared" si="226"/>
        <v>technology</v>
      </c>
      <c r="R2054" s="24" t="str">
        <f t="shared" si="227"/>
        <v>hardware</v>
      </c>
      <c r="S2054" s="14" t="str">
        <f t="shared" si="228"/>
        <v>Jan</v>
      </c>
      <c r="T2054" s="14" t="str">
        <f t="shared" si="229"/>
        <v>2016</v>
      </c>
      <c r="U2054" s="14" t="str">
        <f t="shared" si="230"/>
        <v>Feb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23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24"/>
        <v>101.02</v>
      </c>
      <c r="P2055" s="10">
        <f t="shared" si="225"/>
        <v>41.743801652892564</v>
      </c>
      <c r="Q2055" t="str">
        <f t="shared" si="226"/>
        <v>technology</v>
      </c>
      <c r="R2055" s="24" t="str">
        <f t="shared" si="227"/>
        <v>hardware</v>
      </c>
      <c r="S2055" s="14" t="str">
        <f t="shared" si="228"/>
        <v>Oct</v>
      </c>
      <c r="T2055" s="14" t="str">
        <f t="shared" si="229"/>
        <v>2015</v>
      </c>
      <c r="U2055" s="14" t="str">
        <f t="shared" si="230"/>
        <v>Nov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23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24"/>
        <v>113.59142857142857</v>
      </c>
      <c r="P2056" s="10">
        <f t="shared" si="225"/>
        <v>64.020933977455712</v>
      </c>
      <c r="Q2056" t="str">
        <f t="shared" si="226"/>
        <v>technology</v>
      </c>
      <c r="R2056" s="24" t="str">
        <f t="shared" si="227"/>
        <v>hardware</v>
      </c>
      <c r="S2056" s="14" t="str">
        <f t="shared" si="228"/>
        <v>Apr</v>
      </c>
      <c r="T2056" s="14" t="str">
        <f t="shared" si="229"/>
        <v>2014</v>
      </c>
      <c r="U2056" s="14" t="str">
        <f t="shared" si="230"/>
        <v>May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23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24"/>
        <v>167.41666666666666</v>
      </c>
      <c r="P2057" s="10">
        <f t="shared" si="225"/>
        <v>99.455445544554451</v>
      </c>
      <c r="Q2057" t="str">
        <f t="shared" si="226"/>
        <v>technology</v>
      </c>
      <c r="R2057" s="24" t="str">
        <f t="shared" si="227"/>
        <v>hardware</v>
      </c>
      <c r="S2057" s="14" t="str">
        <f t="shared" si="228"/>
        <v>Nov</v>
      </c>
      <c r="T2057" s="14" t="str">
        <f t="shared" si="229"/>
        <v>2014</v>
      </c>
      <c r="U2057" s="14" t="str">
        <f t="shared" si="230"/>
        <v>Dec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23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24"/>
        <v>153.452</v>
      </c>
      <c r="P2058" s="10">
        <f t="shared" si="225"/>
        <v>138.49458483754512</v>
      </c>
      <c r="Q2058" t="str">
        <f t="shared" si="226"/>
        <v>technology</v>
      </c>
      <c r="R2058" s="24" t="str">
        <f t="shared" si="227"/>
        <v>hardware</v>
      </c>
      <c r="S2058" s="14" t="str">
        <f t="shared" si="228"/>
        <v>Mar</v>
      </c>
      <c r="T2058" s="14" t="str">
        <f t="shared" si="229"/>
        <v>2013</v>
      </c>
      <c r="U2058" s="14" t="str">
        <f t="shared" si="230"/>
        <v>Apr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23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24"/>
        <v>202.23220000000001</v>
      </c>
      <c r="P2059" s="10">
        <f t="shared" si="225"/>
        <v>45.547792792792798</v>
      </c>
      <c r="Q2059" t="str">
        <f t="shared" si="226"/>
        <v>technology</v>
      </c>
      <c r="R2059" s="24" t="str">
        <f t="shared" si="227"/>
        <v>hardware</v>
      </c>
      <c r="S2059" s="14" t="str">
        <f t="shared" si="228"/>
        <v>Jan</v>
      </c>
      <c r="T2059" s="14" t="str">
        <f t="shared" si="229"/>
        <v>2016</v>
      </c>
      <c r="U2059" s="14" t="str">
        <f t="shared" si="230"/>
        <v>Feb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23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24"/>
        <v>168.28125</v>
      </c>
      <c r="P2060" s="10">
        <f t="shared" si="225"/>
        <v>10.507317073170732</v>
      </c>
      <c r="Q2060" t="str">
        <f t="shared" si="226"/>
        <v>technology</v>
      </c>
      <c r="R2060" s="24" t="str">
        <f t="shared" si="227"/>
        <v>hardware</v>
      </c>
      <c r="S2060" s="14" t="str">
        <f t="shared" si="228"/>
        <v>Jan</v>
      </c>
      <c r="T2060" s="14" t="str">
        <f t="shared" si="229"/>
        <v>2015</v>
      </c>
      <c r="U2060" s="14" t="str">
        <f t="shared" si="230"/>
        <v>Mar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23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24"/>
        <v>143.45666666666668</v>
      </c>
      <c r="P2061" s="10">
        <f t="shared" si="225"/>
        <v>114.76533333333333</v>
      </c>
      <c r="Q2061" t="str">
        <f t="shared" si="226"/>
        <v>technology</v>
      </c>
      <c r="R2061" s="24" t="str">
        <f t="shared" si="227"/>
        <v>hardware</v>
      </c>
      <c r="S2061" s="14" t="str">
        <f t="shared" si="228"/>
        <v>Dec</v>
      </c>
      <c r="T2061" s="14" t="str">
        <f t="shared" si="229"/>
        <v>2015</v>
      </c>
      <c r="U2061" s="14" t="str">
        <f t="shared" si="230"/>
        <v>Jan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23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24"/>
        <v>196.4</v>
      </c>
      <c r="P2062" s="10">
        <f t="shared" si="225"/>
        <v>35.997067448680355</v>
      </c>
      <c r="Q2062" t="str">
        <f t="shared" si="226"/>
        <v>technology</v>
      </c>
      <c r="R2062" s="24" t="str">
        <f t="shared" si="227"/>
        <v>hardware</v>
      </c>
      <c r="S2062" s="14" t="str">
        <f t="shared" si="228"/>
        <v>May</v>
      </c>
      <c r="T2062" s="14" t="str">
        <f t="shared" si="229"/>
        <v>2014</v>
      </c>
      <c r="U2062" s="14" t="str">
        <f t="shared" si="230"/>
        <v>Jul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2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24"/>
        <v>107.91999999999999</v>
      </c>
      <c r="P2063" s="10">
        <f t="shared" si="225"/>
        <v>154.17142857142858</v>
      </c>
      <c r="Q2063" t="str">
        <f t="shared" si="226"/>
        <v>technology</v>
      </c>
      <c r="R2063" s="24" t="str">
        <f t="shared" si="227"/>
        <v>hardware</v>
      </c>
      <c r="S2063" s="14" t="str">
        <f t="shared" si="228"/>
        <v>Dec</v>
      </c>
      <c r="T2063" s="14" t="str">
        <f t="shared" si="229"/>
        <v>2016</v>
      </c>
      <c r="U2063" s="14" t="str">
        <f t="shared" si="230"/>
        <v>Dec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23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24"/>
        <v>114.97699999999999</v>
      </c>
      <c r="P2064" s="10">
        <f t="shared" si="225"/>
        <v>566.38916256157631</v>
      </c>
      <c r="Q2064" t="str">
        <f t="shared" si="226"/>
        <v>technology</v>
      </c>
      <c r="R2064" s="24" t="str">
        <f t="shared" si="227"/>
        <v>hardware</v>
      </c>
      <c r="S2064" s="14" t="str">
        <f t="shared" si="228"/>
        <v>Feb</v>
      </c>
      <c r="T2064" s="14" t="str">
        <f t="shared" si="229"/>
        <v>2016</v>
      </c>
      <c r="U2064" s="14" t="str">
        <f t="shared" si="230"/>
        <v>Mar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23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24"/>
        <v>148.04999999999998</v>
      </c>
      <c r="P2065" s="10">
        <f t="shared" si="225"/>
        <v>120.85714285714286</v>
      </c>
      <c r="Q2065" t="str">
        <f t="shared" si="226"/>
        <v>technology</v>
      </c>
      <c r="R2065" s="24" t="str">
        <f t="shared" si="227"/>
        <v>hardware</v>
      </c>
      <c r="S2065" s="14" t="str">
        <f t="shared" si="228"/>
        <v>Apr</v>
      </c>
      <c r="T2065" s="14" t="str">
        <f t="shared" si="229"/>
        <v>2016</v>
      </c>
      <c r="U2065" s="14" t="str">
        <f t="shared" si="230"/>
        <v>May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23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24"/>
        <v>191.16676082790633</v>
      </c>
      <c r="P2066" s="10">
        <f t="shared" si="225"/>
        <v>86.163845492085343</v>
      </c>
      <c r="Q2066" t="str">
        <f t="shared" si="226"/>
        <v>technology</v>
      </c>
      <c r="R2066" s="24" t="str">
        <f t="shared" si="227"/>
        <v>hardware</v>
      </c>
      <c r="S2066" s="14" t="str">
        <f t="shared" si="228"/>
        <v>Apr</v>
      </c>
      <c r="T2066" s="14" t="str">
        <f t="shared" si="229"/>
        <v>2013</v>
      </c>
      <c r="U2066" s="14" t="str">
        <f t="shared" si="230"/>
        <v>May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23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24"/>
        <v>199.215125</v>
      </c>
      <c r="P2067" s="10">
        <f t="shared" si="225"/>
        <v>51.212114395886893</v>
      </c>
      <c r="Q2067" t="str">
        <f t="shared" si="226"/>
        <v>technology</v>
      </c>
      <c r="R2067" s="24" t="str">
        <f t="shared" si="227"/>
        <v>hardware</v>
      </c>
      <c r="S2067" s="14" t="str">
        <f t="shared" si="228"/>
        <v>Nov</v>
      </c>
      <c r="T2067" s="14" t="str">
        <f t="shared" si="229"/>
        <v>2013</v>
      </c>
      <c r="U2067" s="14" t="str">
        <f t="shared" si="230"/>
        <v>Dec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23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24"/>
        <v>218.6</v>
      </c>
      <c r="P2068" s="10">
        <f t="shared" si="225"/>
        <v>67.261538461538464</v>
      </c>
      <c r="Q2068" t="str">
        <f t="shared" si="226"/>
        <v>technology</v>
      </c>
      <c r="R2068" s="24" t="str">
        <f t="shared" si="227"/>
        <v>hardware</v>
      </c>
      <c r="S2068" s="14" t="str">
        <f t="shared" si="228"/>
        <v>Jul</v>
      </c>
      <c r="T2068" s="14" t="str">
        <f t="shared" si="229"/>
        <v>2014</v>
      </c>
      <c r="U2068" s="14" t="str">
        <f t="shared" si="230"/>
        <v>Aug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23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24"/>
        <v>126.86868686868686</v>
      </c>
      <c r="P2069" s="10">
        <f t="shared" si="225"/>
        <v>62.8</v>
      </c>
      <c r="Q2069" t="str">
        <f t="shared" si="226"/>
        <v>technology</v>
      </c>
      <c r="R2069" s="24" t="str">
        <f t="shared" si="227"/>
        <v>hardware</v>
      </c>
      <c r="S2069" s="14" t="str">
        <f t="shared" si="228"/>
        <v>Apr</v>
      </c>
      <c r="T2069" s="14" t="str">
        <f t="shared" si="229"/>
        <v>2015</v>
      </c>
      <c r="U2069" s="14" t="str">
        <f t="shared" si="230"/>
        <v>May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23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24"/>
        <v>105.22388000000001</v>
      </c>
      <c r="P2070" s="10">
        <f t="shared" si="225"/>
        <v>346.13118421052633</v>
      </c>
      <c r="Q2070" t="str">
        <f t="shared" si="226"/>
        <v>technology</v>
      </c>
      <c r="R2070" s="24" t="str">
        <f t="shared" si="227"/>
        <v>hardware</v>
      </c>
      <c r="S2070" s="14" t="str">
        <f t="shared" si="228"/>
        <v>Sep</v>
      </c>
      <c r="T2070" s="14" t="str">
        <f t="shared" si="229"/>
        <v>2016</v>
      </c>
      <c r="U2070" s="14" t="str">
        <f t="shared" si="230"/>
        <v>Oct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23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24"/>
        <v>128.40666000000002</v>
      </c>
      <c r="P2071" s="10">
        <f t="shared" si="225"/>
        <v>244.11912547528519</v>
      </c>
      <c r="Q2071" t="str">
        <f t="shared" si="226"/>
        <v>technology</v>
      </c>
      <c r="R2071" s="24" t="str">
        <f t="shared" si="227"/>
        <v>hardware</v>
      </c>
      <c r="S2071" s="14" t="str">
        <f t="shared" si="228"/>
        <v>Dec</v>
      </c>
      <c r="T2071" s="14" t="str">
        <f t="shared" si="229"/>
        <v>2015</v>
      </c>
      <c r="U2071" s="14" t="str">
        <f t="shared" si="230"/>
        <v>Jan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23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24"/>
        <v>317.3272</v>
      </c>
      <c r="P2072" s="10">
        <f t="shared" si="225"/>
        <v>259.25424836601309</v>
      </c>
      <c r="Q2072" t="str">
        <f t="shared" si="226"/>
        <v>technology</v>
      </c>
      <c r="R2072" s="24" t="str">
        <f t="shared" si="227"/>
        <v>hardware</v>
      </c>
      <c r="S2072" s="14" t="str">
        <f t="shared" si="228"/>
        <v>May</v>
      </c>
      <c r="T2072" s="14" t="str">
        <f t="shared" si="229"/>
        <v>2016</v>
      </c>
      <c r="U2072" s="14" t="str">
        <f t="shared" si="230"/>
        <v>Jun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2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24"/>
        <v>280.73</v>
      </c>
      <c r="P2073" s="10">
        <f t="shared" si="225"/>
        <v>201.96402877697841</v>
      </c>
      <c r="Q2073" t="str">
        <f t="shared" si="226"/>
        <v>technology</v>
      </c>
      <c r="R2073" s="24" t="str">
        <f t="shared" si="227"/>
        <v>hardware</v>
      </c>
      <c r="S2073" s="14" t="str">
        <f t="shared" si="228"/>
        <v>Aug</v>
      </c>
      <c r="T2073" s="14" t="str">
        <f t="shared" si="229"/>
        <v>2016</v>
      </c>
      <c r="U2073" s="14" t="str">
        <f t="shared" si="230"/>
        <v>Oct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23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24"/>
        <v>110.73146853146854</v>
      </c>
      <c r="P2074" s="10">
        <f t="shared" si="225"/>
        <v>226.20857142857142</v>
      </c>
      <c r="Q2074" t="str">
        <f t="shared" si="226"/>
        <v>technology</v>
      </c>
      <c r="R2074" s="24" t="str">
        <f t="shared" si="227"/>
        <v>hardware</v>
      </c>
      <c r="S2074" s="14" t="str">
        <f t="shared" si="228"/>
        <v>Apr</v>
      </c>
      <c r="T2074" s="14" t="str">
        <f t="shared" si="229"/>
        <v>2016</v>
      </c>
      <c r="U2074" s="14" t="str">
        <f t="shared" si="230"/>
        <v>May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23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24"/>
        <v>152.60429999999999</v>
      </c>
      <c r="P2075" s="10">
        <f t="shared" si="225"/>
        <v>324.69</v>
      </c>
      <c r="Q2075" t="str">
        <f t="shared" si="226"/>
        <v>technology</v>
      </c>
      <c r="R2075" s="24" t="str">
        <f t="shared" si="227"/>
        <v>hardware</v>
      </c>
      <c r="S2075" s="14" t="str">
        <f t="shared" si="228"/>
        <v>Mar</v>
      </c>
      <c r="T2075" s="14" t="str">
        <f t="shared" si="229"/>
        <v>2015</v>
      </c>
      <c r="U2075" s="14" t="str">
        <f t="shared" si="230"/>
        <v>May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23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24"/>
        <v>102.49999999999999</v>
      </c>
      <c r="P2076" s="10">
        <f t="shared" si="225"/>
        <v>205</v>
      </c>
      <c r="Q2076" t="str">
        <f t="shared" si="226"/>
        <v>technology</v>
      </c>
      <c r="R2076" s="24" t="str">
        <f t="shared" si="227"/>
        <v>hardware</v>
      </c>
      <c r="S2076" s="14" t="str">
        <f t="shared" si="228"/>
        <v>Apr</v>
      </c>
      <c r="T2076" s="14" t="str">
        <f t="shared" si="229"/>
        <v>2016</v>
      </c>
      <c r="U2076" s="14" t="str">
        <f t="shared" si="230"/>
        <v>May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23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24"/>
        <v>1678.3738373837384</v>
      </c>
      <c r="P2077" s="10">
        <f t="shared" si="225"/>
        <v>20.465926829268295</v>
      </c>
      <c r="Q2077" t="str">
        <f t="shared" si="226"/>
        <v>technology</v>
      </c>
      <c r="R2077" s="24" t="str">
        <f t="shared" si="227"/>
        <v>hardware</v>
      </c>
      <c r="S2077" s="14" t="str">
        <f t="shared" si="228"/>
        <v>Jun</v>
      </c>
      <c r="T2077" s="14" t="str">
        <f t="shared" si="229"/>
        <v>2013</v>
      </c>
      <c r="U2077" s="14" t="str">
        <f t="shared" si="230"/>
        <v>Jul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23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24"/>
        <v>543.349156424581</v>
      </c>
      <c r="P2078" s="10">
        <f t="shared" si="225"/>
        <v>116.35303146309367</v>
      </c>
      <c r="Q2078" t="str">
        <f t="shared" si="226"/>
        <v>technology</v>
      </c>
      <c r="R2078" s="24" t="str">
        <f t="shared" si="227"/>
        <v>hardware</v>
      </c>
      <c r="S2078" s="14" t="str">
        <f t="shared" si="228"/>
        <v>Jun</v>
      </c>
      <c r="T2078" s="14" t="str">
        <f t="shared" si="229"/>
        <v>2014</v>
      </c>
      <c r="U2078" s="14" t="str">
        <f t="shared" si="230"/>
        <v>Jul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23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24"/>
        <v>115.50800000000001</v>
      </c>
      <c r="P2079" s="10">
        <f t="shared" si="225"/>
        <v>307.20212765957444</v>
      </c>
      <c r="Q2079" t="str">
        <f t="shared" si="226"/>
        <v>technology</v>
      </c>
      <c r="R2079" s="24" t="str">
        <f t="shared" si="227"/>
        <v>hardware</v>
      </c>
      <c r="S2079" s="14" t="str">
        <f t="shared" si="228"/>
        <v>Apr</v>
      </c>
      <c r="T2079" s="14" t="str">
        <f t="shared" si="229"/>
        <v>2015</v>
      </c>
      <c r="U2079" s="14" t="str">
        <f t="shared" si="230"/>
        <v>Jun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23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24"/>
        <v>131.20499999999998</v>
      </c>
      <c r="P2080" s="10">
        <f t="shared" si="225"/>
        <v>546.6875</v>
      </c>
      <c r="Q2080" t="str">
        <f t="shared" si="226"/>
        <v>technology</v>
      </c>
      <c r="R2080" s="24" t="str">
        <f t="shared" si="227"/>
        <v>hardware</v>
      </c>
      <c r="S2080" s="14" t="str">
        <f t="shared" si="228"/>
        <v>Nov</v>
      </c>
      <c r="T2080" s="14" t="str">
        <f t="shared" si="229"/>
        <v>2016</v>
      </c>
      <c r="U2080" s="14" t="str">
        <f t="shared" si="230"/>
        <v>Dec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23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24"/>
        <v>288.17</v>
      </c>
      <c r="P2081" s="10">
        <f t="shared" si="225"/>
        <v>47.474464579901152</v>
      </c>
      <c r="Q2081" t="str">
        <f t="shared" si="226"/>
        <v>technology</v>
      </c>
      <c r="R2081" s="24" t="str">
        <f t="shared" si="227"/>
        <v>hardware</v>
      </c>
      <c r="S2081" s="14" t="str">
        <f t="shared" si="228"/>
        <v>May</v>
      </c>
      <c r="T2081" s="14" t="str">
        <f t="shared" si="229"/>
        <v>2015</v>
      </c>
      <c r="U2081" s="14" t="str">
        <f t="shared" si="230"/>
        <v>Jun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23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24"/>
        <v>507.8</v>
      </c>
      <c r="P2082" s="10">
        <f t="shared" si="225"/>
        <v>101.56</v>
      </c>
      <c r="Q2082" t="str">
        <f t="shared" si="226"/>
        <v>technology</v>
      </c>
      <c r="R2082" s="24" t="str">
        <f t="shared" si="227"/>
        <v>hardware</v>
      </c>
      <c r="S2082" s="14" t="str">
        <f t="shared" si="228"/>
        <v>Oct</v>
      </c>
      <c r="T2082" s="14" t="str">
        <f t="shared" si="229"/>
        <v>2015</v>
      </c>
      <c r="U2082" s="14" t="str">
        <f t="shared" si="230"/>
        <v>Nov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2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24"/>
        <v>114.57142857142857</v>
      </c>
      <c r="P2083" s="10">
        <f t="shared" si="225"/>
        <v>72.909090909090907</v>
      </c>
      <c r="Q2083" t="str">
        <f t="shared" si="226"/>
        <v>music</v>
      </c>
      <c r="R2083" s="24" t="str">
        <f t="shared" si="227"/>
        <v>indie rock</v>
      </c>
      <c r="S2083" s="14" t="str">
        <f t="shared" si="228"/>
        <v>Apr</v>
      </c>
      <c r="T2083" s="14" t="str">
        <f t="shared" si="229"/>
        <v>2012</v>
      </c>
      <c r="U2083" s="14" t="str">
        <f t="shared" si="230"/>
        <v>May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23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24"/>
        <v>110.73333333333333</v>
      </c>
      <c r="P2084" s="10">
        <f t="shared" si="225"/>
        <v>43.710526315789473</v>
      </c>
      <c r="Q2084" t="str">
        <f t="shared" si="226"/>
        <v>music</v>
      </c>
      <c r="R2084" s="24" t="str">
        <f t="shared" si="227"/>
        <v>indie rock</v>
      </c>
      <c r="S2084" s="14" t="str">
        <f t="shared" si="228"/>
        <v>Sep</v>
      </c>
      <c r="T2084" s="14" t="str">
        <f t="shared" si="229"/>
        <v>2011</v>
      </c>
      <c r="U2084" s="14" t="str">
        <f t="shared" si="230"/>
        <v>Nov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23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24"/>
        <v>113.33333333333333</v>
      </c>
      <c r="P2085" s="10">
        <f t="shared" si="225"/>
        <v>34</v>
      </c>
      <c r="Q2085" t="str">
        <f t="shared" si="226"/>
        <v>music</v>
      </c>
      <c r="R2085" s="24" t="str">
        <f t="shared" si="227"/>
        <v>indie rock</v>
      </c>
      <c r="S2085" s="14" t="str">
        <f t="shared" si="228"/>
        <v>May</v>
      </c>
      <c r="T2085" s="14" t="str">
        <f t="shared" si="229"/>
        <v>2012</v>
      </c>
      <c r="U2085" s="14" t="str">
        <f t="shared" si="230"/>
        <v>Jun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23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24"/>
        <v>108.33333333333333</v>
      </c>
      <c r="P2086" s="10">
        <f t="shared" si="225"/>
        <v>70.652173913043484</v>
      </c>
      <c r="Q2086" t="str">
        <f t="shared" si="226"/>
        <v>music</v>
      </c>
      <c r="R2086" s="24" t="str">
        <f t="shared" si="227"/>
        <v>indie rock</v>
      </c>
      <c r="S2086" s="14" t="str">
        <f t="shared" si="228"/>
        <v>Apr</v>
      </c>
      <c r="T2086" s="14" t="str">
        <f t="shared" si="229"/>
        <v>2014</v>
      </c>
      <c r="U2086" s="14" t="str">
        <f t="shared" si="230"/>
        <v>May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23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24"/>
        <v>123.53333333333335</v>
      </c>
      <c r="P2087" s="10">
        <f t="shared" si="225"/>
        <v>89.301204819277103</v>
      </c>
      <c r="Q2087" t="str">
        <f t="shared" si="226"/>
        <v>music</v>
      </c>
      <c r="R2087" s="24" t="str">
        <f t="shared" si="227"/>
        <v>indie rock</v>
      </c>
      <c r="S2087" s="14" t="str">
        <f t="shared" si="228"/>
        <v>Jun</v>
      </c>
      <c r="T2087" s="14" t="str">
        <f t="shared" si="229"/>
        <v>2012</v>
      </c>
      <c r="U2087" s="14" t="str">
        <f t="shared" si="230"/>
        <v>Jul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23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24"/>
        <v>100.69999999999999</v>
      </c>
      <c r="P2088" s="10">
        <f t="shared" si="225"/>
        <v>115.08571428571429</v>
      </c>
      <c r="Q2088" t="str">
        <f t="shared" si="226"/>
        <v>music</v>
      </c>
      <c r="R2088" s="24" t="str">
        <f t="shared" si="227"/>
        <v>indie rock</v>
      </c>
      <c r="S2088" s="14" t="str">
        <f t="shared" si="228"/>
        <v>Nov</v>
      </c>
      <c r="T2088" s="14" t="str">
        <f t="shared" si="229"/>
        <v>2011</v>
      </c>
      <c r="U2088" s="14" t="str">
        <f t="shared" si="230"/>
        <v>Dec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23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24"/>
        <v>103.53333333333335</v>
      </c>
      <c r="P2089" s="10">
        <f t="shared" si="225"/>
        <v>62.12</v>
      </c>
      <c r="Q2089" t="str">
        <f t="shared" si="226"/>
        <v>music</v>
      </c>
      <c r="R2089" s="24" t="str">
        <f t="shared" si="227"/>
        <v>indie rock</v>
      </c>
      <c r="S2089" s="14" t="str">
        <f t="shared" si="228"/>
        <v>Aug</v>
      </c>
      <c r="T2089" s="14" t="str">
        <f t="shared" si="229"/>
        <v>2011</v>
      </c>
      <c r="U2089" s="14" t="str">
        <f t="shared" si="230"/>
        <v>Sep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23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24"/>
        <v>115.51066666666668</v>
      </c>
      <c r="P2090" s="10">
        <f t="shared" si="225"/>
        <v>46.204266666666669</v>
      </c>
      <c r="Q2090" t="str">
        <f t="shared" si="226"/>
        <v>music</v>
      </c>
      <c r="R2090" s="24" t="str">
        <f t="shared" si="227"/>
        <v>indie rock</v>
      </c>
      <c r="S2090" s="14" t="str">
        <f t="shared" si="228"/>
        <v>Aug</v>
      </c>
      <c r="T2090" s="14" t="str">
        <f t="shared" si="229"/>
        <v>2010</v>
      </c>
      <c r="U2090" s="14" t="str">
        <f t="shared" si="230"/>
        <v>Sep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23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24"/>
        <v>120.4004</v>
      </c>
      <c r="P2091" s="10">
        <f t="shared" si="225"/>
        <v>48.54854838709678</v>
      </c>
      <c r="Q2091" t="str">
        <f t="shared" si="226"/>
        <v>music</v>
      </c>
      <c r="R2091" s="24" t="str">
        <f t="shared" si="227"/>
        <v>indie rock</v>
      </c>
      <c r="S2091" s="14" t="str">
        <f t="shared" si="228"/>
        <v>Jun</v>
      </c>
      <c r="T2091" s="14" t="str">
        <f t="shared" si="229"/>
        <v>2013</v>
      </c>
      <c r="U2091" s="14" t="str">
        <f t="shared" si="230"/>
        <v>Aug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23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24"/>
        <v>115.040375</v>
      </c>
      <c r="P2092" s="10">
        <f t="shared" si="225"/>
        <v>57.520187499999999</v>
      </c>
      <c r="Q2092" t="str">
        <f t="shared" si="226"/>
        <v>music</v>
      </c>
      <c r="R2092" s="24" t="str">
        <f t="shared" si="227"/>
        <v>indie rock</v>
      </c>
      <c r="S2092" s="14" t="str">
        <f t="shared" si="228"/>
        <v>Jan</v>
      </c>
      <c r="T2092" s="14" t="str">
        <f t="shared" si="229"/>
        <v>2013</v>
      </c>
      <c r="U2092" s="14" t="str">
        <f t="shared" si="230"/>
        <v>Feb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2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24"/>
        <v>120.46777777777777</v>
      </c>
      <c r="P2093" s="10">
        <f t="shared" si="225"/>
        <v>88.147154471544724</v>
      </c>
      <c r="Q2093" t="str">
        <f t="shared" si="226"/>
        <v>music</v>
      </c>
      <c r="R2093" s="24" t="str">
        <f t="shared" si="227"/>
        <v>indie rock</v>
      </c>
      <c r="S2093" s="14" t="str">
        <f t="shared" si="228"/>
        <v>Jan</v>
      </c>
      <c r="T2093" s="14" t="str">
        <f t="shared" si="229"/>
        <v>2011</v>
      </c>
      <c r="U2093" s="14" t="str">
        <f t="shared" si="230"/>
        <v>Mar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23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24"/>
        <v>101.28333333333333</v>
      </c>
      <c r="P2094" s="10">
        <f t="shared" si="225"/>
        <v>110.49090909090908</v>
      </c>
      <c r="Q2094" t="str">
        <f t="shared" si="226"/>
        <v>music</v>
      </c>
      <c r="R2094" s="24" t="str">
        <f t="shared" si="227"/>
        <v>indie rock</v>
      </c>
      <c r="S2094" s="14" t="str">
        <f t="shared" si="228"/>
        <v>Aug</v>
      </c>
      <c r="T2094" s="14" t="str">
        <f t="shared" si="229"/>
        <v>2011</v>
      </c>
      <c r="U2094" s="14" t="str">
        <f t="shared" si="230"/>
        <v>Oct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23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24"/>
        <v>102.46666666666667</v>
      </c>
      <c r="P2095" s="10">
        <f t="shared" si="225"/>
        <v>66.826086956521735</v>
      </c>
      <c r="Q2095" t="str">
        <f t="shared" si="226"/>
        <v>music</v>
      </c>
      <c r="R2095" s="24" t="str">
        <f t="shared" si="227"/>
        <v>indie rock</v>
      </c>
      <c r="S2095" s="14" t="str">
        <f t="shared" si="228"/>
        <v>Oct</v>
      </c>
      <c r="T2095" s="14" t="str">
        <f t="shared" si="229"/>
        <v>2012</v>
      </c>
      <c r="U2095" s="14" t="str">
        <f t="shared" si="230"/>
        <v>Dec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23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24"/>
        <v>120.54285714285714</v>
      </c>
      <c r="P2096" s="10">
        <f t="shared" si="225"/>
        <v>58.597222222222221</v>
      </c>
      <c r="Q2096" t="str">
        <f t="shared" si="226"/>
        <v>music</v>
      </c>
      <c r="R2096" s="24" t="str">
        <f t="shared" si="227"/>
        <v>indie rock</v>
      </c>
      <c r="S2096" s="14" t="str">
        <f t="shared" si="228"/>
        <v>Jan</v>
      </c>
      <c r="T2096" s="14" t="str">
        <f t="shared" si="229"/>
        <v>2012</v>
      </c>
      <c r="U2096" s="14" t="str">
        <f t="shared" si="230"/>
        <v>Mar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23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24"/>
        <v>100</v>
      </c>
      <c r="P2097" s="10">
        <f t="shared" si="225"/>
        <v>113.63636363636364</v>
      </c>
      <c r="Q2097" t="str">
        <f t="shared" si="226"/>
        <v>music</v>
      </c>
      <c r="R2097" s="24" t="str">
        <f t="shared" si="227"/>
        <v>indie rock</v>
      </c>
      <c r="S2097" s="14" t="str">
        <f t="shared" si="228"/>
        <v>Aug</v>
      </c>
      <c r="T2097" s="14" t="str">
        <f t="shared" si="229"/>
        <v>2011</v>
      </c>
      <c r="U2097" s="14" t="str">
        <f t="shared" si="230"/>
        <v>Oct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23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24"/>
        <v>101.66666666666666</v>
      </c>
      <c r="P2098" s="10">
        <f t="shared" si="225"/>
        <v>43.571428571428569</v>
      </c>
      <c r="Q2098" t="str">
        <f t="shared" si="226"/>
        <v>music</v>
      </c>
      <c r="R2098" s="24" t="str">
        <f t="shared" si="227"/>
        <v>indie rock</v>
      </c>
      <c r="S2098" s="14" t="str">
        <f t="shared" si="228"/>
        <v>Oct</v>
      </c>
      <c r="T2098" s="14" t="str">
        <f t="shared" si="229"/>
        <v>2012</v>
      </c>
      <c r="U2098" s="14" t="str">
        <f t="shared" si="230"/>
        <v>Oct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23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24"/>
        <v>100</v>
      </c>
      <c r="P2099" s="10">
        <f t="shared" si="225"/>
        <v>78.94736842105263</v>
      </c>
      <c r="Q2099" t="str">
        <f t="shared" si="226"/>
        <v>music</v>
      </c>
      <c r="R2099" s="24" t="str">
        <f t="shared" si="227"/>
        <v>indie rock</v>
      </c>
      <c r="S2099" s="14" t="str">
        <f t="shared" si="228"/>
        <v>Oct</v>
      </c>
      <c r="T2099" s="14" t="str">
        <f t="shared" si="229"/>
        <v>2011</v>
      </c>
      <c r="U2099" s="14" t="str">
        <f t="shared" si="230"/>
        <v>Dec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23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24"/>
        <v>100.33333333333334</v>
      </c>
      <c r="P2100" s="10">
        <f t="shared" si="225"/>
        <v>188.125</v>
      </c>
      <c r="Q2100" t="str">
        <f t="shared" si="226"/>
        <v>music</v>
      </c>
      <c r="R2100" s="24" t="str">
        <f t="shared" si="227"/>
        <v>indie rock</v>
      </c>
      <c r="S2100" s="14" t="str">
        <f t="shared" si="228"/>
        <v>Feb</v>
      </c>
      <c r="T2100" s="14" t="str">
        <f t="shared" si="229"/>
        <v>2012</v>
      </c>
      <c r="U2100" s="14" t="str">
        <f t="shared" si="230"/>
        <v>Mar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23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24"/>
        <v>132.36666666666667</v>
      </c>
      <c r="P2101" s="10">
        <f t="shared" si="225"/>
        <v>63.031746031746032</v>
      </c>
      <c r="Q2101" t="str">
        <f t="shared" si="226"/>
        <v>music</v>
      </c>
      <c r="R2101" s="24" t="str">
        <f t="shared" si="227"/>
        <v>indie rock</v>
      </c>
      <c r="S2101" s="14" t="str">
        <f t="shared" si="228"/>
        <v>Jun</v>
      </c>
      <c r="T2101" s="14" t="str">
        <f t="shared" si="229"/>
        <v>2015</v>
      </c>
      <c r="U2101" s="14" t="str">
        <f t="shared" si="230"/>
        <v>Jul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23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24"/>
        <v>136.66666666666666</v>
      </c>
      <c r="P2102" s="10">
        <f t="shared" si="225"/>
        <v>30.37037037037037</v>
      </c>
      <c r="Q2102" t="str">
        <f t="shared" si="226"/>
        <v>music</v>
      </c>
      <c r="R2102" s="24" t="str">
        <f t="shared" si="227"/>
        <v>indie rock</v>
      </c>
      <c r="S2102" s="14" t="str">
        <f t="shared" si="228"/>
        <v>Jun</v>
      </c>
      <c r="T2102" s="14" t="str">
        <f t="shared" si="229"/>
        <v>2012</v>
      </c>
      <c r="U2102" s="14" t="str">
        <f t="shared" si="230"/>
        <v>Jun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2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24"/>
        <v>113.25</v>
      </c>
      <c r="P2103" s="10">
        <f t="shared" si="225"/>
        <v>51.477272727272727</v>
      </c>
      <c r="Q2103" t="str">
        <f t="shared" si="226"/>
        <v>music</v>
      </c>
      <c r="R2103" s="24" t="str">
        <f t="shared" si="227"/>
        <v>indie rock</v>
      </c>
      <c r="S2103" s="14" t="str">
        <f t="shared" si="228"/>
        <v>Dec</v>
      </c>
      <c r="T2103" s="14" t="str">
        <f t="shared" si="229"/>
        <v>2011</v>
      </c>
      <c r="U2103" s="14" t="str">
        <f t="shared" si="230"/>
        <v>Feb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23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24"/>
        <v>136</v>
      </c>
      <c r="P2104" s="10">
        <f t="shared" si="225"/>
        <v>35.789473684210527</v>
      </c>
      <c r="Q2104" t="str">
        <f t="shared" si="226"/>
        <v>music</v>
      </c>
      <c r="R2104" s="24" t="str">
        <f t="shared" si="227"/>
        <v>indie rock</v>
      </c>
      <c r="S2104" s="14" t="str">
        <f t="shared" si="228"/>
        <v>Apr</v>
      </c>
      <c r="T2104" s="14" t="str">
        <f t="shared" si="229"/>
        <v>2011</v>
      </c>
      <c r="U2104" s="14" t="str">
        <f t="shared" si="230"/>
        <v>May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23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24"/>
        <v>146.12318374694613</v>
      </c>
      <c r="P2105" s="10">
        <f t="shared" si="225"/>
        <v>98.817391304347822</v>
      </c>
      <c r="Q2105" t="str">
        <f t="shared" si="226"/>
        <v>music</v>
      </c>
      <c r="R2105" s="24" t="str">
        <f t="shared" si="227"/>
        <v>indie rock</v>
      </c>
      <c r="S2105" s="14" t="str">
        <f t="shared" si="228"/>
        <v>Oct</v>
      </c>
      <c r="T2105" s="14" t="str">
        <f t="shared" si="229"/>
        <v>2012</v>
      </c>
      <c r="U2105" s="14" t="str">
        <f t="shared" si="230"/>
        <v>Nov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23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24"/>
        <v>129.5</v>
      </c>
      <c r="P2106" s="10">
        <f t="shared" si="225"/>
        <v>28</v>
      </c>
      <c r="Q2106" t="str">
        <f t="shared" si="226"/>
        <v>music</v>
      </c>
      <c r="R2106" s="24" t="str">
        <f t="shared" si="227"/>
        <v>indie rock</v>
      </c>
      <c r="S2106" s="14" t="str">
        <f t="shared" si="228"/>
        <v>Apr</v>
      </c>
      <c r="T2106" s="14" t="str">
        <f t="shared" si="229"/>
        <v>2013</v>
      </c>
      <c r="U2106" s="14" t="str">
        <f t="shared" si="230"/>
        <v>May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23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24"/>
        <v>254</v>
      </c>
      <c r="P2107" s="10">
        <f t="shared" si="225"/>
        <v>51.313131313131315</v>
      </c>
      <c r="Q2107" t="str">
        <f t="shared" si="226"/>
        <v>music</v>
      </c>
      <c r="R2107" s="24" t="str">
        <f t="shared" si="227"/>
        <v>indie rock</v>
      </c>
      <c r="S2107" s="14" t="str">
        <f t="shared" si="228"/>
        <v>Nov</v>
      </c>
      <c r="T2107" s="14" t="str">
        <f t="shared" si="229"/>
        <v>2014</v>
      </c>
      <c r="U2107" s="14" t="str">
        <f t="shared" si="230"/>
        <v>Nov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23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24"/>
        <v>107.04545454545456</v>
      </c>
      <c r="P2108" s="10">
        <f t="shared" si="225"/>
        <v>53.522727272727273</v>
      </c>
      <c r="Q2108" t="str">
        <f t="shared" si="226"/>
        <v>music</v>
      </c>
      <c r="R2108" s="24" t="str">
        <f t="shared" si="227"/>
        <v>indie rock</v>
      </c>
      <c r="S2108" s="14" t="str">
        <f t="shared" si="228"/>
        <v>Dec</v>
      </c>
      <c r="T2108" s="14" t="str">
        <f t="shared" si="229"/>
        <v>2012</v>
      </c>
      <c r="U2108" s="14" t="str">
        <f t="shared" si="230"/>
        <v>Jan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23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24"/>
        <v>107.73299999999999</v>
      </c>
      <c r="P2109" s="10">
        <f t="shared" si="225"/>
        <v>37.149310344827583</v>
      </c>
      <c r="Q2109" t="str">
        <f t="shared" si="226"/>
        <v>music</v>
      </c>
      <c r="R2109" s="24" t="str">
        <f t="shared" si="227"/>
        <v>indie rock</v>
      </c>
      <c r="S2109" s="14" t="str">
        <f t="shared" si="228"/>
        <v>Oct</v>
      </c>
      <c r="T2109" s="14" t="str">
        <f t="shared" si="229"/>
        <v>2014</v>
      </c>
      <c r="U2109" s="14" t="str">
        <f t="shared" si="230"/>
        <v>Nov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23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24"/>
        <v>107.31250000000001</v>
      </c>
      <c r="P2110" s="10">
        <f t="shared" si="225"/>
        <v>89.895287958115176</v>
      </c>
      <c r="Q2110" t="str">
        <f t="shared" si="226"/>
        <v>music</v>
      </c>
      <c r="R2110" s="24" t="str">
        <f t="shared" si="227"/>
        <v>indie rock</v>
      </c>
      <c r="S2110" s="14" t="str">
        <f t="shared" si="228"/>
        <v>Aug</v>
      </c>
      <c r="T2110" s="14" t="str">
        <f t="shared" si="229"/>
        <v>2012</v>
      </c>
      <c r="U2110" s="14" t="str">
        <f t="shared" si="230"/>
        <v>Sep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23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24"/>
        <v>106.52500000000001</v>
      </c>
      <c r="P2111" s="10">
        <f t="shared" si="225"/>
        <v>106.52500000000001</v>
      </c>
      <c r="Q2111" t="str">
        <f t="shared" si="226"/>
        <v>music</v>
      </c>
      <c r="R2111" s="24" t="str">
        <f t="shared" si="227"/>
        <v>indie rock</v>
      </c>
      <c r="S2111" s="14" t="str">
        <f t="shared" si="228"/>
        <v>Jun</v>
      </c>
      <c r="T2111" s="14" t="str">
        <f t="shared" si="229"/>
        <v>2015</v>
      </c>
      <c r="U2111" s="14" t="str">
        <f t="shared" si="230"/>
        <v>Jul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23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24"/>
        <v>100.35000000000001</v>
      </c>
      <c r="P2112" s="10">
        <f t="shared" si="225"/>
        <v>52.815789473684212</v>
      </c>
      <c r="Q2112" t="str">
        <f t="shared" si="226"/>
        <v>music</v>
      </c>
      <c r="R2112" s="24" t="str">
        <f t="shared" si="227"/>
        <v>indie rock</v>
      </c>
      <c r="S2112" s="14" t="str">
        <f t="shared" si="228"/>
        <v>Apr</v>
      </c>
      <c r="T2112" s="14" t="str">
        <f t="shared" si="229"/>
        <v>2014</v>
      </c>
      <c r="U2112" s="14" t="str">
        <f t="shared" si="230"/>
        <v>May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2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24"/>
        <v>106.5</v>
      </c>
      <c r="P2113" s="10">
        <f t="shared" si="225"/>
        <v>54.615384615384613</v>
      </c>
      <c r="Q2113" t="str">
        <f t="shared" si="226"/>
        <v>music</v>
      </c>
      <c r="R2113" s="24" t="str">
        <f t="shared" si="227"/>
        <v>indie rock</v>
      </c>
      <c r="S2113" s="14" t="str">
        <f t="shared" si="228"/>
        <v>Jun</v>
      </c>
      <c r="T2113" s="14" t="str">
        <f t="shared" si="229"/>
        <v>2011</v>
      </c>
      <c r="U2113" s="14" t="str">
        <f t="shared" si="230"/>
        <v>Aug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23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24"/>
        <v>100</v>
      </c>
      <c r="P2114" s="10">
        <f t="shared" si="225"/>
        <v>27.272727272727273</v>
      </c>
      <c r="Q2114" t="str">
        <f t="shared" si="226"/>
        <v>music</v>
      </c>
      <c r="R2114" s="24" t="str">
        <f t="shared" si="227"/>
        <v>indie rock</v>
      </c>
      <c r="S2114" s="14" t="str">
        <f t="shared" si="228"/>
        <v>Apr</v>
      </c>
      <c r="T2114" s="14" t="str">
        <f t="shared" si="229"/>
        <v>2013</v>
      </c>
      <c r="U2114" s="14" t="str">
        <f t="shared" si="230"/>
        <v>Apr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23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31">E2115/D2115*100</f>
        <v>104.85714285714285</v>
      </c>
      <c r="P2115" s="10">
        <f t="shared" ref="P2115:P2178" si="232">E2115/L2115</f>
        <v>68.598130841121488</v>
      </c>
      <c r="Q2115" t="str">
        <f t="shared" ref="Q2115:Q2178" si="233">LEFT(N2115,FIND("/",N2115)-1)</f>
        <v>music</v>
      </c>
      <c r="R2115" s="24" t="str">
        <f t="shared" ref="R2115:R2178" si="234">RIGHT(N2115,LEN(N2115)-SEARCH("/",N2115,1))</f>
        <v>indie rock</v>
      </c>
      <c r="S2115" s="14" t="str">
        <f t="shared" ref="S2115:S2178" si="235">TEXT((((J2115/60)/60)/24)+DATE(1970,1,1),"mmm")</f>
        <v>Aug</v>
      </c>
      <c r="T2115" s="14" t="str">
        <f t="shared" ref="T2115:T2178" si="236">TEXT(((((J2115/60)/60)/24)+DATE(1970,1,1)),"yyyy")</f>
        <v>2014</v>
      </c>
      <c r="U2115" s="14" t="str">
        <f t="shared" ref="U2115:U2178" si="237">TEXT((((I2115/60)/60)/24)+DATE(1970,1,1),"mmm")</f>
        <v>Sep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23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31"/>
        <v>104.69999999999999</v>
      </c>
      <c r="P2116" s="10">
        <f t="shared" si="232"/>
        <v>35.612244897959187</v>
      </c>
      <c r="Q2116" t="str">
        <f t="shared" si="233"/>
        <v>music</v>
      </c>
      <c r="R2116" s="24" t="str">
        <f t="shared" si="234"/>
        <v>indie rock</v>
      </c>
      <c r="S2116" s="14" t="str">
        <f t="shared" si="235"/>
        <v>Oct</v>
      </c>
      <c r="T2116" s="14" t="str">
        <f t="shared" si="236"/>
        <v>2010</v>
      </c>
      <c r="U2116" s="14" t="str">
        <f t="shared" si="237"/>
        <v>Dec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23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31"/>
        <v>225.66666666666669</v>
      </c>
      <c r="P2117" s="10">
        <f t="shared" si="232"/>
        <v>94.027777777777771</v>
      </c>
      <c r="Q2117" t="str">
        <f t="shared" si="233"/>
        <v>music</v>
      </c>
      <c r="R2117" s="24" t="str">
        <f t="shared" si="234"/>
        <v>indie rock</v>
      </c>
      <c r="S2117" s="14" t="str">
        <f t="shared" si="235"/>
        <v>Jan</v>
      </c>
      <c r="T2117" s="14" t="str">
        <f t="shared" si="236"/>
        <v>2011</v>
      </c>
      <c r="U2117" s="14" t="str">
        <f t="shared" si="237"/>
        <v>Feb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23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31"/>
        <v>100.90416666666667</v>
      </c>
      <c r="P2118" s="10">
        <f t="shared" si="232"/>
        <v>526.45652173913038</v>
      </c>
      <c r="Q2118" t="str">
        <f t="shared" si="233"/>
        <v>music</v>
      </c>
      <c r="R2118" s="24" t="str">
        <f t="shared" si="234"/>
        <v>indie rock</v>
      </c>
      <c r="S2118" s="14" t="str">
        <f t="shared" si="235"/>
        <v>Aug</v>
      </c>
      <c r="T2118" s="14" t="str">
        <f t="shared" si="236"/>
        <v>2012</v>
      </c>
      <c r="U2118" s="14" t="str">
        <f t="shared" si="237"/>
        <v>Oct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23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31"/>
        <v>147.75</v>
      </c>
      <c r="P2119" s="10">
        <f t="shared" si="232"/>
        <v>50.657142857142858</v>
      </c>
      <c r="Q2119" t="str">
        <f t="shared" si="233"/>
        <v>music</v>
      </c>
      <c r="R2119" s="24" t="str">
        <f t="shared" si="234"/>
        <v>indie rock</v>
      </c>
      <c r="S2119" s="14" t="str">
        <f t="shared" si="235"/>
        <v>Oct</v>
      </c>
      <c r="T2119" s="14" t="str">
        <f t="shared" si="236"/>
        <v>2015</v>
      </c>
      <c r="U2119" s="14" t="str">
        <f t="shared" si="237"/>
        <v>Oct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23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31"/>
        <v>134.61099999999999</v>
      </c>
      <c r="P2120" s="10">
        <f t="shared" si="232"/>
        <v>79.182941176470578</v>
      </c>
      <c r="Q2120" t="str">
        <f t="shared" si="233"/>
        <v>music</v>
      </c>
      <c r="R2120" s="24" t="str">
        <f t="shared" si="234"/>
        <v>indie rock</v>
      </c>
      <c r="S2120" s="14" t="str">
        <f t="shared" si="235"/>
        <v>Jun</v>
      </c>
      <c r="T2120" s="14" t="str">
        <f t="shared" si="236"/>
        <v>2011</v>
      </c>
      <c r="U2120" s="14" t="str">
        <f t="shared" si="237"/>
        <v>Jul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23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31"/>
        <v>100.75</v>
      </c>
      <c r="P2121" s="10">
        <f t="shared" si="232"/>
        <v>91.590909090909093</v>
      </c>
      <c r="Q2121" t="str">
        <f t="shared" si="233"/>
        <v>music</v>
      </c>
      <c r="R2121" s="24" t="str">
        <f t="shared" si="234"/>
        <v>indie rock</v>
      </c>
      <c r="S2121" s="14" t="str">
        <f t="shared" si="235"/>
        <v>Jul</v>
      </c>
      <c r="T2121" s="14" t="str">
        <f t="shared" si="236"/>
        <v>2012</v>
      </c>
      <c r="U2121" s="14" t="str">
        <f t="shared" si="237"/>
        <v>Aug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23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31"/>
        <v>100.880375</v>
      </c>
      <c r="P2122" s="10">
        <f t="shared" si="232"/>
        <v>116.96275362318841</v>
      </c>
      <c r="Q2122" t="str">
        <f t="shared" si="233"/>
        <v>music</v>
      </c>
      <c r="R2122" s="24" t="str">
        <f t="shared" si="234"/>
        <v>indie rock</v>
      </c>
      <c r="S2122" s="14" t="str">
        <f t="shared" si="235"/>
        <v>Nov</v>
      </c>
      <c r="T2122" s="14" t="str">
        <f t="shared" si="236"/>
        <v>2013</v>
      </c>
      <c r="U2122" s="14" t="str">
        <f t="shared" si="237"/>
        <v>Jan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31"/>
        <v>0.56800000000000006</v>
      </c>
      <c r="P2123" s="10">
        <f t="shared" si="232"/>
        <v>28.4</v>
      </c>
      <c r="Q2123" t="str">
        <f t="shared" si="233"/>
        <v>games</v>
      </c>
      <c r="R2123" s="24" t="str">
        <f t="shared" si="234"/>
        <v>video games</v>
      </c>
      <c r="S2123" s="14" t="str">
        <f t="shared" si="235"/>
        <v>Dec</v>
      </c>
      <c r="T2123" s="14" t="str">
        <f t="shared" si="236"/>
        <v>2016</v>
      </c>
      <c r="U2123" s="14" t="str">
        <f t="shared" si="237"/>
        <v>Jan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23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31"/>
        <v>0.38750000000000001</v>
      </c>
      <c r="P2124" s="10">
        <f t="shared" si="232"/>
        <v>103.33333333333333</v>
      </c>
      <c r="Q2124" t="str">
        <f t="shared" si="233"/>
        <v>games</v>
      </c>
      <c r="R2124" s="24" t="str">
        <f t="shared" si="234"/>
        <v>video games</v>
      </c>
      <c r="S2124" s="14" t="str">
        <f t="shared" si="235"/>
        <v>Dec</v>
      </c>
      <c r="T2124" s="14" t="str">
        <f t="shared" si="236"/>
        <v>2016</v>
      </c>
      <c r="U2124" s="14" t="str">
        <f t="shared" si="237"/>
        <v>Jan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23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31"/>
        <v>10</v>
      </c>
      <c r="P2125" s="10">
        <f t="shared" si="232"/>
        <v>10</v>
      </c>
      <c r="Q2125" t="str">
        <f t="shared" si="233"/>
        <v>games</v>
      </c>
      <c r="R2125" s="24" t="str">
        <f t="shared" si="234"/>
        <v>video games</v>
      </c>
      <c r="S2125" s="14" t="str">
        <f t="shared" si="235"/>
        <v>Jan</v>
      </c>
      <c r="T2125" s="14" t="str">
        <f t="shared" si="236"/>
        <v>2010</v>
      </c>
      <c r="U2125" s="14" t="str">
        <f t="shared" si="237"/>
        <v>Mar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23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31"/>
        <v>10.454545454545453</v>
      </c>
      <c r="P2126" s="10">
        <f t="shared" si="232"/>
        <v>23</v>
      </c>
      <c r="Q2126" t="str">
        <f t="shared" si="233"/>
        <v>games</v>
      </c>
      <c r="R2126" s="24" t="str">
        <f t="shared" si="234"/>
        <v>video games</v>
      </c>
      <c r="S2126" s="14" t="str">
        <f t="shared" si="235"/>
        <v>Oct</v>
      </c>
      <c r="T2126" s="14" t="str">
        <f t="shared" si="236"/>
        <v>2010</v>
      </c>
      <c r="U2126" s="14" t="str">
        <f t="shared" si="237"/>
        <v>Nov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23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31"/>
        <v>1.4200000000000002</v>
      </c>
      <c r="P2127" s="10">
        <f t="shared" si="232"/>
        <v>31.555555555555557</v>
      </c>
      <c r="Q2127" t="str">
        <f t="shared" si="233"/>
        <v>games</v>
      </c>
      <c r="R2127" s="24" t="str">
        <f t="shared" si="234"/>
        <v>video games</v>
      </c>
      <c r="S2127" s="14" t="str">
        <f t="shared" si="235"/>
        <v>Jul</v>
      </c>
      <c r="T2127" s="14" t="str">
        <f t="shared" si="236"/>
        <v>2015</v>
      </c>
      <c r="U2127" s="14" t="str">
        <f t="shared" si="237"/>
        <v>Aug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23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31"/>
        <v>0.05</v>
      </c>
      <c r="P2128" s="10">
        <f t="shared" si="232"/>
        <v>5</v>
      </c>
      <c r="Q2128" t="str">
        <f t="shared" si="233"/>
        <v>games</v>
      </c>
      <c r="R2128" s="24" t="str">
        <f t="shared" si="234"/>
        <v>video games</v>
      </c>
      <c r="S2128" s="14" t="str">
        <f t="shared" si="235"/>
        <v>Nov</v>
      </c>
      <c r="T2128" s="14" t="str">
        <f t="shared" si="236"/>
        <v>2014</v>
      </c>
      <c r="U2128" s="14" t="str">
        <f t="shared" si="237"/>
        <v>Dec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23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31"/>
        <v>28.842857142857142</v>
      </c>
      <c r="P2129" s="10">
        <f t="shared" si="232"/>
        <v>34.220338983050844</v>
      </c>
      <c r="Q2129" t="str">
        <f t="shared" si="233"/>
        <v>games</v>
      </c>
      <c r="R2129" s="24" t="str">
        <f t="shared" si="234"/>
        <v>video games</v>
      </c>
      <c r="S2129" s="14" t="str">
        <f t="shared" si="235"/>
        <v>Feb</v>
      </c>
      <c r="T2129" s="14" t="str">
        <f t="shared" si="236"/>
        <v>2015</v>
      </c>
      <c r="U2129" s="14" t="str">
        <f t="shared" si="237"/>
        <v>Mar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23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31"/>
        <v>0.16666666666666669</v>
      </c>
      <c r="P2130" s="10">
        <f t="shared" si="232"/>
        <v>25</v>
      </c>
      <c r="Q2130" t="str">
        <f t="shared" si="233"/>
        <v>games</v>
      </c>
      <c r="R2130" s="24" t="str">
        <f t="shared" si="234"/>
        <v>video games</v>
      </c>
      <c r="S2130" s="14" t="str">
        <f t="shared" si="235"/>
        <v>Jul</v>
      </c>
      <c r="T2130" s="14" t="str">
        <f t="shared" si="236"/>
        <v>2014</v>
      </c>
      <c r="U2130" s="14" t="str">
        <f t="shared" si="237"/>
        <v>Sep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23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31"/>
        <v>11.799999999999999</v>
      </c>
      <c r="P2131" s="10">
        <f t="shared" si="232"/>
        <v>19.666666666666668</v>
      </c>
      <c r="Q2131" t="str">
        <f t="shared" si="233"/>
        <v>games</v>
      </c>
      <c r="R2131" s="24" t="str">
        <f t="shared" si="234"/>
        <v>video games</v>
      </c>
      <c r="S2131" s="14" t="str">
        <f t="shared" si="235"/>
        <v>Feb</v>
      </c>
      <c r="T2131" s="14" t="str">
        <f t="shared" si="236"/>
        <v>2016</v>
      </c>
      <c r="U2131" s="14" t="str">
        <f t="shared" si="237"/>
        <v>Mar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23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31"/>
        <v>0.20238095238095236</v>
      </c>
      <c r="P2132" s="10">
        <f t="shared" si="232"/>
        <v>21.25</v>
      </c>
      <c r="Q2132" t="str">
        <f t="shared" si="233"/>
        <v>games</v>
      </c>
      <c r="R2132" s="24" t="str">
        <f t="shared" si="234"/>
        <v>video games</v>
      </c>
      <c r="S2132" s="14" t="str">
        <f t="shared" si="235"/>
        <v>Jul</v>
      </c>
      <c r="T2132" s="14" t="str">
        <f t="shared" si="236"/>
        <v>2014</v>
      </c>
      <c r="U2132" s="14" t="str">
        <f t="shared" si="237"/>
        <v>Aug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2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31"/>
        <v>5</v>
      </c>
      <c r="P2133" s="10">
        <f t="shared" si="232"/>
        <v>8.3333333333333339</v>
      </c>
      <c r="Q2133" t="str">
        <f t="shared" si="233"/>
        <v>games</v>
      </c>
      <c r="R2133" s="24" t="str">
        <f t="shared" si="234"/>
        <v>video games</v>
      </c>
      <c r="S2133" s="14" t="str">
        <f t="shared" si="235"/>
        <v>Jun</v>
      </c>
      <c r="T2133" s="14" t="str">
        <f t="shared" si="236"/>
        <v>2015</v>
      </c>
      <c r="U2133" s="14" t="str">
        <f t="shared" si="237"/>
        <v>Jul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23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31"/>
        <v>2.1129899999999995</v>
      </c>
      <c r="P2134" s="10">
        <f t="shared" si="232"/>
        <v>21.34333333333333</v>
      </c>
      <c r="Q2134" t="str">
        <f t="shared" si="233"/>
        <v>games</v>
      </c>
      <c r="R2134" s="24" t="str">
        <f t="shared" si="234"/>
        <v>video games</v>
      </c>
      <c r="S2134" s="14" t="str">
        <f t="shared" si="235"/>
        <v>Jan</v>
      </c>
      <c r="T2134" s="14" t="str">
        <f t="shared" si="236"/>
        <v>2014</v>
      </c>
      <c r="U2134" s="14" t="str">
        <f t="shared" si="237"/>
        <v>Feb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23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31"/>
        <v>1.6</v>
      </c>
      <c r="P2135" s="10">
        <f t="shared" si="232"/>
        <v>5.333333333333333</v>
      </c>
      <c r="Q2135" t="str">
        <f t="shared" si="233"/>
        <v>games</v>
      </c>
      <c r="R2135" s="24" t="str">
        <f t="shared" si="234"/>
        <v>video games</v>
      </c>
      <c r="S2135" s="14" t="str">
        <f t="shared" si="235"/>
        <v>Mar</v>
      </c>
      <c r="T2135" s="14" t="str">
        <f t="shared" si="236"/>
        <v>2011</v>
      </c>
      <c r="U2135" s="14" t="str">
        <f t="shared" si="237"/>
        <v>Apr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23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31"/>
        <v>1.7333333333333332</v>
      </c>
      <c r="P2136" s="10">
        <f t="shared" si="232"/>
        <v>34.666666666666664</v>
      </c>
      <c r="Q2136" t="str">
        <f t="shared" si="233"/>
        <v>games</v>
      </c>
      <c r="R2136" s="24" t="str">
        <f t="shared" si="234"/>
        <v>video games</v>
      </c>
      <c r="S2136" s="14" t="str">
        <f t="shared" si="235"/>
        <v>Mar</v>
      </c>
      <c r="T2136" s="14" t="str">
        <f t="shared" si="236"/>
        <v>2013</v>
      </c>
      <c r="U2136" s="14" t="str">
        <f t="shared" si="237"/>
        <v>Apr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23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31"/>
        <v>9.56</v>
      </c>
      <c r="P2137" s="10">
        <f t="shared" si="232"/>
        <v>21.727272727272727</v>
      </c>
      <c r="Q2137" t="str">
        <f t="shared" si="233"/>
        <v>games</v>
      </c>
      <c r="R2137" s="24" t="str">
        <f t="shared" si="234"/>
        <v>video games</v>
      </c>
      <c r="S2137" s="14" t="str">
        <f t="shared" si="235"/>
        <v>Sep</v>
      </c>
      <c r="T2137" s="14" t="str">
        <f t="shared" si="236"/>
        <v>2012</v>
      </c>
      <c r="U2137" s="14" t="str">
        <f t="shared" si="237"/>
        <v>Oct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23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31"/>
        <v>5.9612499999999999E-2</v>
      </c>
      <c r="P2138" s="10">
        <f t="shared" si="232"/>
        <v>11.922499999999999</v>
      </c>
      <c r="Q2138" t="str">
        <f t="shared" si="233"/>
        <v>games</v>
      </c>
      <c r="R2138" s="24" t="str">
        <f t="shared" si="234"/>
        <v>video games</v>
      </c>
      <c r="S2138" s="14" t="str">
        <f t="shared" si="235"/>
        <v>Sep</v>
      </c>
      <c r="T2138" s="14" t="str">
        <f t="shared" si="236"/>
        <v>2013</v>
      </c>
      <c r="U2138" s="14" t="str">
        <f t="shared" si="237"/>
        <v>Oct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23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31"/>
        <v>28.405999999999999</v>
      </c>
      <c r="P2139" s="10">
        <f t="shared" si="232"/>
        <v>26.59737827715356</v>
      </c>
      <c r="Q2139" t="str">
        <f t="shared" si="233"/>
        <v>games</v>
      </c>
      <c r="R2139" s="24" t="str">
        <f t="shared" si="234"/>
        <v>video games</v>
      </c>
      <c r="S2139" s="14" t="str">
        <f t="shared" si="235"/>
        <v>Nov</v>
      </c>
      <c r="T2139" s="14" t="str">
        <f t="shared" si="236"/>
        <v>2014</v>
      </c>
      <c r="U2139" s="14" t="str">
        <f t="shared" si="237"/>
        <v>Dec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23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31"/>
        <v>12.8</v>
      </c>
      <c r="P2140" s="10">
        <f t="shared" si="232"/>
        <v>10.666666666666666</v>
      </c>
      <c r="Q2140" t="str">
        <f t="shared" si="233"/>
        <v>games</v>
      </c>
      <c r="R2140" s="24" t="str">
        <f t="shared" si="234"/>
        <v>video games</v>
      </c>
      <c r="S2140" s="14" t="str">
        <f t="shared" si="235"/>
        <v>Oct</v>
      </c>
      <c r="T2140" s="14" t="str">
        <f t="shared" si="236"/>
        <v>2013</v>
      </c>
      <c r="U2140" s="14" t="str">
        <f t="shared" si="237"/>
        <v>Nov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23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31"/>
        <v>5.42</v>
      </c>
      <c r="P2141" s="10">
        <f t="shared" si="232"/>
        <v>29.035714285714285</v>
      </c>
      <c r="Q2141" t="str">
        <f t="shared" si="233"/>
        <v>games</v>
      </c>
      <c r="R2141" s="24" t="str">
        <f t="shared" si="234"/>
        <v>video games</v>
      </c>
      <c r="S2141" s="14" t="str">
        <f t="shared" si="235"/>
        <v>Oct</v>
      </c>
      <c r="T2141" s="14" t="str">
        <f t="shared" si="236"/>
        <v>2016</v>
      </c>
      <c r="U2141" s="14" t="str">
        <f t="shared" si="237"/>
        <v>Nov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23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31"/>
        <v>0.11199999999999999</v>
      </c>
      <c r="P2142" s="10">
        <f t="shared" si="232"/>
        <v>50.909090909090907</v>
      </c>
      <c r="Q2142" t="str">
        <f t="shared" si="233"/>
        <v>games</v>
      </c>
      <c r="R2142" s="24" t="str">
        <f t="shared" si="234"/>
        <v>video games</v>
      </c>
      <c r="S2142" s="14" t="str">
        <f t="shared" si="235"/>
        <v>Dec</v>
      </c>
      <c r="T2142" s="14" t="str">
        <f t="shared" si="236"/>
        <v>2012</v>
      </c>
      <c r="U2142" s="14" t="str">
        <f t="shared" si="237"/>
        <v>Jan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2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31"/>
        <v>0</v>
      </c>
      <c r="P2143" s="10" t="e">
        <f t="shared" si="232"/>
        <v>#DIV/0!</v>
      </c>
      <c r="Q2143" t="str">
        <f t="shared" si="233"/>
        <v>games</v>
      </c>
      <c r="R2143" s="24" t="str">
        <f t="shared" si="234"/>
        <v>video games</v>
      </c>
      <c r="S2143" s="14" t="str">
        <f t="shared" si="235"/>
        <v>Oct</v>
      </c>
      <c r="T2143" s="14" t="str">
        <f t="shared" si="236"/>
        <v>2014</v>
      </c>
      <c r="U2143" s="14" t="str">
        <f t="shared" si="237"/>
        <v>Nov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23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31"/>
        <v>5.7238095238095239</v>
      </c>
      <c r="P2144" s="10">
        <f t="shared" si="232"/>
        <v>50.083333333333336</v>
      </c>
      <c r="Q2144" t="str">
        <f t="shared" si="233"/>
        <v>games</v>
      </c>
      <c r="R2144" s="24" t="str">
        <f t="shared" si="234"/>
        <v>video games</v>
      </c>
      <c r="S2144" s="14" t="str">
        <f t="shared" si="235"/>
        <v>Dec</v>
      </c>
      <c r="T2144" s="14" t="str">
        <f t="shared" si="236"/>
        <v>2015</v>
      </c>
      <c r="U2144" s="14" t="str">
        <f t="shared" si="237"/>
        <v>Dec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23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31"/>
        <v>11.25</v>
      </c>
      <c r="P2145" s="10">
        <f t="shared" si="232"/>
        <v>45</v>
      </c>
      <c r="Q2145" t="str">
        <f t="shared" si="233"/>
        <v>games</v>
      </c>
      <c r="R2145" s="24" t="str">
        <f t="shared" si="234"/>
        <v>video games</v>
      </c>
      <c r="S2145" s="14" t="str">
        <f t="shared" si="235"/>
        <v>Jun</v>
      </c>
      <c r="T2145" s="14" t="str">
        <f t="shared" si="236"/>
        <v>2010</v>
      </c>
      <c r="U2145" s="14" t="str">
        <f t="shared" si="237"/>
        <v>Jul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23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31"/>
        <v>1.7098591549295776</v>
      </c>
      <c r="P2146" s="10">
        <f t="shared" si="232"/>
        <v>25.291666666666668</v>
      </c>
      <c r="Q2146" t="str">
        <f t="shared" si="233"/>
        <v>games</v>
      </c>
      <c r="R2146" s="24" t="str">
        <f t="shared" si="234"/>
        <v>video games</v>
      </c>
      <c r="S2146" s="14" t="str">
        <f t="shared" si="235"/>
        <v>Aug</v>
      </c>
      <c r="T2146" s="14" t="str">
        <f t="shared" si="236"/>
        <v>2013</v>
      </c>
      <c r="U2146" s="14" t="str">
        <f t="shared" si="237"/>
        <v>Sep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23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31"/>
        <v>30.433333333333334</v>
      </c>
      <c r="P2147" s="10">
        <f t="shared" si="232"/>
        <v>51.292134831460672</v>
      </c>
      <c r="Q2147" t="str">
        <f t="shared" si="233"/>
        <v>games</v>
      </c>
      <c r="R2147" s="24" t="str">
        <f t="shared" si="234"/>
        <v>video games</v>
      </c>
      <c r="S2147" s="14" t="str">
        <f t="shared" si="235"/>
        <v>Oct</v>
      </c>
      <c r="T2147" s="14" t="str">
        <f t="shared" si="236"/>
        <v>2013</v>
      </c>
      <c r="U2147" s="14" t="str">
        <f t="shared" si="237"/>
        <v>Nov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23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31"/>
        <v>0.02</v>
      </c>
      <c r="P2148" s="10">
        <f t="shared" si="232"/>
        <v>1</v>
      </c>
      <c r="Q2148" t="str">
        <f t="shared" si="233"/>
        <v>games</v>
      </c>
      <c r="R2148" s="24" t="str">
        <f t="shared" si="234"/>
        <v>video games</v>
      </c>
      <c r="S2148" s="14" t="str">
        <f t="shared" si="235"/>
        <v>Jan</v>
      </c>
      <c r="T2148" s="14" t="str">
        <f t="shared" si="236"/>
        <v>2016</v>
      </c>
      <c r="U2148" s="14" t="str">
        <f t="shared" si="237"/>
        <v>Feb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23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31"/>
        <v>0.69641025641025645</v>
      </c>
      <c r="P2149" s="10">
        <f t="shared" si="232"/>
        <v>49.381818181818183</v>
      </c>
      <c r="Q2149" t="str">
        <f t="shared" si="233"/>
        <v>games</v>
      </c>
      <c r="R2149" s="24" t="str">
        <f t="shared" si="234"/>
        <v>video games</v>
      </c>
      <c r="S2149" s="14" t="str">
        <f t="shared" si="235"/>
        <v>Oct</v>
      </c>
      <c r="T2149" s="14" t="str">
        <f t="shared" si="236"/>
        <v>2014</v>
      </c>
      <c r="U2149" s="14" t="str">
        <f t="shared" si="237"/>
        <v>Nov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23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31"/>
        <v>2</v>
      </c>
      <c r="P2150" s="10">
        <f t="shared" si="232"/>
        <v>1</v>
      </c>
      <c r="Q2150" t="str">
        <f t="shared" si="233"/>
        <v>games</v>
      </c>
      <c r="R2150" s="24" t="str">
        <f t="shared" si="234"/>
        <v>video games</v>
      </c>
      <c r="S2150" s="14" t="str">
        <f t="shared" si="235"/>
        <v>Mar</v>
      </c>
      <c r="T2150" s="14" t="str">
        <f t="shared" si="236"/>
        <v>2015</v>
      </c>
      <c r="U2150" s="14" t="str">
        <f t="shared" si="237"/>
        <v>Apr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23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31"/>
        <v>0</v>
      </c>
      <c r="P2151" s="10" t="e">
        <f t="shared" si="232"/>
        <v>#DIV/0!</v>
      </c>
      <c r="Q2151" t="str">
        <f t="shared" si="233"/>
        <v>games</v>
      </c>
      <c r="R2151" s="24" t="str">
        <f t="shared" si="234"/>
        <v>video games</v>
      </c>
      <c r="S2151" s="14" t="str">
        <f t="shared" si="235"/>
        <v>Jun</v>
      </c>
      <c r="T2151" s="14" t="str">
        <f t="shared" si="236"/>
        <v>2010</v>
      </c>
      <c r="U2151" s="14" t="str">
        <f t="shared" si="237"/>
        <v>Jul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23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31"/>
        <v>0.80999999999999994</v>
      </c>
      <c r="P2152" s="10">
        <f t="shared" si="232"/>
        <v>101.25</v>
      </c>
      <c r="Q2152" t="str">
        <f t="shared" si="233"/>
        <v>games</v>
      </c>
      <c r="R2152" s="24" t="str">
        <f t="shared" si="234"/>
        <v>video games</v>
      </c>
      <c r="S2152" s="14" t="str">
        <f t="shared" si="235"/>
        <v>Jun</v>
      </c>
      <c r="T2152" s="14" t="str">
        <f t="shared" si="236"/>
        <v>2016</v>
      </c>
      <c r="U2152" s="14" t="str">
        <f t="shared" si="237"/>
        <v>Jul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2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31"/>
        <v>0.26222222222222225</v>
      </c>
      <c r="P2153" s="10">
        <f t="shared" si="232"/>
        <v>19.666666666666668</v>
      </c>
      <c r="Q2153" t="str">
        <f t="shared" si="233"/>
        <v>games</v>
      </c>
      <c r="R2153" s="24" t="str">
        <f t="shared" si="234"/>
        <v>video games</v>
      </c>
      <c r="S2153" s="14" t="str">
        <f t="shared" si="235"/>
        <v>May</v>
      </c>
      <c r="T2153" s="14" t="str">
        <f t="shared" si="236"/>
        <v>2016</v>
      </c>
      <c r="U2153" s="14" t="str">
        <f t="shared" si="237"/>
        <v>Jun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23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31"/>
        <v>0.16666666666666669</v>
      </c>
      <c r="P2154" s="10">
        <f t="shared" si="232"/>
        <v>12.5</v>
      </c>
      <c r="Q2154" t="str">
        <f t="shared" si="233"/>
        <v>games</v>
      </c>
      <c r="R2154" s="24" t="str">
        <f t="shared" si="234"/>
        <v>video games</v>
      </c>
      <c r="S2154" s="14" t="str">
        <f t="shared" si="235"/>
        <v>Feb</v>
      </c>
      <c r="T2154" s="14" t="str">
        <f t="shared" si="236"/>
        <v>2014</v>
      </c>
      <c r="U2154" s="14" t="str">
        <f t="shared" si="237"/>
        <v>Mar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23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31"/>
        <v>9.124454880912446E-3</v>
      </c>
      <c r="P2155" s="10">
        <f t="shared" si="232"/>
        <v>8.5</v>
      </c>
      <c r="Q2155" t="str">
        <f t="shared" si="233"/>
        <v>games</v>
      </c>
      <c r="R2155" s="24" t="str">
        <f t="shared" si="234"/>
        <v>video games</v>
      </c>
      <c r="S2155" s="14" t="str">
        <f t="shared" si="235"/>
        <v>Dec</v>
      </c>
      <c r="T2155" s="14" t="str">
        <f t="shared" si="236"/>
        <v>2014</v>
      </c>
      <c r="U2155" s="14" t="str">
        <f t="shared" si="237"/>
        <v>Jan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23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31"/>
        <v>0.8</v>
      </c>
      <c r="P2156" s="10">
        <f t="shared" si="232"/>
        <v>1</v>
      </c>
      <c r="Q2156" t="str">
        <f t="shared" si="233"/>
        <v>games</v>
      </c>
      <c r="R2156" s="24" t="str">
        <f t="shared" si="234"/>
        <v>video games</v>
      </c>
      <c r="S2156" s="14" t="str">
        <f t="shared" si="235"/>
        <v>Jan</v>
      </c>
      <c r="T2156" s="14" t="str">
        <f t="shared" si="236"/>
        <v>2014</v>
      </c>
      <c r="U2156" s="14" t="str">
        <f t="shared" si="237"/>
        <v>Jan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23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31"/>
        <v>2.2999999999999998</v>
      </c>
      <c r="P2157" s="10">
        <f t="shared" si="232"/>
        <v>23</v>
      </c>
      <c r="Q2157" t="str">
        <f t="shared" si="233"/>
        <v>games</v>
      </c>
      <c r="R2157" s="24" t="str">
        <f t="shared" si="234"/>
        <v>video games</v>
      </c>
      <c r="S2157" s="14" t="str">
        <f t="shared" si="235"/>
        <v>Mar</v>
      </c>
      <c r="T2157" s="14" t="str">
        <f t="shared" si="236"/>
        <v>2016</v>
      </c>
      <c r="U2157" s="14" t="str">
        <f t="shared" si="237"/>
        <v>Mar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23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31"/>
        <v>2.6660714285714282</v>
      </c>
      <c r="P2158" s="10">
        <f t="shared" si="232"/>
        <v>17.987951807228917</v>
      </c>
      <c r="Q2158" t="str">
        <f t="shared" si="233"/>
        <v>games</v>
      </c>
      <c r="R2158" s="24" t="str">
        <f t="shared" si="234"/>
        <v>video games</v>
      </c>
      <c r="S2158" s="14" t="str">
        <f t="shared" si="235"/>
        <v>Aug</v>
      </c>
      <c r="T2158" s="14" t="str">
        <f t="shared" si="236"/>
        <v>2013</v>
      </c>
      <c r="U2158" s="14" t="str">
        <f t="shared" si="237"/>
        <v>Sep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23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31"/>
        <v>28.192</v>
      </c>
      <c r="P2159" s="10">
        <f t="shared" si="232"/>
        <v>370.94736842105266</v>
      </c>
      <c r="Q2159" t="str">
        <f t="shared" si="233"/>
        <v>games</v>
      </c>
      <c r="R2159" s="24" t="str">
        <f t="shared" si="234"/>
        <v>video games</v>
      </c>
      <c r="S2159" s="14" t="str">
        <f t="shared" si="235"/>
        <v>Nov</v>
      </c>
      <c r="T2159" s="14" t="str">
        <f t="shared" si="236"/>
        <v>2016</v>
      </c>
      <c r="U2159" s="14" t="str">
        <f t="shared" si="237"/>
        <v>Dec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23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31"/>
        <v>6.5900366666666672</v>
      </c>
      <c r="P2160" s="10">
        <f t="shared" si="232"/>
        <v>63.569485530546629</v>
      </c>
      <c r="Q2160" t="str">
        <f t="shared" si="233"/>
        <v>games</v>
      </c>
      <c r="R2160" s="24" t="str">
        <f t="shared" si="234"/>
        <v>video games</v>
      </c>
      <c r="S2160" s="14" t="str">
        <f t="shared" si="235"/>
        <v>Dec</v>
      </c>
      <c r="T2160" s="14" t="str">
        <f t="shared" si="236"/>
        <v>2012</v>
      </c>
      <c r="U2160" s="14" t="str">
        <f t="shared" si="237"/>
        <v>Feb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23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31"/>
        <v>0.72222222222222221</v>
      </c>
      <c r="P2161" s="10">
        <f t="shared" si="232"/>
        <v>13</v>
      </c>
      <c r="Q2161" t="str">
        <f t="shared" si="233"/>
        <v>games</v>
      </c>
      <c r="R2161" s="24" t="str">
        <f t="shared" si="234"/>
        <v>video games</v>
      </c>
      <c r="S2161" s="14" t="str">
        <f t="shared" si="235"/>
        <v>Jun</v>
      </c>
      <c r="T2161" s="14" t="str">
        <f t="shared" si="236"/>
        <v>2011</v>
      </c>
      <c r="U2161" s="14" t="str">
        <f t="shared" si="237"/>
        <v>Jul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23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31"/>
        <v>0.85000000000000009</v>
      </c>
      <c r="P2162" s="10">
        <f t="shared" si="232"/>
        <v>5.3125</v>
      </c>
      <c r="Q2162" t="str">
        <f t="shared" si="233"/>
        <v>games</v>
      </c>
      <c r="R2162" s="24" t="str">
        <f t="shared" si="234"/>
        <v>video games</v>
      </c>
      <c r="S2162" s="14" t="str">
        <f t="shared" si="235"/>
        <v>Apr</v>
      </c>
      <c r="T2162" s="14" t="str">
        <f t="shared" si="236"/>
        <v>2012</v>
      </c>
      <c r="U2162" s="14" t="str">
        <f t="shared" si="237"/>
        <v>May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2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31"/>
        <v>115.75</v>
      </c>
      <c r="P2163" s="10">
        <f t="shared" si="232"/>
        <v>35.615384615384613</v>
      </c>
      <c r="Q2163" t="str">
        <f t="shared" si="233"/>
        <v>music</v>
      </c>
      <c r="R2163" s="24" t="str">
        <f t="shared" si="234"/>
        <v>rock</v>
      </c>
      <c r="S2163" s="14" t="str">
        <f t="shared" si="235"/>
        <v>Aug</v>
      </c>
      <c r="T2163" s="14" t="str">
        <f t="shared" si="236"/>
        <v>2015</v>
      </c>
      <c r="U2163" s="14" t="str">
        <f t="shared" si="237"/>
        <v>Sep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23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31"/>
        <v>112.26666666666667</v>
      </c>
      <c r="P2164" s="10">
        <f t="shared" si="232"/>
        <v>87.103448275862064</v>
      </c>
      <c r="Q2164" t="str">
        <f t="shared" si="233"/>
        <v>music</v>
      </c>
      <c r="R2164" s="24" t="str">
        <f t="shared" si="234"/>
        <v>rock</v>
      </c>
      <c r="S2164" s="14" t="str">
        <f t="shared" si="235"/>
        <v>Jun</v>
      </c>
      <c r="T2164" s="14" t="str">
        <f t="shared" si="236"/>
        <v>2014</v>
      </c>
      <c r="U2164" s="14" t="str">
        <f t="shared" si="237"/>
        <v>Jul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23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31"/>
        <v>132.20000000000002</v>
      </c>
      <c r="P2165" s="10">
        <f t="shared" si="232"/>
        <v>75.11363636363636</v>
      </c>
      <c r="Q2165" t="str">
        <f t="shared" si="233"/>
        <v>music</v>
      </c>
      <c r="R2165" s="24" t="str">
        <f t="shared" si="234"/>
        <v>rock</v>
      </c>
      <c r="S2165" s="14" t="str">
        <f t="shared" si="235"/>
        <v>Apr</v>
      </c>
      <c r="T2165" s="14" t="str">
        <f t="shared" si="236"/>
        <v>2015</v>
      </c>
      <c r="U2165" s="14" t="str">
        <f t="shared" si="237"/>
        <v>Jun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23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31"/>
        <v>102.63636363636364</v>
      </c>
      <c r="P2166" s="10">
        <f t="shared" si="232"/>
        <v>68.01204819277109</v>
      </c>
      <c r="Q2166" t="str">
        <f t="shared" si="233"/>
        <v>music</v>
      </c>
      <c r="R2166" s="24" t="str">
        <f t="shared" si="234"/>
        <v>rock</v>
      </c>
      <c r="S2166" s="14" t="str">
        <f t="shared" si="235"/>
        <v>May</v>
      </c>
      <c r="T2166" s="14" t="str">
        <f t="shared" si="236"/>
        <v>2016</v>
      </c>
      <c r="U2166" s="14" t="str">
        <f t="shared" si="237"/>
        <v>Jun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23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31"/>
        <v>138.64000000000001</v>
      </c>
      <c r="P2167" s="10">
        <f t="shared" si="232"/>
        <v>29.623931623931625</v>
      </c>
      <c r="Q2167" t="str">
        <f t="shared" si="233"/>
        <v>music</v>
      </c>
      <c r="R2167" s="24" t="str">
        <f t="shared" si="234"/>
        <v>rock</v>
      </c>
      <c r="S2167" s="14" t="str">
        <f t="shared" si="235"/>
        <v>Mar</v>
      </c>
      <c r="T2167" s="14" t="str">
        <f t="shared" si="236"/>
        <v>2016</v>
      </c>
      <c r="U2167" s="14" t="str">
        <f t="shared" si="237"/>
        <v>Apr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23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31"/>
        <v>146.6</v>
      </c>
      <c r="P2168" s="10">
        <f t="shared" si="232"/>
        <v>91.625</v>
      </c>
      <c r="Q2168" t="str">
        <f t="shared" si="233"/>
        <v>music</v>
      </c>
      <c r="R2168" s="24" t="str">
        <f t="shared" si="234"/>
        <v>rock</v>
      </c>
      <c r="S2168" s="14" t="str">
        <f t="shared" si="235"/>
        <v>Oct</v>
      </c>
      <c r="T2168" s="14" t="str">
        <f t="shared" si="236"/>
        <v>2014</v>
      </c>
      <c r="U2168" s="14" t="str">
        <f t="shared" si="237"/>
        <v>Dec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23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31"/>
        <v>120</v>
      </c>
      <c r="P2169" s="10">
        <f t="shared" si="232"/>
        <v>22.5</v>
      </c>
      <c r="Q2169" t="str">
        <f t="shared" si="233"/>
        <v>music</v>
      </c>
      <c r="R2169" s="24" t="str">
        <f t="shared" si="234"/>
        <v>rock</v>
      </c>
      <c r="S2169" s="14" t="str">
        <f t="shared" si="235"/>
        <v>Sep</v>
      </c>
      <c r="T2169" s="14" t="str">
        <f t="shared" si="236"/>
        <v>2012</v>
      </c>
      <c r="U2169" s="14" t="str">
        <f t="shared" si="237"/>
        <v>Sep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23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31"/>
        <v>121.5816111111111</v>
      </c>
      <c r="P2170" s="10">
        <f t="shared" si="232"/>
        <v>64.366735294117646</v>
      </c>
      <c r="Q2170" t="str">
        <f t="shared" si="233"/>
        <v>music</v>
      </c>
      <c r="R2170" s="24" t="str">
        <f t="shared" si="234"/>
        <v>rock</v>
      </c>
      <c r="S2170" s="14" t="str">
        <f t="shared" si="235"/>
        <v>Jan</v>
      </c>
      <c r="T2170" s="14" t="str">
        <f t="shared" si="236"/>
        <v>2017</v>
      </c>
      <c r="U2170" s="14" t="str">
        <f t="shared" si="237"/>
        <v>Feb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23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31"/>
        <v>100</v>
      </c>
      <c r="P2171" s="10">
        <f t="shared" si="232"/>
        <v>21.857142857142858</v>
      </c>
      <c r="Q2171" t="str">
        <f t="shared" si="233"/>
        <v>music</v>
      </c>
      <c r="R2171" s="24" t="str">
        <f t="shared" si="234"/>
        <v>rock</v>
      </c>
      <c r="S2171" s="14" t="str">
        <f t="shared" si="235"/>
        <v>Feb</v>
      </c>
      <c r="T2171" s="14" t="str">
        <f t="shared" si="236"/>
        <v>2017</v>
      </c>
      <c r="U2171" s="14" t="str">
        <f t="shared" si="237"/>
        <v>Mar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23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31"/>
        <v>180.85714285714286</v>
      </c>
      <c r="P2172" s="10">
        <f t="shared" si="232"/>
        <v>33.315789473684212</v>
      </c>
      <c r="Q2172" t="str">
        <f t="shared" si="233"/>
        <v>music</v>
      </c>
      <c r="R2172" s="24" t="str">
        <f t="shared" si="234"/>
        <v>rock</v>
      </c>
      <c r="S2172" s="14" t="str">
        <f t="shared" si="235"/>
        <v>Jul</v>
      </c>
      <c r="T2172" s="14" t="str">
        <f t="shared" si="236"/>
        <v>2015</v>
      </c>
      <c r="U2172" s="14" t="str">
        <f t="shared" si="237"/>
        <v>Aug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2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31"/>
        <v>106.075</v>
      </c>
      <c r="P2173" s="10">
        <f t="shared" si="232"/>
        <v>90.276595744680847</v>
      </c>
      <c r="Q2173" t="str">
        <f t="shared" si="233"/>
        <v>music</v>
      </c>
      <c r="R2173" s="24" t="str">
        <f t="shared" si="234"/>
        <v>rock</v>
      </c>
      <c r="S2173" s="14" t="str">
        <f t="shared" si="235"/>
        <v>May</v>
      </c>
      <c r="T2173" s="14" t="str">
        <f t="shared" si="236"/>
        <v>2015</v>
      </c>
      <c r="U2173" s="14" t="str">
        <f t="shared" si="237"/>
        <v>Jun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23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31"/>
        <v>100</v>
      </c>
      <c r="P2174" s="10">
        <f t="shared" si="232"/>
        <v>76.92307692307692</v>
      </c>
      <c r="Q2174" t="str">
        <f t="shared" si="233"/>
        <v>music</v>
      </c>
      <c r="R2174" s="24" t="str">
        <f t="shared" si="234"/>
        <v>rock</v>
      </c>
      <c r="S2174" s="14" t="str">
        <f t="shared" si="235"/>
        <v>Mar</v>
      </c>
      <c r="T2174" s="14" t="str">
        <f t="shared" si="236"/>
        <v>2015</v>
      </c>
      <c r="U2174" s="14" t="str">
        <f t="shared" si="237"/>
        <v>Apr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23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31"/>
        <v>126.92857142857143</v>
      </c>
      <c r="P2175" s="10">
        <f t="shared" si="232"/>
        <v>59.233333333333334</v>
      </c>
      <c r="Q2175" t="str">
        <f t="shared" si="233"/>
        <v>music</v>
      </c>
      <c r="R2175" s="24" t="str">
        <f t="shared" si="234"/>
        <v>rock</v>
      </c>
      <c r="S2175" s="14" t="str">
        <f t="shared" si="235"/>
        <v>Aug</v>
      </c>
      <c r="T2175" s="14" t="str">
        <f t="shared" si="236"/>
        <v>2013</v>
      </c>
      <c r="U2175" s="14" t="str">
        <f t="shared" si="237"/>
        <v>Sep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23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31"/>
        <v>102.97499999999999</v>
      </c>
      <c r="P2176" s="10">
        <f t="shared" si="232"/>
        <v>65.38095238095238</v>
      </c>
      <c r="Q2176" t="str">
        <f t="shared" si="233"/>
        <v>music</v>
      </c>
      <c r="R2176" s="24" t="str">
        <f t="shared" si="234"/>
        <v>rock</v>
      </c>
      <c r="S2176" s="14" t="str">
        <f t="shared" si="235"/>
        <v>Apr</v>
      </c>
      <c r="T2176" s="14" t="str">
        <f t="shared" si="236"/>
        <v>2016</v>
      </c>
      <c r="U2176" s="14" t="str">
        <f t="shared" si="237"/>
        <v>May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23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31"/>
        <v>250</v>
      </c>
      <c r="P2177" s="10">
        <f t="shared" si="232"/>
        <v>67.307692307692307</v>
      </c>
      <c r="Q2177" t="str">
        <f t="shared" si="233"/>
        <v>music</v>
      </c>
      <c r="R2177" s="24" t="str">
        <f t="shared" si="234"/>
        <v>rock</v>
      </c>
      <c r="S2177" s="14" t="str">
        <f t="shared" si="235"/>
        <v>Jul</v>
      </c>
      <c r="T2177" s="14" t="str">
        <f t="shared" si="236"/>
        <v>2016</v>
      </c>
      <c r="U2177" s="14" t="str">
        <f t="shared" si="237"/>
        <v>Jul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23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31"/>
        <v>126.02</v>
      </c>
      <c r="P2178" s="10">
        <f t="shared" si="232"/>
        <v>88.74647887323944</v>
      </c>
      <c r="Q2178" t="str">
        <f t="shared" si="233"/>
        <v>music</v>
      </c>
      <c r="R2178" s="24" t="str">
        <f t="shared" si="234"/>
        <v>rock</v>
      </c>
      <c r="S2178" s="14" t="str">
        <f t="shared" si="235"/>
        <v>Apr</v>
      </c>
      <c r="T2178" s="14" t="str">
        <f t="shared" si="236"/>
        <v>2015</v>
      </c>
      <c r="U2178" s="14" t="str">
        <f t="shared" si="237"/>
        <v>May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23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38">E2179/D2179*100</f>
        <v>100.12</v>
      </c>
      <c r="P2179" s="10">
        <f t="shared" ref="P2179:P2242" si="239">E2179/L2179</f>
        <v>65.868421052631575</v>
      </c>
      <c r="Q2179" t="str">
        <f t="shared" ref="Q2179:Q2242" si="240">LEFT(N2179,FIND("/",N2179)-1)</f>
        <v>music</v>
      </c>
      <c r="R2179" s="24" t="str">
        <f t="shared" ref="R2179:R2242" si="241">RIGHT(N2179,LEN(N2179)-SEARCH("/",N2179,1))</f>
        <v>rock</v>
      </c>
      <c r="S2179" s="14" t="str">
        <f t="shared" ref="S2179:S2242" si="242">TEXT((((J2179/60)/60)/24)+DATE(1970,1,1),"mmm")</f>
        <v>May</v>
      </c>
      <c r="T2179" s="14" t="str">
        <f t="shared" ref="T2179:T2242" si="243">TEXT(((((J2179/60)/60)/24)+DATE(1970,1,1)),"yyyy")</f>
        <v>2016</v>
      </c>
      <c r="U2179" s="14" t="str">
        <f t="shared" ref="U2179:U2242" si="244">TEXT((((I2179/60)/60)/24)+DATE(1970,1,1),"mmm")</f>
        <v>Jun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23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38"/>
        <v>138.64000000000001</v>
      </c>
      <c r="P2180" s="10">
        <f t="shared" si="239"/>
        <v>40.349243306169967</v>
      </c>
      <c r="Q2180" t="str">
        <f t="shared" si="240"/>
        <v>music</v>
      </c>
      <c r="R2180" s="24" t="str">
        <f t="shared" si="241"/>
        <v>rock</v>
      </c>
      <c r="S2180" s="14" t="str">
        <f t="shared" si="242"/>
        <v>Dec</v>
      </c>
      <c r="T2180" s="14" t="str">
        <f t="shared" si="243"/>
        <v>2016</v>
      </c>
      <c r="U2180" s="14" t="str">
        <f t="shared" si="244"/>
        <v>Jan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23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38"/>
        <v>161.4</v>
      </c>
      <c r="P2181" s="10">
        <f t="shared" si="239"/>
        <v>76.857142857142861</v>
      </c>
      <c r="Q2181" t="str">
        <f t="shared" si="240"/>
        <v>music</v>
      </c>
      <c r="R2181" s="24" t="str">
        <f t="shared" si="241"/>
        <v>rock</v>
      </c>
      <c r="S2181" s="14" t="str">
        <f t="shared" si="242"/>
        <v>Mar</v>
      </c>
      <c r="T2181" s="14" t="str">
        <f t="shared" si="243"/>
        <v>2015</v>
      </c>
      <c r="U2181" s="14" t="str">
        <f t="shared" si="244"/>
        <v>Apr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23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38"/>
        <v>107.18419999999999</v>
      </c>
      <c r="P2182" s="10">
        <f t="shared" si="239"/>
        <v>68.707820512820518</v>
      </c>
      <c r="Q2182" t="str">
        <f t="shared" si="240"/>
        <v>music</v>
      </c>
      <c r="R2182" s="24" t="str">
        <f t="shared" si="241"/>
        <v>rock</v>
      </c>
      <c r="S2182" s="14" t="str">
        <f t="shared" si="242"/>
        <v>Oct</v>
      </c>
      <c r="T2182" s="14" t="str">
        <f t="shared" si="243"/>
        <v>2015</v>
      </c>
      <c r="U2182" s="14" t="str">
        <f t="shared" si="244"/>
        <v>Nov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2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38"/>
        <v>153.1</v>
      </c>
      <c r="P2183" s="10">
        <f t="shared" si="239"/>
        <v>57.773584905660378</v>
      </c>
      <c r="Q2183" t="str">
        <f t="shared" si="240"/>
        <v>games</v>
      </c>
      <c r="R2183" s="24" t="str">
        <f t="shared" si="241"/>
        <v>tabletop games</v>
      </c>
      <c r="S2183" s="14" t="str">
        <f t="shared" si="242"/>
        <v>Feb</v>
      </c>
      <c r="T2183" s="14" t="str">
        <f t="shared" si="243"/>
        <v>2017</v>
      </c>
      <c r="U2183" s="14" t="str">
        <f t="shared" si="244"/>
        <v>Feb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23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38"/>
        <v>524.16666666666663</v>
      </c>
      <c r="P2184" s="10">
        <f t="shared" si="239"/>
        <v>44.171348314606739</v>
      </c>
      <c r="Q2184" t="str">
        <f t="shared" si="240"/>
        <v>games</v>
      </c>
      <c r="R2184" s="24" t="str">
        <f t="shared" si="241"/>
        <v>tabletop games</v>
      </c>
      <c r="S2184" s="14" t="str">
        <f t="shared" si="242"/>
        <v>Aug</v>
      </c>
      <c r="T2184" s="14" t="str">
        <f t="shared" si="243"/>
        <v>2014</v>
      </c>
      <c r="U2184" s="14" t="str">
        <f t="shared" si="244"/>
        <v>Oct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23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38"/>
        <v>489.27777777777777</v>
      </c>
      <c r="P2185" s="10">
        <f t="shared" si="239"/>
        <v>31.566308243727597</v>
      </c>
      <c r="Q2185" t="str">
        <f t="shared" si="240"/>
        <v>games</v>
      </c>
      <c r="R2185" s="24" t="str">
        <f t="shared" si="241"/>
        <v>tabletop games</v>
      </c>
      <c r="S2185" s="14" t="str">
        <f t="shared" si="242"/>
        <v>Jan</v>
      </c>
      <c r="T2185" s="14" t="str">
        <f t="shared" si="243"/>
        <v>2017</v>
      </c>
      <c r="U2185" s="14" t="str">
        <f t="shared" si="244"/>
        <v>Feb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23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38"/>
        <v>284.74</v>
      </c>
      <c r="P2186" s="10">
        <f t="shared" si="239"/>
        <v>107.04511278195488</v>
      </c>
      <c r="Q2186" t="str">
        <f t="shared" si="240"/>
        <v>games</v>
      </c>
      <c r="R2186" s="24" t="str">
        <f t="shared" si="241"/>
        <v>tabletop games</v>
      </c>
      <c r="S2186" s="14" t="str">
        <f t="shared" si="242"/>
        <v>Jan</v>
      </c>
      <c r="T2186" s="14" t="str">
        <f t="shared" si="243"/>
        <v>2016</v>
      </c>
      <c r="U2186" s="14" t="str">
        <f t="shared" si="244"/>
        <v>Jan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23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38"/>
        <v>1856.97</v>
      </c>
      <c r="P2187" s="10">
        <f t="shared" si="239"/>
        <v>149.03451043338683</v>
      </c>
      <c r="Q2187" t="str">
        <f t="shared" si="240"/>
        <v>games</v>
      </c>
      <c r="R2187" s="24" t="str">
        <f t="shared" si="241"/>
        <v>tabletop games</v>
      </c>
      <c r="S2187" s="14" t="str">
        <f t="shared" si="242"/>
        <v>Feb</v>
      </c>
      <c r="T2187" s="14" t="str">
        <f t="shared" si="243"/>
        <v>2013</v>
      </c>
      <c r="U2187" s="14" t="str">
        <f t="shared" si="244"/>
        <v>Mar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23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38"/>
        <v>109.67499999999998</v>
      </c>
      <c r="P2188" s="10">
        <f t="shared" si="239"/>
        <v>55.956632653061227</v>
      </c>
      <c r="Q2188" t="str">
        <f t="shared" si="240"/>
        <v>games</v>
      </c>
      <c r="R2188" s="24" t="str">
        <f t="shared" si="241"/>
        <v>tabletop games</v>
      </c>
      <c r="S2188" s="14" t="str">
        <f t="shared" si="242"/>
        <v>Aug</v>
      </c>
      <c r="T2188" s="14" t="str">
        <f t="shared" si="243"/>
        <v>2016</v>
      </c>
      <c r="U2188" s="14" t="str">
        <f t="shared" si="244"/>
        <v>Sep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23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38"/>
        <v>1014.6425</v>
      </c>
      <c r="P2189" s="10">
        <f t="shared" si="239"/>
        <v>56.970381807973048</v>
      </c>
      <c r="Q2189" t="str">
        <f t="shared" si="240"/>
        <v>games</v>
      </c>
      <c r="R2189" s="24" t="str">
        <f t="shared" si="241"/>
        <v>tabletop games</v>
      </c>
      <c r="S2189" s="14" t="str">
        <f t="shared" si="242"/>
        <v>Mar</v>
      </c>
      <c r="T2189" s="14" t="str">
        <f t="shared" si="243"/>
        <v>2015</v>
      </c>
      <c r="U2189" s="14" t="str">
        <f t="shared" si="244"/>
        <v>Apr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23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38"/>
        <v>412.17692027666544</v>
      </c>
      <c r="P2190" s="10">
        <f t="shared" si="239"/>
        <v>44.056420233463037</v>
      </c>
      <c r="Q2190" t="str">
        <f t="shared" si="240"/>
        <v>games</v>
      </c>
      <c r="R2190" s="24" t="str">
        <f t="shared" si="241"/>
        <v>tabletop games</v>
      </c>
      <c r="S2190" s="14" t="str">
        <f t="shared" si="242"/>
        <v>Sep</v>
      </c>
      <c r="T2190" s="14" t="str">
        <f t="shared" si="243"/>
        <v>2016</v>
      </c>
      <c r="U2190" s="14" t="str">
        <f t="shared" si="244"/>
        <v>Oct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23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38"/>
        <v>503.25</v>
      </c>
      <c r="P2191" s="10">
        <f t="shared" si="239"/>
        <v>68.625</v>
      </c>
      <c r="Q2191" t="str">
        <f t="shared" si="240"/>
        <v>games</v>
      </c>
      <c r="R2191" s="24" t="str">
        <f t="shared" si="241"/>
        <v>tabletop games</v>
      </c>
      <c r="S2191" s="14" t="str">
        <f t="shared" si="242"/>
        <v>Apr</v>
      </c>
      <c r="T2191" s="14" t="str">
        <f t="shared" si="243"/>
        <v>2016</v>
      </c>
      <c r="U2191" s="14" t="str">
        <f t="shared" si="244"/>
        <v>Apr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23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38"/>
        <v>184.61052631578946</v>
      </c>
      <c r="P2192" s="10">
        <f t="shared" si="239"/>
        <v>65.318435754189949</v>
      </c>
      <c r="Q2192" t="str">
        <f t="shared" si="240"/>
        <v>games</v>
      </c>
      <c r="R2192" s="24" t="str">
        <f t="shared" si="241"/>
        <v>tabletop games</v>
      </c>
      <c r="S2192" s="14" t="str">
        <f t="shared" si="242"/>
        <v>Feb</v>
      </c>
      <c r="T2192" s="14" t="str">
        <f t="shared" si="243"/>
        <v>2016</v>
      </c>
      <c r="U2192" s="14" t="str">
        <f t="shared" si="244"/>
        <v>Mar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2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38"/>
        <v>119.73333333333333</v>
      </c>
      <c r="P2193" s="10">
        <f t="shared" si="239"/>
        <v>35.92</v>
      </c>
      <c r="Q2193" t="str">
        <f t="shared" si="240"/>
        <v>games</v>
      </c>
      <c r="R2193" s="24" t="str">
        <f t="shared" si="241"/>
        <v>tabletop games</v>
      </c>
      <c r="S2193" s="14" t="str">
        <f t="shared" si="242"/>
        <v>Feb</v>
      </c>
      <c r="T2193" s="14" t="str">
        <f t="shared" si="243"/>
        <v>2017</v>
      </c>
      <c r="U2193" s="14" t="str">
        <f t="shared" si="244"/>
        <v>Feb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23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38"/>
        <v>1081.2401666666667</v>
      </c>
      <c r="P2194" s="10">
        <f t="shared" si="239"/>
        <v>40.070667078443485</v>
      </c>
      <c r="Q2194" t="str">
        <f t="shared" si="240"/>
        <v>games</v>
      </c>
      <c r="R2194" s="24" t="str">
        <f t="shared" si="241"/>
        <v>tabletop games</v>
      </c>
      <c r="S2194" s="14" t="str">
        <f t="shared" si="242"/>
        <v>Nov</v>
      </c>
      <c r="T2194" s="14" t="str">
        <f t="shared" si="243"/>
        <v>2016</v>
      </c>
      <c r="U2194" s="14" t="str">
        <f t="shared" si="244"/>
        <v>Dec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23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38"/>
        <v>452.37333333333333</v>
      </c>
      <c r="P2195" s="10">
        <f t="shared" si="239"/>
        <v>75.647714604236342</v>
      </c>
      <c r="Q2195" t="str">
        <f t="shared" si="240"/>
        <v>games</v>
      </c>
      <c r="R2195" s="24" t="str">
        <f t="shared" si="241"/>
        <v>tabletop games</v>
      </c>
      <c r="S2195" s="14" t="str">
        <f t="shared" si="242"/>
        <v>Oct</v>
      </c>
      <c r="T2195" s="14" t="str">
        <f t="shared" si="243"/>
        <v>2016</v>
      </c>
      <c r="U2195" s="14" t="str">
        <f t="shared" si="244"/>
        <v>Nov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23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38"/>
        <v>537.37</v>
      </c>
      <c r="P2196" s="10">
        <f t="shared" si="239"/>
        <v>61.203872437357631</v>
      </c>
      <c r="Q2196" t="str">
        <f t="shared" si="240"/>
        <v>games</v>
      </c>
      <c r="R2196" s="24" t="str">
        <f t="shared" si="241"/>
        <v>tabletop games</v>
      </c>
      <c r="S2196" s="14" t="str">
        <f t="shared" si="242"/>
        <v>Feb</v>
      </c>
      <c r="T2196" s="14" t="str">
        <f t="shared" si="243"/>
        <v>2016</v>
      </c>
      <c r="U2196" s="14" t="str">
        <f t="shared" si="244"/>
        <v>Mar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23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38"/>
        <v>120.32608695652173</v>
      </c>
      <c r="P2197" s="10">
        <f t="shared" si="239"/>
        <v>48.130434782608695</v>
      </c>
      <c r="Q2197" t="str">
        <f t="shared" si="240"/>
        <v>games</v>
      </c>
      <c r="R2197" s="24" t="str">
        <f t="shared" si="241"/>
        <v>tabletop games</v>
      </c>
      <c r="S2197" s="14" t="str">
        <f t="shared" si="242"/>
        <v>Jul</v>
      </c>
      <c r="T2197" s="14" t="str">
        <f t="shared" si="243"/>
        <v>2015</v>
      </c>
      <c r="U2197" s="14" t="str">
        <f t="shared" si="244"/>
        <v>Aug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23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38"/>
        <v>113.83571428571429</v>
      </c>
      <c r="P2198" s="10">
        <f t="shared" si="239"/>
        <v>68.106837606837601</v>
      </c>
      <c r="Q2198" t="str">
        <f t="shared" si="240"/>
        <v>games</v>
      </c>
      <c r="R2198" s="24" t="str">
        <f t="shared" si="241"/>
        <v>tabletop games</v>
      </c>
      <c r="S2198" s="14" t="str">
        <f t="shared" si="242"/>
        <v>Nov</v>
      </c>
      <c r="T2198" s="14" t="str">
        <f t="shared" si="243"/>
        <v>2016</v>
      </c>
      <c r="U2198" s="14" t="str">
        <f t="shared" si="244"/>
        <v>Dec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23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38"/>
        <v>951.03109999999992</v>
      </c>
      <c r="P2199" s="10">
        <f t="shared" si="239"/>
        <v>65.891300230946882</v>
      </c>
      <c r="Q2199" t="str">
        <f t="shared" si="240"/>
        <v>games</v>
      </c>
      <c r="R2199" s="24" t="str">
        <f t="shared" si="241"/>
        <v>tabletop games</v>
      </c>
      <c r="S2199" s="14" t="str">
        <f t="shared" si="242"/>
        <v>Jan</v>
      </c>
      <c r="T2199" s="14" t="str">
        <f t="shared" si="243"/>
        <v>2015</v>
      </c>
      <c r="U2199" s="14" t="str">
        <f t="shared" si="244"/>
        <v>Feb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23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38"/>
        <v>132.89249999999998</v>
      </c>
      <c r="P2200" s="10">
        <f t="shared" si="239"/>
        <v>81.654377880184327</v>
      </c>
      <c r="Q2200" t="str">
        <f t="shared" si="240"/>
        <v>games</v>
      </c>
      <c r="R2200" s="24" t="str">
        <f t="shared" si="241"/>
        <v>tabletop games</v>
      </c>
      <c r="S2200" s="14" t="str">
        <f t="shared" si="242"/>
        <v>Oct</v>
      </c>
      <c r="T2200" s="14" t="str">
        <f t="shared" si="243"/>
        <v>2015</v>
      </c>
      <c r="U2200" s="14" t="str">
        <f t="shared" si="244"/>
        <v>Nov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23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38"/>
        <v>146.97777777777779</v>
      </c>
      <c r="P2201" s="10">
        <f t="shared" si="239"/>
        <v>52.701195219123505</v>
      </c>
      <c r="Q2201" t="str">
        <f t="shared" si="240"/>
        <v>games</v>
      </c>
      <c r="R2201" s="24" t="str">
        <f t="shared" si="241"/>
        <v>tabletop games</v>
      </c>
      <c r="S2201" s="14" t="str">
        <f t="shared" si="242"/>
        <v>Sep</v>
      </c>
      <c r="T2201" s="14" t="str">
        <f t="shared" si="243"/>
        <v>2015</v>
      </c>
      <c r="U2201" s="14" t="str">
        <f t="shared" si="244"/>
        <v>Oct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23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38"/>
        <v>542.15</v>
      </c>
      <c r="P2202" s="10">
        <f t="shared" si="239"/>
        <v>41.228136882129277</v>
      </c>
      <c r="Q2202" t="str">
        <f t="shared" si="240"/>
        <v>games</v>
      </c>
      <c r="R2202" s="24" t="str">
        <f t="shared" si="241"/>
        <v>tabletop games</v>
      </c>
      <c r="S2202" s="14" t="str">
        <f t="shared" si="242"/>
        <v>Jun</v>
      </c>
      <c r="T2202" s="14" t="str">
        <f t="shared" si="243"/>
        <v>2015</v>
      </c>
      <c r="U2202" s="14" t="str">
        <f t="shared" si="244"/>
        <v>Jul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2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38"/>
        <v>382.71818181818185</v>
      </c>
      <c r="P2203" s="10">
        <f t="shared" si="239"/>
        <v>15.035357142857142</v>
      </c>
      <c r="Q2203" t="str">
        <f t="shared" si="240"/>
        <v>music</v>
      </c>
      <c r="R2203" s="24" t="str">
        <f t="shared" si="241"/>
        <v>electronic music</v>
      </c>
      <c r="S2203" s="14" t="str">
        <f t="shared" si="242"/>
        <v>Jan</v>
      </c>
      <c r="T2203" s="14" t="str">
        <f t="shared" si="243"/>
        <v>2013</v>
      </c>
      <c r="U2203" s="14" t="str">
        <f t="shared" si="244"/>
        <v>Jan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23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38"/>
        <v>704.18124999999998</v>
      </c>
      <c r="P2204" s="10">
        <f t="shared" si="239"/>
        <v>39.066920943134534</v>
      </c>
      <c r="Q2204" t="str">
        <f t="shared" si="240"/>
        <v>music</v>
      </c>
      <c r="R2204" s="24" t="str">
        <f t="shared" si="241"/>
        <v>electronic music</v>
      </c>
      <c r="S2204" s="14" t="str">
        <f t="shared" si="242"/>
        <v>Oct</v>
      </c>
      <c r="T2204" s="14" t="str">
        <f t="shared" si="243"/>
        <v>2012</v>
      </c>
      <c r="U2204" s="14" t="str">
        <f t="shared" si="244"/>
        <v>Nov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23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38"/>
        <v>109.55</v>
      </c>
      <c r="P2205" s="10">
        <f t="shared" si="239"/>
        <v>43.82</v>
      </c>
      <c r="Q2205" t="str">
        <f t="shared" si="240"/>
        <v>music</v>
      </c>
      <c r="R2205" s="24" t="str">
        <f t="shared" si="241"/>
        <v>electronic music</v>
      </c>
      <c r="S2205" s="14" t="str">
        <f t="shared" si="242"/>
        <v>Aug</v>
      </c>
      <c r="T2205" s="14" t="str">
        <f t="shared" si="243"/>
        <v>2015</v>
      </c>
      <c r="U2205" s="14" t="str">
        <f t="shared" si="244"/>
        <v>Sep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23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38"/>
        <v>132.86666666666667</v>
      </c>
      <c r="P2206" s="10">
        <f t="shared" si="239"/>
        <v>27.301369863013697</v>
      </c>
      <c r="Q2206" t="str">
        <f t="shared" si="240"/>
        <v>music</v>
      </c>
      <c r="R2206" s="24" t="str">
        <f t="shared" si="241"/>
        <v>electronic music</v>
      </c>
      <c r="S2206" s="14" t="str">
        <f t="shared" si="242"/>
        <v>Feb</v>
      </c>
      <c r="T2206" s="14" t="str">
        <f t="shared" si="243"/>
        <v>2013</v>
      </c>
      <c r="U2206" s="14" t="str">
        <f t="shared" si="244"/>
        <v>Mar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23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38"/>
        <v>152</v>
      </c>
      <c r="P2207" s="10">
        <f t="shared" si="239"/>
        <v>42.222222222222221</v>
      </c>
      <c r="Q2207" t="str">
        <f t="shared" si="240"/>
        <v>music</v>
      </c>
      <c r="R2207" s="24" t="str">
        <f t="shared" si="241"/>
        <v>electronic music</v>
      </c>
      <c r="S2207" s="14" t="str">
        <f t="shared" si="242"/>
        <v>May</v>
      </c>
      <c r="T2207" s="14" t="str">
        <f t="shared" si="243"/>
        <v>2012</v>
      </c>
      <c r="U2207" s="14" t="str">
        <f t="shared" si="244"/>
        <v>Jun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23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38"/>
        <v>102.72727272727273</v>
      </c>
      <c r="P2208" s="10">
        <f t="shared" si="239"/>
        <v>33.235294117647058</v>
      </c>
      <c r="Q2208" t="str">
        <f t="shared" si="240"/>
        <v>music</v>
      </c>
      <c r="R2208" s="24" t="str">
        <f t="shared" si="241"/>
        <v>electronic music</v>
      </c>
      <c r="S2208" s="14" t="str">
        <f t="shared" si="242"/>
        <v>Mar</v>
      </c>
      <c r="T2208" s="14" t="str">
        <f t="shared" si="243"/>
        <v>2012</v>
      </c>
      <c r="U2208" s="14" t="str">
        <f t="shared" si="244"/>
        <v>Apr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23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38"/>
        <v>100</v>
      </c>
      <c r="P2209" s="10">
        <f t="shared" si="239"/>
        <v>285.71428571428572</v>
      </c>
      <c r="Q2209" t="str">
        <f t="shared" si="240"/>
        <v>music</v>
      </c>
      <c r="R2209" s="24" t="str">
        <f t="shared" si="241"/>
        <v>electronic music</v>
      </c>
      <c r="S2209" s="14" t="str">
        <f t="shared" si="242"/>
        <v>Oct</v>
      </c>
      <c r="T2209" s="14" t="str">
        <f t="shared" si="243"/>
        <v>2013</v>
      </c>
      <c r="U2209" s="14" t="str">
        <f t="shared" si="244"/>
        <v>Nov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23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38"/>
        <v>101.6</v>
      </c>
      <c r="P2210" s="10">
        <f t="shared" si="239"/>
        <v>42.333333333333336</v>
      </c>
      <c r="Q2210" t="str">
        <f t="shared" si="240"/>
        <v>music</v>
      </c>
      <c r="R2210" s="24" t="str">
        <f t="shared" si="241"/>
        <v>electronic music</v>
      </c>
      <c r="S2210" s="14" t="str">
        <f t="shared" si="242"/>
        <v>Feb</v>
      </c>
      <c r="T2210" s="14" t="str">
        <f t="shared" si="243"/>
        <v>2012</v>
      </c>
      <c r="U2210" s="14" t="str">
        <f t="shared" si="244"/>
        <v>Apr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23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38"/>
        <v>150.80000000000001</v>
      </c>
      <c r="P2211" s="10">
        <f t="shared" si="239"/>
        <v>50.266666666666666</v>
      </c>
      <c r="Q2211" t="str">
        <f t="shared" si="240"/>
        <v>music</v>
      </c>
      <c r="R2211" s="24" t="str">
        <f t="shared" si="241"/>
        <v>electronic music</v>
      </c>
      <c r="S2211" s="14" t="str">
        <f t="shared" si="242"/>
        <v>Apr</v>
      </c>
      <c r="T2211" s="14" t="str">
        <f t="shared" si="243"/>
        <v>2014</v>
      </c>
      <c r="U2211" s="14" t="str">
        <f t="shared" si="244"/>
        <v>Apr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23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38"/>
        <v>111.425</v>
      </c>
      <c r="P2212" s="10">
        <f t="shared" si="239"/>
        <v>61.902777777777779</v>
      </c>
      <c r="Q2212" t="str">
        <f t="shared" si="240"/>
        <v>music</v>
      </c>
      <c r="R2212" s="24" t="str">
        <f t="shared" si="241"/>
        <v>electronic music</v>
      </c>
      <c r="S2212" s="14" t="str">
        <f t="shared" si="242"/>
        <v>Feb</v>
      </c>
      <c r="T2212" s="14" t="str">
        <f t="shared" si="243"/>
        <v>2012</v>
      </c>
      <c r="U2212" s="14" t="str">
        <f t="shared" si="244"/>
        <v>Apr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2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38"/>
        <v>195.6</v>
      </c>
      <c r="P2213" s="10">
        <f t="shared" si="239"/>
        <v>40.75</v>
      </c>
      <c r="Q2213" t="str">
        <f t="shared" si="240"/>
        <v>music</v>
      </c>
      <c r="R2213" s="24" t="str">
        <f t="shared" si="241"/>
        <v>electronic music</v>
      </c>
      <c r="S2213" s="14" t="str">
        <f t="shared" si="242"/>
        <v>Mar</v>
      </c>
      <c r="T2213" s="14" t="str">
        <f t="shared" si="243"/>
        <v>2014</v>
      </c>
      <c r="U2213" s="14" t="str">
        <f t="shared" si="244"/>
        <v>Apr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23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38"/>
        <v>114.38333333333333</v>
      </c>
      <c r="P2214" s="10">
        <f t="shared" si="239"/>
        <v>55.796747967479675</v>
      </c>
      <c r="Q2214" t="str">
        <f t="shared" si="240"/>
        <v>music</v>
      </c>
      <c r="R2214" s="24" t="str">
        <f t="shared" si="241"/>
        <v>electronic music</v>
      </c>
      <c r="S2214" s="14" t="str">
        <f t="shared" si="242"/>
        <v>Oct</v>
      </c>
      <c r="T2214" s="14" t="str">
        <f t="shared" si="243"/>
        <v>2013</v>
      </c>
      <c r="U2214" s="14" t="str">
        <f t="shared" si="244"/>
        <v>Nov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23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38"/>
        <v>200</v>
      </c>
      <c r="P2215" s="10">
        <f t="shared" si="239"/>
        <v>10</v>
      </c>
      <c r="Q2215" t="str">
        <f t="shared" si="240"/>
        <v>music</v>
      </c>
      <c r="R2215" s="24" t="str">
        <f t="shared" si="241"/>
        <v>electronic music</v>
      </c>
      <c r="S2215" s="14" t="str">
        <f t="shared" si="242"/>
        <v>Apr</v>
      </c>
      <c r="T2215" s="14" t="str">
        <f t="shared" si="243"/>
        <v>2015</v>
      </c>
      <c r="U2215" s="14" t="str">
        <f t="shared" si="244"/>
        <v>May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23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38"/>
        <v>292.50166666666667</v>
      </c>
      <c r="P2216" s="10">
        <f t="shared" si="239"/>
        <v>73.125416666666666</v>
      </c>
      <c r="Q2216" t="str">
        <f t="shared" si="240"/>
        <v>music</v>
      </c>
      <c r="R2216" s="24" t="str">
        <f t="shared" si="241"/>
        <v>electronic music</v>
      </c>
      <c r="S2216" s="14" t="str">
        <f t="shared" si="242"/>
        <v>Jan</v>
      </c>
      <c r="T2216" s="14" t="str">
        <f t="shared" si="243"/>
        <v>2014</v>
      </c>
      <c r="U2216" s="14" t="str">
        <f t="shared" si="244"/>
        <v>Feb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23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38"/>
        <v>156.36363636363637</v>
      </c>
      <c r="P2217" s="10">
        <f t="shared" si="239"/>
        <v>26.060606060606062</v>
      </c>
      <c r="Q2217" t="str">
        <f t="shared" si="240"/>
        <v>music</v>
      </c>
      <c r="R2217" s="24" t="str">
        <f t="shared" si="241"/>
        <v>electronic music</v>
      </c>
      <c r="S2217" s="14" t="str">
        <f t="shared" si="242"/>
        <v>Feb</v>
      </c>
      <c r="T2217" s="14" t="str">
        <f t="shared" si="243"/>
        <v>2012</v>
      </c>
      <c r="U2217" s="14" t="str">
        <f t="shared" si="244"/>
        <v>Mar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23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38"/>
        <v>105.66666666666666</v>
      </c>
      <c r="P2218" s="10">
        <f t="shared" si="239"/>
        <v>22.642857142857142</v>
      </c>
      <c r="Q2218" t="str">
        <f t="shared" si="240"/>
        <v>music</v>
      </c>
      <c r="R2218" s="24" t="str">
        <f t="shared" si="241"/>
        <v>electronic music</v>
      </c>
      <c r="S2218" s="14" t="str">
        <f t="shared" si="242"/>
        <v>Jul</v>
      </c>
      <c r="T2218" s="14" t="str">
        <f t="shared" si="243"/>
        <v>2015</v>
      </c>
      <c r="U2218" s="14" t="str">
        <f t="shared" si="244"/>
        <v>Jul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23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38"/>
        <v>101.19047619047619</v>
      </c>
      <c r="P2219" s="10">
        <f t="shared" si="239"/>
        <v>47.222222222222221</v>
      </c>
      <c r="Q2219" t="str">
        <f t="shared" si="240"/>
        <v>music</v>
      </c>
      <c r="R2219" s="24" t="str">
        <f t="shared" si="241"/>
        <v>electronic music</v>
      </c>
      <c r="S2219" s="14" t="str">
        <f t="shared" si="242"/>
        <v>Oct</v>
      </c>
      <c r="T2219" s="14" t="str">
        <f t="shared" si="243"/>
        <v>2015</v>
      </c>
      <c r="U2219" s="14" t="str">
        <f t="shared" si="244"/>
        <v>Nov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23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38"/>
        <v>122.833</v>
      </c>
      <c r="P2220" s="10">
        <f t="shared" si="239"/>
        <v>32.324473684210524</v>
      </c>
      <c r="Q2220" t="str">
        <f t="shared" si="240"/>
        <v>music</v>
      </c>
      <c r="R2220" s="24" t="str">
        <f t="shared" si="241"/>
        <v>electronic music</v>
      </c>
      <c r="S2220" s="14" t="str">
        <f t="shared" si="242"/>
        <v>Aug</v>
      </c>
      <c r="T2220" s="14" t="str">
        <f t="shared" si="243"/>
        <v>2012</v>
      </c>
      <c r="U2220" s="14" t="str">
        <f t="shared" si="244"/>
        <v>Aug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23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38"/>
        <v>101.49999999999999</v>
      </c>
      <c r="P2221" s="10">
        <f t="shared" si="239"/>
        <v>53.421052631578945</v>
      </c>
      <c r="Q2221" t="str">
        <f t="shared" si="240"/>
        <v>music</v>
      </c>
      <c r="R2221" s="24" t="str">
        <f t="shared" si="241"/>
        <v>electronic music</v>
      </c>
      <c r="S2221" s="14" t="str">
        <f t="shared" si="242"/>
        <v>Jul</v>
      </c>
      <c r="T2221" s="14" t="str">
        <f t="shared" si="243"/>
        <v>2015</v>
      </c>
      <c r="U2221" s="14" t="str">
        <f t="shared" si="244"/>
        <v>Aug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23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38"/>
        <v>101.14285714285714</v>
      </c>
      <c r="P2222" s="10">
        <f t="shared" si="239"/>
        <v>51.304347826086953</v>
      </c>
      <c r="Q2222" t="str">
        <f t="shared" si="240"/>
        <v>music</v>
      </c>
      <c r="R2222" s="24" t="str">
        <f t="shared" si="241"/>
        <v>electronic music</v>
      </c>
      <c r="S2222" s="14" t="str">
        <f t="shared" si="242"/>
        <v>Jun</v>
      </c>
      <c r="T2222" s="14" t="str">
        <f t="shared" si="243"/>
        <v>2013</v>
      </c>
      <c r="U2222" s="14" t="str">
        <f t="shared" si="244"/>
        <v>Jul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38"/>
        <v>108.11999999999999</v>
      </c>
      <c r="P2223" s="10">
        <f t="shared" si="239"/>
        <v>37.197247706422019</v>
      </c>
      <c r="Q2223" t="str">
        <f t="shared" si="240"/>
        <v>games</v>
      </c>
      <c r="R2223" s="24" t="str">
        <f t="shared" si="241"/>
        <v>tabletop games</v>
      </c>
      <c r="S2223" s="14" t="str">
        <f t="shared" si="242"/>
        <v>Mar</v>
      </c>
      <c r="T2223" s="14" t="str">
        <f t="shared" si="243"/>
        <v>2016</v>
      </c>
      <c r="U2223" s="14" t="str">
        <f t="shared" si="244"/>
        <v>Apr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23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38"/>
        <v>162.6</v>
      </c>
      <c r="P2224" s="10">
        <f t="shared" si="239"/>
        <v>27.1</v>
      </c>
      <c r="Q2224" t="str">
        <f t="shared" si="240"/>
        <v>games</v>
      </c>
      <c r="R2224" s="24" t="str">
        <f t="shared" si="241"/>
        <v>tabletop games</v>
      </c>
      <c r="S2224" s="14" t="str">
        <f t="shared" si="242"/>
        <v>Dec</v>
      </c>
      <c r="T2224" s="14" t="str">
        <f t="shared" si="243"/>
        <v>2011</v>
      </c>
      <c r="U2224" s="14" t="str">
        <f t="shared" si="244"/>
        <v>Jan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23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38"/>
        <v>105.80000000000001</v>
      </c>
      <c r="P2225" s="10">
        <f t="shared" si="239"/>
        <v>206.31</v>
      </c>
      <c r="Q2225" t="str">
        <f t="shared" si="240"/>
        <v>games</v>
      </c>
      <c r="R2225" s="24" t="str">
        <f t="shared" si="241"/>
        <v>tabletop games</v>
      </c>
      <c r="S2225" s="14" t="str">
        <f t="shared" si="242"/>
        <v>May</v>
      </c>
      <c r="T2225" s="14" t="str">
        <f t="shared" si="243"/>
        <v>2015</v>
      </c>
      <c r="U2225" s="14" t="str">
        <f t="shared" si="244"/>
        <v>Jun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23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38"/>
        <v>243.15000000000003</v>
      </c>
      <c r="P2226" s="10">
        <f t="shared" si="239"/>
        <v>82.145270270270274</v>
      </c>
      <c r="Q2226" t="str">
        <f t="shared" si="240"/>
        <v>games</v>
      </c>
      <c r="R2226" s="24" t="str">
        <f t="shared" si="241"/>
        <v>tabletop games</v>
      </c>
      <c r="S2226" s="14" t="str">
        <f t="shared" si="242"/>
        <v>Oct</v>
      </c>
      <c r="T2226" s="14" t="str">
        <f t="shared" si="243"/>
        <v>2016</v>
      </c>
      <c r="U2226" s="14" t="str">
        <f t="shared" si="244"/>
        <v>Oct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23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38"/>
        <v>944.83338095238094</v>
      </c>
      <c r="P2227" s="10">
        <f t="shared" si="239"/>
        <v>164.79651993355483</v>
      </c>
      <c r="Q2227" t="str">
        <f t="shared" si="240"/>
        <v>games</v>
      </c>
      <c r="R2227" s="24" t="str">
        <f t="shared" si="241"/>
        <v>tabletop games</v>
      </c>
      <c r="S2227" s="14" t="str">
        <f t="shared" si="242"/>
        <v>Aug</v>
      </c>
      <c r="T2227" s="14" t="str">
        <f t="shared" si="243"/>
        <v>2014</v>
      </c>
      <c r="U2227" s="14" t="str">
        <f t="shared" si="244"/>
        <v>Sep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23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38"/>
        <v>108.46283333333334</v>
      </c>
      <c r="P2228" s="10">
        <f t="shared" si="239"/>
        <v>60.820280373831778</v>
      </c>
      <c r="Q2228" t="str">
        <f t="shared" si="240"/>
        <v>games</v>
      </c>
      <c r="R2228" s="24" t="str">
        <f t="shared" si="241"/>
        <v>tabletop games</v>
      </c>
      <c r="S2228" s="14" t="str">
        <f t="shared" si="242"/>
        <v>Jan</v>
      </c>
      <c r="T2228" s="14" t="str">
        <f t="shared" si="243"/>
        <v>2016</v>
      </c>
      <c r="U2228" s="14" t="str">
        <f t="shared" si="244"/>
        <v>Feb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23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38"/>
        <v>157.37692307692308</v>
      </c>
      <c r="P2229" s="10">
        <f t="shared" si="239"/>
        <v>67.970099667774093</v>
      </c>
      <c r="Q2229" t="str">
        <f t="shared" si="240"/>
        <v>games</v>
      </c>
      <c r="R2229" s="24" t="str">
        <f t="shared" si="241"/>
        <v>tabletop games</v>
      </c>
      <c r="S2229" s="14" t="str">
        <f t="shared" si="242"/>
        <v>Oct</v>
      </c>
      <c r="T2229" s="14" t="str">
        <f t="shared" si="243"/>
        <v>2013</v>
      </c>
      <c r="U2229" s="14" t="str">
        <f t="shared" si="244"/>
        <v>Nov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23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38"/>
        <v>1174.49</v>
      </c>
      <c r="P2230" s="10">
        <f t="shared" si="239"/>
        <v>81.561805555555551</v>
      </c>
      <c r="Q2230" t="str">
        <f t="shared" si="240"/>
        <v>games</v>
      </c>
      <c r="R2230" s="24" t="str">
        <f t="shared" si="241"/>
        <v>tabletop games</v>
      </c>
      <c r="S2230" s="14" t="str">
        <f t="shared" si="242"/>
        <v>Jul</v>
      </c>
      <c r="T2230" s="14" t="str">
        <f t="shared" si="243"/>
        <v>2015</v>
      </c>
      <c r="U2230" s="14" t="str">
        <f t="shared" si="244"/>
        <v>Aug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23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38"/>
        <v>171.04755366949576</v>
      </c>
      <c r="P2231" s="10">
        <f t="shared" si="239"/>
        <v>25.42547309833024</v>
      </c>
      <c r="Q2231" t="str">
        <f t="shared" si="240"/>
        <v>games</v>
      </c>
      <c r="R2231" s="24" t="str">
        <f t="shared" si="241"/>
        <v>tabletop games</v>
      </c>
      <c r="S2231" s="14" t="str">
        <f t="shared" si="242"/>
        <v>Jul</v>
      </c>
      <c r="T2231" s="14" t="str">
        <f t="shared" si="243"/>
        <v>2013</v>
      </c>
      <c r="U2231" s="14" t="str">
        <f t="shared" si="244"/>
        <v>Sep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23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38"/>
        <v>125.95294117647057</v>
      </c>
      <c r="P2232" s="10">
        <f t="shared" si="239"/>
        <v>21.497991967871485</v>
      </c>
      <c r="Q2232" t="str">
        <f t="shared" si="240"/>
        <v>games</v>
      </c>
      <c r="R2232" s="24" t="str">
        <f t="shared" si="241"/>
        <v>tabletop games</v>
      </c>
      <c r="S2232" s="14" t="str">
        <f t="shared" si="242"/>
        <v>Mar</v>
      </c>
      <c r="T2232" s="14" t="str">
        <f t="shared" si="243"/>
        <v>2014</v>
      </c>
      <c r="U2232" s="14" t="str">
        <f t="shared" si="244"/>
        <v>Apr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2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38"/>
        <v>1212.1296000000002</v>
      </c>
      <c r="P2233" s="10">
        <f t="shared" si="239"/>
        <v>27.226630727762803</v>
      </c>
      <c r="Q2233" t="str">
        <f t="shared" si="240"/>
        <v>games</v>
      </c>
      <c r="R2233" s="24" t="str">
        <f t="shared" si="241"/>
        <v>tabletop games</v>
      </c>
      <c r="S2233" s="14" t="str">
        <f t="shared" si="242"/>
        <v>May</v>
      </c>
      <c r="T2233" s="14" t="str">
        <f t="shared" si="243"/>
        <v>2013</v>
      </c>
      <c r="U2233" s="14" t="str">
        <f t="shared" si="244"/>
        <v>Jun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23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38"/>
        <v>495.8</v>
      </c>
      <c r="P2234" s="10">
        <f t="shared" si="239"/>
        <v>25.091093117408906</v>
      </c>
      <c r="Q2234" t="str">
        <f t="shared" si="240"/>
        <v>games</v>
      </c>
      <c r="R2234" s="24" t="str">
        <f t="shared" si="241"/>
        <v>tabletop games</v>
      </c>
      <c r="S2234" s="14" t="str">
        <f t="shared" si="242"/>
        <v>Jun</v>
      </c>
      <c r="T2234" s="14" t="str">
        <f t="shared" si="243"/>
        <v>2014</v>
      </c>
      <c r="U2234" s="14" t="str">
        <f t="shared" si="244"/>
        <v>Jul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23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38"/>
        <v>332.03999999999996</v>
      </c>
      <c r="P2235" s="10">
        <f t="shared" si="239"/>
        <v>21.230179028132991</v>
      </c>
      <c r="Q2235" t="str">
        <f t="shared" si="240"/>
        <v>games</v>
      </c>
      <c r="R2235" s="24" t="str">
        <f t="shared" si="241"/>
        <v>tabletop games</v>
      </c>
      <c r="S2235" s="14" t="str">
        <f t="shared" si="242"/>
        <v>Nov</v>
      </c>
      <c r="T2235" s="14" t="str">
        <f t="shared" si="243"/>
        <v>2015</v>
      </c>
      <c r="U2235" s="14" t="str">
        <f t="shared" si="244"/>
        <v>Dec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23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38"/>
        <v>1165</v>
      </c>
      <c r="P2236" s="10">
        <f t="shared" si="239"/>
        <v>41.607142857142854</v>
      </c>
      <c r="Q2236" t="str">
        <f t="shared" si="240"/>
        <v>games</v>
      </c>
      <c r="R2236" s="24" t="str">
        <f t="shared" si="241"/>
        <v>tabletop games</v>
      </c>
      <c r="S2236" s="14" t="str">
        <f t="shared" si="242"/>
        <v>Dec</v>
      </c>
      <c r="T2236" s="14" t="str">
        <f t="shared" si="243"/>
        <v>2016</v>
      </c>
      <c r="U2236" s="14" t="str">
        <f t="shared" si="244"/>
        <v>Jan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23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38"/>
        <v>153.3153846153846</v>
      </c>
      <c r="P2237" s="10">
        <f t="shared" si="239"/>
        <v>135.58503401360545</v>
      </c>
      <c r="Q2237" t="str">
        <f t="shared" si="240"/>
        <v>games</v>
      </c>
      <c r="R2237" s="24" t="str">
        <f t="shared" si="241"/>
        <v>tabletop games</v>
      </c>
      <c r="S2237" s="14" t="str">
        <f t="shared" si="242"/>
        <v>Feb</v>
      </c>
      <c r="T2237" s="14" t="str">
        <f t="shared" si="243"/>
        <v>2015</v>
      </c>
      <c r="U2237" s="14" t="str">
        <f t="shared" si="244"/>
        <v>Mar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23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38"/>
        <v>537.10714285714289</v>
      </c>
      <c r="P2238" s="10">
        <f t="shared" si="239"/>
        <v>22.116176470588236</v>
      </c>
      <c r="Q2238" t="str">
        <f t="shared" si="240"/>
        <v>games</v>
      </c>
      <c r="R2238" s="24" t="str">
        <f t="shared" si="241"/>
        <v>tabletop games</v>
      </c>
      <c r="S2238" s="14" t="str">
        <f t="shared" si="242"/>
        <v>Jan</v>
      </c>
      <c r="T2238" s="14" t="str">
        <f t="shared" si="243"/>
        <v>2016</v>
      </c>
      <c r="U2238" s="14" t="str">
        <f t="shared" si="244"/>
        <v>Feb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23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38"/>
        <v>352.92777777777775</v>
      </c>
      <c r="P2239" s="10">
        <f t="shared" si="239"/>
        <v>64.625635808748726</v>
      </c>
      <c r="Q2239" t="str">
        <f t="shared" si="240"/>
        <v>games</v>
      </c>
      <c r="R2239" s="24" t="str">
        <f t="shared" si="241"/>
        <v>tabletop games</v>
      </c>
      <c r="S2239" s="14" t="str">
        <f t="shared" si="242"/>
        <v>Oct</v>
      </c>
      <c r="T2239" s="14" t="str">
        <f t="shared" si="243"/>
        <v>2014</v>
      </c>
      <c r="U2239" s="14" t="str">
        <f t="shared" si="244"/>
        <v>Nov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23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38"/>
        <v>137.4</v>
      </c>
      <c r="P2240" s="10">
        <f t="shared" si="239"/>
        <v>69.569620253164558</v>
      </c>
      <c r="Q2240" t="str">
        <f t="shared" si="240"/>
        <v>games</v>
      </c>
      <c r="R2240" s="24" t="str">
        <f t="shared" si="241"/>
        <v>tabletop games</v>
      </c>
      <c r="S2240" s="14" t="str">
        <f t="shared" si="242"/>
        <v>Feb</v>
      </c>
      <c r="T2240" s="14" t="str">
        <f t="shared" si="243"/>
        <v>2017</v>
      </c>
      <c r="U2240" s="14" t="str">
        <f t="shared" si="244"/>
        <v>Mar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23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38"/>
        <v>128.02668</v>
      </c>
      <c r="P2241" s="10">
        <f t="shared" si="239"/>
        <v>75.133028169014082</v>
      </c>
      <c r="Q2241" t="str">
        <f t="shared" si="240"/>
        <v>games</v>
      </c>
      <c r="R2241" s="24" t="str">
        <f t="shared" si="241"/>
        <v>tabletop games</v>
      </c>
      <c r="S2241" s="14" t="str">
        <f t="shared" si="242"/>
        <v>Oct</v>
      </c>
      <c r="T2241" s="14" t="str">
        <f t="shared" si="243"/>
        <v>2013</v>
      </c>
      <c r="U2241" s="14" t="str">
        <f t="shared" si="244"/>
        <v>Dec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23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38"/>
        <v>270.68</v>
      </c>
      <c r="P2242" s="10">
        <f t="shared" si="239"/>
        <v>140.97916666666666</v>
      </c>
      <c r="Q2242" t="str">
        <f t="shared" si="240"/>
        <v>games</v>
      </c>
      <c r="R2242" s="24" t="str">
        <f t="shared" si="241"/>
        <v>tabletop games</v>
      </c>
      <c r="S2242" s="14" t="str">
        <f t="shared" si="242"/>
        <v>Mar</v>
      </c>
      <c r="T2242" s="14" t="str">
        <f t="shared" si="243"/>
        <v>2016</v>
      </c>
      <c r="U2242" s="14" t="str">
        <f t="shared" si="244"/>
        <v>Apr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2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45">E2243/D2243*100</f>
        <v>806.4</v>
      </c>
      <c r="P2243" s="10">
        <f t="shared" ref="P2243:P2306" si="246">E2243/L2243</f>
        <v>49.472392638036808</v>
      </c>
      <c r="Q2243" t="str">
        <f t="shared" ref="Q2243:Q2306" si="247">LEFT(N2243,FIND("/",N2243)-1)</f>
        <v>games</v>
      </c>
      <c r="R2243" s="24" t="str">
        <f t="shared" ref="R2243:R2306" si="248">RIGHT(N2243,LEN(N2243)-SEARCH("/",N2243,1))</f>
        <v>tabletop games</v>
      </c>
      <c r="S2243" s="14" t="str">
        <f t="shared" ref="S2243:S2306" si="249">TEXT((((J2243/60)/60)/24)+DATE(1970,1,1),"mmm")</f>
        <v>Jan</v>
      </c>
      <c r="T2243" s="14" t="str">
        <f t="shared" ref="T2243:T2306" si="250">TEXT(((((J2243/60)/60)/24)+DATE(1970,1,1)),"yyyy")</f>
        <v>2017</v>
      </c>
      <c r="U2243" s="14" t="str">
        <f t="shared" ref="U2243:U2306" si="251">TEXT((((I2243/60)/60)/24)+DATE(1970,1,1),"mmm")</f>
        <v>Mar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23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45"/>
        <v>1360.0976000000001</v>
      </c>
      <c r="P2244" s="10">
        <f t="shared" si="246"/>
        <v>53.865251485148519</v>
      </c>
      <c r="Q2244" t="str">
        <f t="shared" si="247"/>
        <v>games</v>
      </c>
      <c r="R2244" s="24" t="str">
        <f t="shared" si="248"/>
        <v>tabletop games</v>
      </c>
      <c r="S2244" s="14" t="str">
        <f t="shared" si="249"/>
        <v>Oct</v>
      </c>
      <c r="T2244" s="14" t="str">
        <f t="shared" si="250"/>
        <v>2013</v>
      </c>
      <c r="U2244" s="14" t="str">
        <f t="shared" si="251"/>
        <v>Nov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23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45"/>
        <v>930250</v>
      </c>
      <c r="P2245" s="10">
        <f t="shared" si="246"/>
        <v>4.5712530712530715</v>
      </c>
      <c r="Q2245" t="str">
        <f t="shared" si="247"/>
        <v>games</v>
      </c>
      <c r="R2245" s="24" t="str">
        <f t="shared" si="248"/>
        <v>tabletop games</v>
      </c>
      <c r="S2245" s="14" t="str">
        <f t="shared" si="249"/>
        <v>Mar</v>
      </c>
      <c r="T2245" s="14" t="str">
        <f t="shared" si="250"/>
        <v>2017</v>
      </c>
      <c r="U2245" s="14" t="str">
        <f t="shared" si="251"/>
        <v>Mar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23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45"/>
        <v>377.02</v>
      </c>
      <c r="P2246" s="10">
        <f t="shared" si="246"/>
        <v>65.00344827586207</v>
      </c>
      <c r="Q2246" t="str">
        <f t="shared" si="247"/>
        <v>games</v>
      </c>
      <c r="R2246" s="24" t="str">
        <f t="shared" si="248"/>
        <v>tabletop games</v>
      </c>
      <c r="S2246" s="14" t="str">
        <f t="shared" si="249"/>
        <v>Oct</v>
      </c>
      <c r="T2246" s="14" t="str">
        <f t="shared" si="250"/>
        <v>2016</v>
      </c>
      <c r="U2246" s="14" t="str">
        <f t="shared" si="251"/>
        <v>Oct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23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45"/>
        <v>2647.0250000000001</v>
      </c>
      <c r="P2247" s="10">
        <f t="shared" si="246"/>
        <v>53.475252525252522</v>
      </c>
      <c r="Q2247" t="str">
        <f t="shared" si="247"/>
        <v>games</v>
      </c>
      <c r="R2247" s="24" t="str">
        <f t="shared" si="248"/>
        <v>tabletop games</v>
      </c>
      <c r="S2247" s="14" t="str">
        <f t="shared" si="249"/>
        <v>Jan</v>
      </c>
      <c r="T2247" s="14" t="str">
        <f t="shared" si="250"/>
        <v>2014</v>
      </c>
      <c r="U2247" s="14" t="str">
        <f t="shared" si="251"/>
        <v>Feb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23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45"/>
        <v>100.12</v>
      </c>
      <c r="P2248" s="10">
        <f t="shared" si="246"/>
        <v>43.912280701754383</v>
      </c>
      <c r="Q2248" t="str">
        <f t="shared" si="247"/>
        <v>games</v>
      </c>
      <c r="R2248" s="24" t="str">
        <f t="shared" si="248"/>
        <v>tabletop games</v>
      </c>
      <c r="S2248" s="14" t="str">
        <f t="shared" si="249"/>
        <v>Aug</v>
      </c>
      <c r="T2248" s="14" t="str">
        <f t="shared" si="250"/>
        <v>2015</v>
      </c>
      <c r="U2248" s="14" t="str">
        <f t="shared" si="251"/>
        <v>Sep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23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45"/>
        <v>104.45405405405405</v>
      </c>
      <c r="P2249" s="10">
        <f t="shared" si="246"/>
        <v>50.852631578947367</v>
      </c>
      <c r="Q2249" t="str">
        <f t="shared" si="247"/>
        <v>games</v>
      </c>
      <c r="R2249" s="24" t="str">
        <f t="shared" si="248"/>
        <v>tabletop games</v>
      </c>
      <c r="S2249" s="14" t="str">
        <f t="shared" si="249"/>
        <v>Jul</v>
      </c>
      <c r="T2249" s="14" t="str">
        <f t="shared" si="250"/>
        <v>2015</v>
      </c>
      <c r="U2249" s="14" t="str">
        <f t="shared" si="251"/>
        <v>Jul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23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45"/>
        <v>107.21428571428571</v>
      </c>
      <c r="P2250" s="10">
        <f t="shared" si="246"/>
        <v>58.6328125</v>
      </c>
      <c r="Q2250" t="str">
        <f t="shared" si="247"/>
        <v>games</v>
      </c>
      <c r="R2250" s="24" t="str">
        <f t="shared" si="248"/>
        <v>tabletop games</v>
      </c>
      <c r="S2250" s="14" t="str">
        <f t="shared" si="249"/>
        <v>Nov</v>
      </c>
      <c r="T2250" s="14" t="str">
        <f t="shared" si="250"/>
        <v>2016</v>
      </c>
      <c r="U2250" s="14" t="str">
        <f t="shared" si="251"/>
        <v>Dec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23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45"/>
        <v>168.77142857142857</v>
      </c>
      <c r="P2251" s="10">
        <f t="shared" si="246"/>
        <v>32.81666666666667</v>
      </c>
      <c r="Q2251" t="str">
        <f t="shared" si="247"/>
        <v>games</v>
      </c>
      <c r="R2251" s="24" t="str">
        <f t="shared" si="248"/>
        <v>tabletop games</v>
      </c>
      <c r="S2251" s="14" t="str">
        <f t="shared" si="249"/>
        <v>Mar</v>
      </c>
      <c r="T2251" s="14" t="str">
        <f t="shared" si="250"/>
        <v>2013</v>
      </c>
      <c r="U2251" s="14" t="str">
        <f t="shared" si="251"/>
        <v>Apr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23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45"/>
        <v>975.11200000000008</v>
      </c>
      <c r="P2252" s="10">
        <f t="shared" si="246"/>
        <v>426.93169877408059</v>
      </c>
      <c r="Q2252" t="str">
        <f t="shared" si="247"/>
        <v>games</v>
      </c>
      <c r="R2252" s="24" t="str">
        <f t="shared" si="248"/>
        <v>tabletop games</v>
      </c>
      <c r="S2252" s="14" t="str">
        <f t="shared" si="249"/>
        <v>Nov</v>
      </c>
      <c r="T2252" s="14" t="str">
        <f t="shared" si="250"/>
        <v>2016</v>
      </c>
      <c r="U2252" s="14" t="str">
        <f t="shared" si="251"/>
        <v>Dec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2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45"/>
        <v>134.44929411764704</v>
      </c>
      <c r="P2253" s="10">
        <f t="shared" si="246"/>
        <v>23.808729166666669</v>
      </c>
      <c r="Q2253" t="str">
        <f t="shared" si="247"/>
        <v>games</v>
      </c>
      <c r="R2253" s="24" t="str">
        <f t="shared" si="248"/>
        <v>tabletop games</v>
      </c>
      <c r="S2253" s="14" t="str">
        <f t="shared" si="249"/>
        <v>Jul</v>
      </c>
      <c r="T2253" s="14" t="str">
        <f t="shared" si="250"/>
        <v>2014</v>
      </c>
      <c r="U2253" s="14" t="str">
        <f t="shared" si="251"/>
        <v>Aug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23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45"/>
        <v>272.27777777777777</v>
      </c>
      <c r="P2254" s="10">
        <f t="shared" si="246"/>
        <v>98.413654618473899</v>
      </c>
      <c r="Q2254" t="str">
        <f t="shared" si="247"/>
        <v>games</v>
      </c>
      <c r="R2254" s="24" t="str">
        <f t="shared" si="248"/>
        <v>tabletop games</v>
      </c>
      <c r="S2254" s="14" t="str">
        <f t="shared" si="249"/>
        <v>Jul</v>
      </c>
      <c r="T2254" s="14" t="str">
        <f t="shared" si="250"/>
        <v>2016</v>
      </c>
      <c r="U2254" s="14" t="str">
        <f t="shared" si="251"/>
        <v>Aug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23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45"/>
        <v>112.6875</v>
      </c>
      <c r="P2255" s="10">
        <f t="shared" si="246"/>
        <v>107.32142857142857</v>
      </c>
      <c r="Q2255" t="str">
        <f t="shared" si="247"/>
        <v>games</v>
      </c>
      <c r="R2255" s="24" t="str">
        <f t="shared" si="248"/>
        <v>tabletop games</v>
      </c>
      <c r="S2255" s="14" t="str">
        <f t="shared" si="249"/>
        <v>Oct</v>
      </c>
      <c r="T2255" s="14" t="str">
        <f t="shared" si="250"/>
        <v>2015</v>
      </c>
      <c r="U2255" s="14" t="str">
        <f t="shared" si="251"/>
        <v>Nov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23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45"/>
        <v>459.8</v>
      </c>
      <c r="P2256" s="10">
        <f t="shared" si="246"/>
        <v>11.67005076142132</v>
      </c>
      <c r="Q2256" t="str">
        <f t="shared" si="247"/>
        <v>games</v>
      </c>
      <c r="R2256" s="24" t="str">
        <f t="shared" si="248"/>
        <v>tabletop games</v>
      </c>
      <c r="S2256" s="14" t="str">
        <f t="shared" si="249"/>
        <v>Jan</v>
      </c>
      <c r="T2256" s="14" t="str">
        <f t="shared" si="250"/>
        <v>2017</v>
      </c>
      <c r="U2256" s="14" t="str">
        <f t="shared" si="251"/>
        <v>Jan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23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45"/>
        <v>286.65822784810126</v>
      </c>
      <c r="P2257" s="10">
        <f t="shared" si="246"/>
        <v>41.782287822878232</v>
      </c>
      <c r="Q2257" t="str">
        <f t="shared" si="247"/>
        <v>games</v>
      </c>
      <c r="R2257" s="24" t="str">
        <f t="shared" si="248"/>
        <v>tabletop games</v>
      </c>
      <c r="S2257" s="14" t="str">
        <f t="shared" si="249"/>
        <v>Apr</v>
      </c>
      <c r="T2257" s="14" t="str">
        <f t="shared" si="250"/>
        <v>2016</v>
      </c>
      <c r="U2257" s="14" t="str">
        <f t="shared" si="251"/>
        <v>May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23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45"/>
        <v>222.70833333333334</v>
      </c>
      <c r="P2258" s="10">
        <f t="shared" si="246"/>
        <v>21.38</v>
      </c>
      <c r="Q2258" t="str">
        <f t="shared" si="247"/>
        <v>games</v>
      </c>
      <c r="R2258" s="24" t="str">
        <f t="shared" si="248"/>
        <v>tabletop games</v>
      </c>
      <c r="S2258" s="14" t="str">
        <f t="shared" si="249"/>
        <v>Nov</v>
      </c>
      <c r="T2258" s="14" t="str">
        <f t="shared" si="250"/>
        <v>2016</v>
      </c>
      <c r="U2258" s="14" t="str">
        <f t="shared" si="251"/>
        <v>Nov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23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45"/>
        <v>636.14</v>
      </c>
      <c r="P2259" s="10">
        <f t="shared" si="246"/>
        <v>94.103550295857985</v>
      </c>
      <c r="Q2259" t="str">
        <f t="shared" si="247"/>
        <v>games</v>
      </c>
      <c r="R2259" s="24" t="str">
        <f t="shared" si="248"/>
        <v>tabletop games</v>
      </c>
      <c r="S2259" s="14" t="str">
        <f t="shared" si="249"/>
        <v>May</v>
      </c>
      <c r="T2259" s="14" t="str">
        <f t="shared" si="250"/>
        <v>2016</v>
      </c>
      <c r="U2259" s="14" t="str">
        <f t="shared" si="251"/>
        <v>Jun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23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45"/>
        <v>146.5</v>
      </c>
      <c r="P2260" s="10">
        <f t="shared" si="246"/>
        <v>15.721951219512196</v>
      </c>
      <c r="Q2260" t="str">
        <f t="shared" si="247"/>
        <v>games</v>
      </c>
      <c r="R2260" s="24" t="str">
        <f t="shared" si="248"/>
        <v>tabletop games</v>
      </c>
      <c r="S2260" s="14" t="str">
        <f t="shared" si="249"/>
        <v>May</v>
      </c>
      <c r="T2260" s="14" t="str">
        <f t="shared" si="250"/>
        <v>2015</v>
      </c>
      <c r="U2260" s="14" t="str">
        <f t="shared" si="251"/>
        <v>Jun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23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45"/>
        <v>1867.1</v>
      </c>
      <c r="P2261" s="10">
        <f t="shared" si="246"/>
        <v>90.635922330097088</v>
      </c>
      <c r="Q2261" t="str">
        <f t="shared" si="247"/>
        <v>games</v>
      </c>
      <c r="R2261" s="24" t="str">
        <f t="shared" si="248"/>
        <v>tabletop games</v>
      </c>
      <c r="S2261" s="14" t="str">
        <f t="shared" si="249"/>
        <v>Nov</v>
      </c>
      <c r="T2261" s="14" t="str">
        <f t="shared" si="250"/>
        <v>2016</v>
      </c>
      <c r="U2261" s="14" t="str">
        <f t="shared" si="251"/>
        <v>Dec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23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45"/>
        <v>326.92</v>
      </c>
      <c r="P2262" s="10">
        <f t="shared" si="246"/>
        <v>97.297619047619051</v>
      </c>
      <c r="Q2262" t="str">
        <f t="shared" si="247"/>
        <v>games</v>
      </c>
      <c r="R2262" s="24" t="str">
        <f t="shared" si="248"/>
        <v>tabletop games</v>
      </c>
      <c r="S2262" s="14" t="str">
        <f t="shared" si="249"/>
        <v>Feb</v>
      </c>
      <c r="T2262" s="14" t="str">
        <f t="shared" si="250"/>
        <v>2014</v>
      </c>
      <c r="U2262" s="14" t="str">
        <f t="shared" si="251"/>
        <v>Mar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2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45"/>
        <v>779.5</v>
      </c>
      <c r="P2263" s="10">
        <f t="shared" si="246"/>
        <v>37.11904761904762</v>
      </c>
      <c r="Q2263" t="str">
        <f t="shared" si="247"/>
        <v>games</v>
      </c>
      <c r="R2263" s="24" t="str">
        <f t="shared" si="248"/>
        <v>tabletop games</v>
      </c>
      <c r="S2263" s="14" t="str">
        <f t="shared" si="249"/>
        <v>Jan</v>
      </c>
      <c r="T2263" s="14" t="str">
        <f t="shared" si="250"/>
        <v>2017</v>
      </c>
      <c r="U2263" s="14" t="str">
        <f t="shared" si="251"/>
        <v>Feb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23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45"/>
        <v>154.15151515151516</v>
      </c>
      <c r="P2264" s="10">
        <f t="shared" si="246"/>
        <v>28.104972375690608</v>
      </c>
      <c r="Q2264" t="str">
        <f t="shared" si="247"/>
        <v>games</v>
      </c>
      <c r="R2264" s="24" t="str">
        <f t="shared" si="248"/>
        <v>tabletop games</v>
      </c>
      <c r="S2264" s="14" t="str">
        <f t="shared" si="249"/>
        <v>Oct</v>
      </c>
      <c r="T2264" s="14" t="str">
        <f t="shared" si="250"/>
        <v>2014</v>
      </c>
      <c r="U2264" s="14" t="str">
        <f t="shared" si="251"/>
        <v>Nov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23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45"/>
        <v>115.54666666666667</v>
      </c>
      <c r="P2265" s="10">
        <f t="shared" si="246"/>
        <v>144.43333333333334</v>
      </c>
      <c r="Q2265" t="str">
        <f t="shared" si="247"/>
        <v>games</v>
      </c>
      <c r="R2265" s="24" t="str">
        <f t="shared" si="248"/>
        <v>tabletop games</v>
      </c>
      <c r="S2265" s="14" t="str">
        <f t="shared" si="249"/>
        <v>Jan</v>
      </c>
      <c r="T2265" s="14" t="str">
        <f t="shared" si="250"/>
        <v>2015</v>
      </c>
      <c r="U2265" s="14" t="str">
        <f t="shared" si="251"/>
        <v>Jan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23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45"/>
        <v>180.03333333333333</v>
      </c>
      <c r="P2266" s="10">
        <f t="shared" si="246"/>
        <v>24.274157303370785</v>
      </c>
      <c r="Q2266" t="str">
        <f t="shared" si="247"/>
        <v>games</v>
      </c>
      <c r="R2266" s="24" t="str">
        <f t="shared" si="248"/>
        <v>tabletop games</v>
      </c>
      <c r="S2266" s="14" t="str">
        <f t="shared" si="249"/>
        <v>May</v>
      </c>
      <c r="T2266" s="14" t="str">
        <f t="shared" si="250"/>
        <v>2016</v>
      </c>
      <c r="U2266" s="14" t="str">
        <f t="shared" si="251"/>
        <v>May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23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45"/>
        <v>298.5</v>
      </c>
      <c r="P2267" s="10">
        <f t="shared" si="246"/>
        <v>35.117647058823529</v>
      </c>
      <c r="Q2267" t="str">
        <f t="shared" si="247"/>
        <v>games</v>
      </c>
      <c r="R2267" s="24" t="str">
        <f t="shared" si="248"/>
        <v>tabletop games</v>
      </c>
      <c r="S2267" s="14" t="str">
        <f t="shared" si="249"/>
        <v>Nov</v>
      </c>
      <c r="T2267" s="14" t="str">
        <f t="shared" si="250"/>
        <v>2016</v>
      </c>
      <c r="U2267" s="14" t="str">
        <f t="shared" si="251"/>
        <v>Nov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23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45"/>
        <v>320.26666666666665</v>
      </c>
      <c r="P2268" s="10">
        <f t="shared" si="246"/>
        <v>24.762886597938145</v>
      </c>
      <c r="Q2268" t="str">
        <f t="shared" si="247"/>
        <v>games</v>
      </c>
      <c r="R2268" s="24" t="str">
        <f t="shared" si="248"/>
        <v>tabletop games</v>
      </c>
      <c r="S2268" s="14" t="str">
        <f t="shared" si="249"/>
        <v>Apr</v>
      </c>
      <c r="T2268" s="14" t="str">
        <f t="shared" si="250"/>
        <v>2016</v>
      </c>
      <c r="U2268" s="14" t="str">
        <f t="shared" si="251"/>
        <v>Apr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23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45"/>
        <v>380.52499999999998</v>
      </c>
      <c r="P2269" s="10">
        <f t="shared" si="246"/>
        <v>188.37871287128712</v>
      </c>
      <c r="Q2269" t="str">
        <f t="shared" si="247"/>
        <v>games</v>
      </c>
      <c r="R2269" s="24" t="str">
        <f t="shared" si="248"/>
        <v>tabletop games</v>
      </c>
      <c r="S2269" s="14" t="str">
        <f t="shared" si="249"/>
        <v>Nov</v>
      </c>
      <c r="T2269" s="14" t="str">
        <f t="shared" si="250"/>
        <v>2014</v>
      </c>
      <c r="U2269" s="14" t="str">
        <f t="shared" si="251"/>
        <v>Dec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23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45"/>
        <v>102.60000000000001</v>
      </c>
      <c r="P2270" s="10">
        <f t="shared" si="246"/>
        <v>148.08247422680412</v>
      </c>
      <c r="Q2270" t="str">
        <f t="shared" si="247"/>
        <v>games</v>
      </c>
      <c r="R2270" s="24" t="str">
        <f t="shared" si="248"/>
        <v>tabletop games</v>
      </c>
      <c r="S2270" s="14" t="str">
        <f t="shared" si="249"/>
        <v>Feb</v>
      </c>
      <c r="T2270" s="14" t="str">
        <f t="shared" si="250"/>
        <v>2017</v>
      </c>
      <c r="U2270" s="14" t="str">
        <f t="shared" si="251"/>
        <v>Mar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23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45"/>
        <v>1801.64</v>
      </c>
      <c r="P2271" s="10">
        <f t="shared" si="246"/>
        <v>49.934589800443462</v>
      </c>
      <c r="Q2271" t="str">
        <f t="shared" si="247"/>
        <v>games</v>
      </c>
      <c r="R2271" s="24" t="str">
        <f t="shared" si="248"/>
        <v>tabletop games</v>
      </c>
      <c r="S2271" s="14" t="str">
        <f t="shared" si="249"/>
        <v>Feb</v>
      </c>
      <c r="T2271" s="14" t="str">
        <f t="shared" si="250"/>
        <v>2017</v>
      </c>
      <c r="U2271" s="14" t="str">
        <f t="shared" si="251"/>
        <v>Mar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23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45"/>
        <v>720.24800000000005</v>
      </c>
      <c r="P2272" s="10">
        <f t="shared" si="246"/>
        <v>107.82155688622754</v>
      </c>
      <c r="Q2272" t="str">
        <f t="shared" si="247"/>
        <v>games</v>
      </c>
      <c r="R2272" s="24" t="str">
        <f t="shared" si="248"/>
        <v>tabletop games</v>
      </c>
      <c r="S2272" s="14" t="str">
        <f t="shared" si="249"/>
        <v>Dec</v>
      </c>
      <c r="T2272" s="14" t="str">
        <f t="shared" si="250"/>
        <v>2016</v>
      </c>
      <c r="U2272" s="14" t="str">
        <f t="shared" si="251"/>
        <v>Jan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2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45"/>
        <v>283.09000000000003</v>
      </c>
      <c r="P2273" s="10">
        <f t="shared" si="246"/>
        <v>42.63403614457831</v>
      </c>
      <c r="Q2273" t="str">
        <f t="shared" si="247"/>
        <v>games</v>
      </c>
      <c r="R2273" s="24" t="str">
        <f t="shared" si="248"/>
        <v>tabletop games</v>
      </c>
      <c r="S2273" s="14" t="str">
        <f t="shared" si="249"/>
        <v>Nov</v>
      </c>
      <c r="T2273" s="14" t="str">
        <f t="shared" si="250"/>
        <v>2016</v>
      </c>
      <c r="U2273" s="14" t="str">
        <f t="shared" si="251"/>
        <v>Dec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23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45"/>
        <v>1356.6000000000001</v>
      </c>
      <c r="P2274" s="10">
        <f t="shared" si="246"/>
        <v>14.370762711864407</v>
      </c>
      <c r="Q2274" t="str">
        <f t="shared" si="247"/>
        <v>games</v>
      </c>
      <c r="R2274" s="24" t="str">
        <f t="shared" si="248"/>
        <v>tabletop games</v>
      </c>
      <c r="S2274" s="14" t="str">
        <f t="shared" si="249"/>
        <v>Nov</v>
      </c>
      <c r="T2274" s="14" t="str">
        <f t="shared" si="250"/>
        <v>2015</v>
      </c>
      <c r="U2274" s="14" t="str">
        <f t="shared" si="251"/>
        <v>Dec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23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45"/>
        <v>220.35999999999999</v>
      </c>
      <c r="P2275" s="10">
        <f t="shared" si="246"/>
        <v>37.476190476190474</v>
      </c>
      <c r="Q2275" t="str">
        <f t="shared" si="247"/>
        <v>games</v>
      </c>
      <c r="R2275" s="24" t="str">
        <f t="shared" si="248"/>
        <v>tabletop games</v>
      </c>
      <c r="S2275" s="14" t="str">
        <f t="shared" si="249"/>
        <v>Feb</v>
      </c>
      <c r="T2275" s="14" t="str">
        <f t="shared" si="250"/>
        <v>2017</v>
      </c>
      <c r="U2275" s="14" t="str">
        <f t="shared" si="251"/>
        <v>Mar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23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45"/>
        <v>119.6</v>
      </c>
      <c r="P2276" s="10">
        <f t="shared" si="246"/>
        <v>30.202020202020201</v>
      </c>
      <c r="Q2276" t="str">
        <f t="shared" si="247"/>
        <v>games</v>
      </c>
      <c r="R2276" s="24" t="str">
        <f t="shared" si="248"/>
        <v>tabletop games</v>
      </c>
      <c r="S2276" s="14" t="str">
        <f t="shared" si="249"/>
        <v>Jan</v>
      </c>
      <c r="T2276" s="14" t="str">
        <f t="shared" si="250"/>
        <v>2014</v>
      </c>
      <c r="U2276" s="14" t="str">
        <f t="shared" si="251"/>
        <v>Feb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23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45"/>
        <v>407.76923076923077</v>
      </c>
      <c r="P2277" s="10">
        <f t="shared" si="246"/>
        <v>33.550632911392405</v>
      </c>
      <c r="Q2277" t="str">
        <f t="shared" si="247"/>
        <v>games</v>
      </c>
      <c r="R2277" s="24" t="str">
        <f t="shared" si="248"/>
        <v>tabletop games</v>
      </c>
      <c r="S2277" s="14" t="str">
        <f t="shared" si="249"/>
        <v>Nov</v>
      </c>
      <c r="T2277" s="14" t="str">
        <f t="shared" si="250"/>
        <v>2014</v>
      </c>
      <c r="U2277" s="14" t="str">
        <f t="shared" si="251"/>
        <v>Dec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23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45"/>
        <v>105.81826105905425</v>
      </c>
      <c r="P2278" s="10">
        <f t="shared" si="246"/>
        <v>64.74666666666667</v>
      </c>
      <c r="Q2278" t="str">
        <f t="shared" si="247"/>
        <v>games</v>
      </c>
      <c r="R2278" s="24" t="str">
        <f t="shared" si="248"/>
        <v>tabletop games</v>
      </c>
      <c r="S2278" s="14" t="str">
        <f t="shared" si="249"/>
        <v>Dec</v>
      </c>
      <c r="T2278" s="14" t="str">
        <f t="shared" si="250"/>
        <v>2013</v>
      </c>
      <c r="U2278" s="14" t="str">
        <f t="shared" si="251"/>
        <v>Jan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23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45"/>
        <v>141.08235294117648</v>
      </c>
      <c r="P2279" s="10">
        <f t="shared" si="246"/>
        <v>57.932367149758456</v>
      </c>
      <c r="Q2279" t="str">
        <f t="shared" si="247"/>
        <v>games</v>
      </c>
      <c r="R2279" s="24" t="str">
        <f t="shared" si="248"/>
        <v>tabletop games</v>
      </c>
      <c r="S2279" s="14" t="str">
        <f t="shared" si="249"/>
        <v>Jan</v>
      </c>
      <c r="T2279" s="14" t="str">
        <f t="shared" si="250"/>
        <v>2012</v>
      </c>
      <c r="U2279" s="14" t="str">
        <f t="shared" si="251"/>
        <v>Feb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23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45"/>
        <v>270.7</v>
      </c>
      <c r="P2280" s="10">
        <f t="shared" si="246"/>
        <v>53.078431372549019</v>
      </c>
      <c r="Q2280" t="str">
        <f t="shared" si="247"/>
        <v>games</v>
      </c>
      <c r="R2280" s="24" t="str">
        <f t="shared" si="248"/>
        <v>tabletop games</v>
      </c>
      <c r="S2280" s="14" t="str">
        <f t="shared" si="249"/>
        <v>Nov</v>
      </c>
      <c r="T2280" s="14" t="str">
        <f t="shared" si="250"/>
        <v>2015</v>
      </c>
      <c r="U2280" s="14" t="str">
        <f t="shared" si="251"/>
        <v>Jan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23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45"/>
        <v>153.80000000000001</v>
      </c>
      <c r="P2281" s="10">
        <f t="shared" si="246"/>
        <v>48.0625</v>
      </c>
      <c r="Q2281" t="str">
        <f t="shared" si="247"/>
        <v>games</v>
      </c>
      <c r="R2281" s="24" t="str">
        <f t="shared" si="248"/>
        <v>tabletop games</v>
      </c>
      <c r="S2281" s="14" t="str">
        <f t="shared" si="249"/>
        <v>Jan</v>
      </c>
      <c r="T2281" s="14" t="str">
        <f t="shared" si="250"/>
        <v>2015</v>
      </c>
      <c r="U2281" s="14" t="str">
        <f t="shared" si="251"/>
        <v>Feb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23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45"/>
        <v>403.57653061224488</v>
      </c>
      <c r="P2282" s="10">
        <f t="shared" si="246"/>
        <v>82.396874999999994</v>
      </c>
      <c r="Q2282" t="str">
        <f t="shared" si="247"/>
        <v>games</v>
      </c>
      <c r="R2282" s="24" t="str">
        <f t="shared" si="248"/>
        <v>tabletop games</v>
      </c>
      <c r="S2282" s="14" t="str">
        <f t="shared" si="249"/>
        <v>Aug</v>
      </c>
      <c r="T2282" s="14" t="str">
        <f t="shared" si="250"/>
        <v>2015</v>
      </c>
      <c r="U2282" s="14" t="str">
        <f t="shared" si="251"/>
        <v>Sep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2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45"/>
        <v>185</v>
      </c>
      <c r="P2283" s="10">
        <f t="shared" si="246"/>
        <v>50.454545454545453</v>
      </c>
      <c r="Q2283" t="str">
        <f t="shared" si="247"/>
        <v>music</v>
      </c>
      <c r="R2283" s="24" t="str">
        <f t="shared" si="248"/>
        <v>rock</v>
      </c>
      <c r="S2283" s="14" t="str">
        <f t="shared" si="249"/>
        <v>May</v>
      </c>
      <c r="T2283" s="14" t="str">
        <f t="shared" si="250"/>
        <v>2011</v>
      </c>
      <c r="U2283" s="14" t="str">
        <f t="shared" si="251"/>
        <v>Jul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23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45"/>
        <v>185.33333333333331</v>
      </c>
      <c r="P2284" s="10">
        <f t="shared" si="246"/>
        <v>115.83333333333333</v>
      </c>
      <c r="Q2284" t="str">
        <f t="shared" si="247"/>
        <v>music</v>
      </c>
      <c r="R2284" s="24" t="str">
        <f t="shared" si="248"/>
        <v>rock</v>
      </c>
      <c r="S2284" s="14" t="str">
        <f t="shared" si="249"/>
        <v>Nov</v>
      </c>
      <c r="T2284" s="14" t="str">
        <f t="shared" si="250"/>
        <v>2015</v>
      </c>
      <c r="U2284" s="14" t="str">
        <f t="shared" si="251"/>
        <v>Jan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23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45"/>
        <v>100.85533333333332</v>
      </c>
      <c r="P2285" s="10">
        <f t="shared" si="246"/>
        <v>63.03458333333333</v>
      </c>
      <c r="Q2285" t="str">
        <f t="shared" si="247"/>
        <v>music</v>
      </c>
      <c r="R2285" s="24" t="str">
        <f t="shared" si="248"/>
        <v>rock</v>
      </c>
      <c r="S2285" s="14" t="str">
        <f t="shared" si="249"/>
        <v>Mar</v>
      </c>
      <c r="T2285" s="14" t="str">
        <f t="shared" si="250"/>
        <v>2012</v>
      </c>
      <c r="U2285" s="14" t="str">
        <f t="shared" si="251"/>
        <v>May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23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45"/>
        <v>106.22116666666668</v>
      </c>
      <c r="P2286" s="10">
        <f t="shared" si="246"/>
        <v>108.02152542372882</v>
      </c>
      <c r="Q2286" t="str">
        <f t="shared" si="247"/>
        <v>music</v>
      </c>
      <c r="R2286" s="24" t="str">
        <f t="shared" si="248"/>
        <v>rock</v>
      </c>
      <c r="S2286" s="14" t="str">
        <f t="shared" si="249"/>
        <v>Feb</v>
      </c>
      <c r="T2286" s="14" t="str">
        <f t="shared" si="250"/>
        <v>2011</v>
      </c>
      <c r="U2286" s="14" t="str">
        <f t="shared" si="251"/>
        <v>Mar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23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45"/>
        <v>121.36666666666667</v>
      </c>
      <c r="P2287" s="10">
        <f t="shared" si="246"/>
        <v>46.088607594936711</v>
      </c>
      <c r="Q2287" t="str">
        <f t="shared" si="247"/>
        <v>music</v>
      </c>
      <c r="R2287" s="24" t="str">
        <f t="shared" si="248"/>
        <v>rock</v>
      </c>
      <c r="S2287" s="14" t="str">
        <f t="shared" si="249"/>
        <v>May</v>
      </c>
      <c r="T2287" s="14" t="str">
        <f t="shared" si="250"/>
        <v>2012</v>
      </c>
      <c r="U2287" s="14" t="str">
        <f t="shared" si="251"/>
        <v>Jun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23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45"/>
        <v>100.06666666666666</v>
      </c>
      <c r="P2288" s="10">
        <f t="shared" si="246"/>
        <v>107.21428571428571</v>
      </c>
      <c r="Q2288" t="str">
        <f t="shared" si="247"/>
        <v>music</v>
      </c>
      <c r="R2288" s="24" t="str">
        <f t="shared" si="248"/>
        <v>rock</v>
      </c>
      <c r="S2288" s="14" t="str">
        <f t="shared" si="249"/>
        <v>Aug</v>
      </c>
      <c r="T2288" s="14" t="str">
        <f t="shared" si="250"/>
        <v>2013</v>
      </c>
      <c r="U2288" s="14" t="str">
        <f t="shared" si="251"/>
        <v>Sep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23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45"/>
        <v>119.97755555555555</v>
      </c>
      <c r="P2289" s="10">
        <f t="shared" si="246"/>
        <v>50.9338679245283</v>
      </c>
      <c r="Q2289" t="str">
        <f t="shared" si="247"/>
        <v>music</v>
      </c>
      <c r="R2289" s="24" t="str">
        <f t="shared" si="248"/>
        <v>rock</v>
      </c>
      <c r="S2289" s="14" t="str">
        <f t="shared" si="249"/>
        <v>Jun</v>
      </c>
      <c r="T2289" s="14" t="str">
        <f t="shared" si="250"/>
        <v>2014</v>
      </c>
      <c r="U2289" s="14" t="str">
        <f t="shared" si="251"/>
        <v>Jun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23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45"/>
        <v>100.1</v>
      </c>
      <c r="P2290" s="10">
        <f t="shared" si="246"/>
        <v>40.04</v>
      </c>
      <c r="Q2290" t="str">
        <f t="shared" si="247"/>
        <v>music</v>
      </c>
      <c r="R2290" s="24" t="str">
        <f t="shared" si="248"/>
        <v>rock</v>
      </c>
      <c r="S2290" s="14" t="str">
        <f t="shared" si="249"/>
        <v>Jun</v>
      </c>
      <c r="T2290" s="14" t="str">
        <f t="shared" si="250"/>
        <v>2012</v>
      </c>
      <c r="U2290" s="14" t="str">
        <f t="shared" si="251"/>
        <v>Jun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23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45"/>
        <v>107.4</v>
      </c>
      <c r="P2291" s="10">
        <f t="shared" si="246"/>
        <v>64.44</v>
      </c>
      <c r="Q2291" t="str">
        <f t="shared" si="247"/>
        <v>music</v>
      </c>
      <c r="R2291" s="24" t="str">
        <f t="shared" si="248"/>
        <v>rock</v>
      </c>
      <c r="S2291" s="14" t="str">
        <f t="shared" si="249"/>
        <v>Oct</v>
      </c>
      <c r="T2291" s="14" t="str">
        <f t="shared" si="250"/>
        <v>2013</v>
      </c>
      <c r="U2291" s="14" t="str">
        <f t="shared" si="251"/>
        <v>Dec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23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45"/>
        <v>104.06666666666666</v>
      </c>
      <c r="P2292" s="10">
        <f t="shared" si="246"/>
        <v>53.827586206896555</v>
      </c>
      <c r="Q2292" t="str">
        <f t="shared" si="247"/>
        <v>music</v>
      </c>
      <c r="R2292" s="24" t="str">
        <f t="shared" si="248"/>
        <v>rock</v>
      </c>
      <c r="S2292" s="14" t="str">
        <f t="shared" si="249"/>
        <v>Sep</v>
      </c>
      <c r="T2292" s="14" t="str">
        <f t="shared" si="250"/>
        <v>2009</v>
      </c>
      <c r="U2292" s="14" t="str">
        <f t="shared" si="251"/>
        <v>Dec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2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45"/>
        <v>172.8</v>
      </c>
      <c r="P2293" s="10">
        <f t="shared" si="246"/>
        <v>100.46511627906976</v>
      </c>
      <c r="Q2293" t="str">
        <f t="shared" si="247"/>
        <v>music</v>
      </c>
      <c r="R2293" s="24" t="str">
        <f t="shared" si="248"/>
        <v>rock</v>
      </c>
      <c r="S2293" s="14" t="str">
        <f t="shared" si="249"/>
        <v>Mar</v>
      </c>
      <c r="T2293" s="14" t="str">
        <f t="shared" si="250"/>
        <v>2012</v>
      </c>
      <c r="U2293" s="14" t="str">
        <f t="shared" si="251"/>
        <v>Apr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23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45"/>
        <v>107.2505</v>
      </c>
      <c r="P2294" s="10">
        <f t="shared" si="246"/>
        <v>46.630652173913049</v>
      </c>
      <c r="Q2294" t="str">
        <f t="shared" si="247"/>
        <v>music</v>
      </c>
      <c r="R2294" s="24" t="str">
        <f t="shared" si="248"/>
        <v>rock</v>
      </c>
      <c r="S2294" s="14" t="str">
        <f t="shared" si="249"/>
        <v>Mar</v>
      </c>
      <c r="T2294" s="14" t="str">
        <f t="shared" si="250"/>
        <v>2012</v>
      </c>
      <c r="U2294" s="14" t="str">
        <f t="shared" si="251"/>
        <v>Apr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23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45"/>
        <v>108.23529411764706</v>
      </c>
      <c r="P2295" s="10">
        <f t="shared" si="246"/>
        <v>34.074074074074076</v>
      </c>
      <c r="Q2295" t="str">
        <f t="shared" si="247"/>
        <v>music</v>
      </c>
      <c r="R2295" s="24" t="str">
        <f t="shared" si="248"/>
        <v>rock</v>
      </c>
      <c r="S2295" s="14" t="str">
        <f t="shared" si="249"/>
        <v>Aug</v>
      </c>
      <c r="T2295" s="14" t="str">
        <f t="shared" si="250"/>
        <v>2012</v>
      </c>
      <c r="U2295" s="14" t="str">
        <f t="shared" si="251"/>
        <v>Sep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23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45"/>
        <v>146.08079999999998</v>
      </c>
      <c r="P2296" s="10">
        <f t="shared" si="246"/>
        <v>65.214642857142863</v>
      </c>
      <c r="Q2296" t="str">
        <f t="shared" si="247"/>
        <v>music</v>
      </c>
      <c r="R2296" s="24" t="str">
        <f t="shared" si="248"/>
        <v>rock</v>
      </c>
      <c r="S2296" s="14" t="str">
        <f t="shared" si="249"/>
        <v>Dec</v>
      </c>
      <c r="T2296" s="14" t="str">
        <f t="shared" si="250"/>
        <v>2012</v>
      </c>
      <c r="U2296" s="14" t="str">
        <f t="shared" si="251"/>
        <v>Jan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23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45"/>
        <v>125.25</v>
      </c>
      <c r="P2297" s="10">
        <f t="shared" si="246"/>
        <v>44.205882352941174</v>
      </c>
      <c r="Q2297" t="str">
        <f t="shared" si="247"/>
        <v>music</v>
      </c>
      <c r="R2297" s="24" t="str">
        <f t="shared" si="248"/>
        <v>rock</v>
      </c>
      <c r="S2297" s="14" t="str">
        <f t="shared" si="249"/>
        <v>Dec</v>
      </c>
      <c r="T2297" s="14" t="str">
        <f t="shared" si="250"/>
        <v>2012</v>
      </c>
      <c r="U2297" s="14" t="str">
        <f t="shared" si="251"/>
        <v>Jan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23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45"/>
        <v>149.07142857142856</v>
      </c>
      <c r="P2298" s="10">
        <f t="shared" si="246"/>
        <v>71.965517241379317</v>
      </c>
      <c r="Q2298" t="str">
        <f t="shared" si="247"/>
        <v>music</v>
      </c>
      <c r="R2298" s="24" t="str">
        <f t="shared" si="248"/>
        <v>rock</v>
      </c>
      <c r="S2298" s="14" t="str">
        <f t="shared" si="249"/>
        <v>Jan</v>
      </c>
      <c r="T2298" s="14" t="str">
        <f t="shared" si="250"/>
        <v>2012</v>
      </c>
      <c r="U2298" s="14" t="str">
        <f t="shared" si="251"/>
        <v>Feb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23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45"/>
        <v>100.6</v>
      </c>
      <c r="P2299" s="10">
        <f t="shared" si="246"/>
        <v>52.94736842105263</v>
      </c>
      <c r="Q2299" t="str">
        <f t="shared" si="247"/>
        <v>music</v>
      </c>
      <c r="R2299" s="24" t="str">
        <f t="shared" si="248"/>
        <v>rock</v>
      </c>
      <c r="S2299" s="14" t="str">
        <f t="shared" si="249"/>
        <v>Feb</v>
      </c>
      <c r="T2299" s="14" t="str">
        <f t="shared" si="250"/>
        <v>2012</v>
      </c>
      <c r="U2299" s="14" t="str">
        <f t="shared" si="251"/>
        <v>Mar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23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45"/>
        <v>105.07333333333332</v>
      </c>
      <c r="P2300" s="10">
        <f t="shared" si="246"/>
        <v>109.45138888888889</v>
      </c>
      <c r="Q2300" t="str">
        <f t="shared" si="247"/>
        <v>music</v>
      </c>
      <c r="R2300" s="24" t="str">
        <f t="shared" si="248"/>
        <v>rock</v>
      </c>
      <c r="S2300" s="14" t="str">
        <f t="shared" si="249"/>
        <v>Feb</v>
      </c>
      <c r="T2300" s="14" t="str">
        <f t="shared" si="250"/>
        <v>2014</v>
      </c>
      <c r="U2300" s="14" t="str">
        <f t="shared" si="251"/>
        <v>Mar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23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45"/>
        <v>350.16666666666663</v>
      </c>
      <c r="P2301" s="10">
        <f t="shared" si="246"/>
        <v>75.035714285714292</v>
      </c>
      <c r="Q2301" t="str">
        <f t="shared" si="247"/>
        <v>music</v>
      </c>
      <c r="R2301" s="24" t="str">
        <f t="shared" si="248"/>
        <v>rock</v>
      </c>
      <c r="S2301" s="14" t="str">
        <f t="shared" si="249"/>
        <v>Jan</v>
      </c>
      <c r="T2301" s="14" t="str">
        <f t="shared" si="250"/>
        <v>2011</v>
      </c>
      <c r="U2301" s="14" t="str">
        <f t="shared" si="251"/>
        <v>Feb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23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45"/>
        <v>101.25</v>
      </c>
      <c r="P2302" s="10">
        <f t="shared" si="246"/>
        <v>115.71428571428571</v>
      </c>
      <c r="Q2302" t="str">
        <f t="shared" si="247"/>
        <v>music</v>
      </c>
      <c r="R2302" s="24" t="str">
        <f t="shared" si="248"/>
        <v>rock</v>
      </c>
      <c r="S2302" s="14" t="str">
        <f t="shared" si="249"/>
        <v>Jun</v>
      </c>
      <c r="T2302" s="14" t="str">
        <f t="shared" si="250"/>
        <v>2012</v>
      </c>
      <c r="U2302" s="14" t="str">
        <f t="shared" si="251"/>
        <v>Jun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2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45"/>
        <v>133.6044</v>
      </c>
      <c r="P2303" s="10">
        <f t="shared" si="246"/>
        <v>31.659810426540286</v>
      </c>
      <c r="Q2303" t="str">
        <f t="shared" si="247"/>
        <v>music</v>
      </c>
      <c r="R2303" s="24" t="str">
        <f t="shared" si="248"/>
        <v>indie rock</v>
      </c>
      <c r="S2303" s="14" t="str">
        <f t="shared" si="249"/>
        <v>May</v>
      </c>
      <c r="T2303" s="14" t="str">
        <f t="shared" si="250"/>
        <v>2013</v>
      </c>
      <c r="U2303" s="14" t="str">
        <f t="shared" si="251"/>
        <v>Jun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23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45"/>
        <v>170.65217391304347</v>
      </c>
      <c r="P2304" s="10">
        <f t="shared" si="246"/>
        <v>46.176470588235297</v>
      </c>
      <c r="Q2304" t="str">
        <f t="shared" si="247"/>
        <v>music</v>
      </c>
      <c r="R2304" s="24" t="str">
        <f t="shared" si="248"/>
        <v>indie rock</v>
      </c>
      <c r="S2304" s="14" t="str">
        <f t="shared" si="249"/>
        <v>Nov</v>
      </c>
      <c r="T2304" s="14" t="str">
        <f t="shared" si="250"/>
        <v>2013</v>
      </c>
      <c r="U2304" s="14" t="str">
        <f t="shared" si="251"/>
        <v>Dec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23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45"/>
        <v>109.35829457364341</v>
      </c>
      <c r="P2305" s="10">
        <f t="shared" si="246"/>
        <v>68.481650485436887</v>
      </c>
      <c r="Q2305" t="str">
        <f t="shared" si="247"/>
        <v>music</v>
      </c>
      <c r="R2305" s="24" t="str">
        <f t="shared" si="248"/>
        <v>indie rock</v>
      </c>
      <c r="S2305" s="14" t="str">
        <f t="shared" si="249"/>
        <v>Nov</v>
      </c>
      <c r="T2305" s="14" t="str">
        <f t="shared" si="250"/>
        <v>2011</v>
      </c>
      <c r="U2305" s="14" t="str">
        <f t="shared" si="251"/>
        <v>Dec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23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45"/>
        <v>100.70033333333335</v>
      </c>
      <c r="P2306" s="10">
        <f t="shared" si="246"/>
        <v>53.469203539823013</v>
      </c>
      <c r="Q2306" t="str">
        <f t="shared" si="247"/>
        <v>music</v>
      </c>
      <c r="R2306" s="24" t="str">
        <f t="shared" si="248"/>
        <v>indie rock</v>
      </c>
      <c r="S2306" s="14" t="str">
        <f t="shared" si="249"/>
        <v>Nov</v>
      </c>
      <c r="T2306" s="14" t="str">
        <f t="shared" si="250"/>
        <v>2010</v>
      </c>
      <c r="U2306" s="14" t="str">
        <f t="shared" si="251"/>
        <v>Jan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23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52">E2307/D2307*100</f>
        <v>101.22777777777779</v>
      </c>
      <c r="P2307" s="10">
        <f t="shared" ref="P2307:P2370" si="253">E2307/L2307</f>
        <v>109.10778443113773</v>
      </c>
      <c r="Q2307" t="str">
        <f t="shared" ref="Q2307:Q2370" si="254">LEFT(N2307,FIND("/",N2307)-1)</f>
        <v>music</v>
      </c>
      <c r="R2307" s="24" t="str">
        <f t="shared" ref="R2307:R2370" si="255">RIGHT(N2307,LEN(N2307)-SEARCH("/",N2307,1))</f>
        <v>indie rock</v>
      </c>
      <c r="S2307" s="14" t="str">
        <f t="shared" ref="S2307:S2370" si="256">TEXT((((J2307/60)/60)/24)+DATE(1970,1,1),"mmm")</f>
        <v>Jul</v>
      </c>
      <c r="T2307" s="14" t="str">
        <f t="shared" ref="T2307:T2370" si="257">TEXT(((((J2307/60)/60)/24)+DATE(1970,1,1)),"yyyy")</f>
        <v>2014</v>
      </c>
      <c r="U2307" s="14" t="str">
        <f t="shared" ref="U2307:U2370" si="258">TEXT((((I2307/60)/60)/24)+DATE(1970,1,1),"mmm")</f>
        <v>Aug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23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52"/>
        <v>106.75857142857143</v>
      </c>
      <c r="P2308" s="10">
        <f t="shared" si="253"/>
        <v>51.185616438356163</v>
      </c>
      <c r="Q2308" t="str">
        <f t="shared" si="254"/>
        <v>music</v>
      </c>
      <c r="R2308" s="24" t="str">
        <f t="shared" si="255"/>
        <v>indie rock</v>
      </c>
      <c r="S2308" s="14" t="str">
        <f t="shared" si="256"/>
        <v>Feb</v>
      </c>
      <c r="T2308" s="14" t="str">
        <f t="shared" si="257"/>
        <v>2012</v>
      </c>
      <c r="U2308" s="14" t="str">
        <f t="shared" si="258"/>
        <v>Mar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23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52"/>
        <v>106.65777537961894</v>
      </c>
      <c r="P2309" s="10">
        <f t="shared" si="253"/>
        <v>27.936800000000002</v>
      </c>
      <c r="Q2309" t="str">
        <f t="shared" si="254"/>
        <v>music</v>
      </c>
      <c r="R2309" s="24" t="str">
        <f t="shared" si="255"/>
        <v>indie rock</v>
      </c>
      <c r="S2309" s="14" t="str">
        <f t="shared" si="256"/>
        <v>Apr</v>
      </c>
      <c r="T2309" s="14" t="str">
        <f t="shared" si="257"/>
        <v>2012</v>
      </c>
      <c r="U2309" s="14" t="str">
        <f t="shared" si="258"/>
        <v>May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23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52"/>
        <v>101.30622</v>
      </c>
      <c r="P2310" s="10">
        <f t="shared" si="253"/>
        <v>82.496921824104234</v>
      </c>
      <c r="Q2310" t="str">
        <f t="shared" si="254"/>
        <v>music</v>
      </c>
      <c r="R2310" s="24" t="str">
        <f t="shared" si="255"/>
        <v>indie rock</v>
      </c>
      <c r="S2310" s="14" t="str">
        <f t="shared" si="256"/>
        <v>Jul</v>
      </c>
      <c r="T2310" s="14" t="str">
        <f t="shared" si="257"/>
        <v>2014</v>
      </c>
      <c r="U2310" s="14" t="str">
        <f t="shared" si="258"/>
        <v>Aug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23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52"/>
        <v>106.67450000000001</v>
      </c>
      <c r="P2311" s="10">
        <f t="shared" si="253"/>
        <v>59.817476635514019</v>
      </c>
      <c r="Q2311" t="str">
        <f t="shared" si="254"/>
        <v>music</v>
      </c>
      <c r="R2311" s="24" t="str">
        <f t="shared" si="255"/>
        <v>indie rock</v>
      </c>
      <c r="S2311" s="14" t="str">
        <f t="shared" si="256"/>
        <v>Feb</v>
      </c>
      <c r="T2311" s="14" t="str">
        <f t="shared" si="257"/>
        <v>2013</v>
      </c>
      <c r="U2311" s="14" t="str">
        <f t="shared" si="258"/>
        <v>Mar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23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52"/>
        <v>428.83978378378379</v>
      </c>
      <c r="P2312" s="10">
        <f t="shared" si="253"/>
        <v>64.816470588235291</v>
      </c>
      <c r="Q2312" t="str">
        <f t="shared" si="254"/>
        <v>music</v>
      </c>
      <c r="R2312" s="24" t="str">
        <f t="shared" si="255"/>
        <v>indie rock</v>
      </c>
      <c r="S2312" s="14" t="str">
        <f t="shared" si="256"/>
        <v>Feb</v>
      </c>
      <c r="T2312" s="14" t="str">
        <f t="shared" si="257"/>
        <v>2013</v>
      </c>
      <c r="U2312" s="14" t="str">
        <f t="shared" si="258"/>
        <v>Mar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2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52"/>
        <v>104.11111111111111</v>
      </c>
      <c r="P2313" s="10">
        <f t="shared" si="253"/>
        <v>90.09615384615384</v>
      </c>
      <c r="Q2313" t="str">
        <f t="shared" si="254"/>
        <v>music</v>
      </c>
      <c r="R2313" s="24" t="str">
        <f t="shared" si="255"/>
        <v>indie rock</v>
      </c>
      <c r="S2313" s="14" t="str">
        <f t="shared" si="256"/>
        <v>Apr</v>
      </c>
      <c r="T2313" s="14" t="str">
        <f t="shared" si="257"/>
        <v>2014</v>
      </c>
      <c r="U2313" s="14" t="str">
        <f t="shared" si="258"/>
        <v>May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23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52"/>
        <v>107.86666666666666</v>
      </c>
      <c r="P2314" s="10">
        <f t="shared" si="253"/>
        <v>40.962025316455694</v>
      </c>
      <c r="Q2314" t="str">
        <f t="shared" si="254"/>
        <v>music</v>
      </c>
      <c r="R2314" s="24" t="str">
        <f t="shared" si="255"/>
        <v>indie rock</v>
      </c>
      <c r="S2314" s="14" t="str">
        <f t="shared" si="256"/>
        <v>Mar</v>
      </c>
      <c r="T2314" s="14" t="str">
        <f t="shared" si="257"/>
        <v>2014</v>
      </c>
      <c r="U2314" s="14" t="str">
        <f t="shared" si="258"/>
        <v>Apr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23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52"/>
        <v>175.84040000000002</v>
      </c>
      <c r="P2315" s="10">
        <f t="shared" si="253"/>
        <v>56.000127388535034</v>
      </c>
      <c r="Q2315" t="str">
        <f t="shared" si="254"/>
        <v>music</v>
      </c>
      <c r="R2315" s="24" t="str">
        <f t="shared" si="255"/>
        <v>indie rock</v>
      </c>
      <c r="S2315" s="14" t="str">
        <f t="shared" si="256"/>
        <v>Apr</v>
      </c>
      <c r="T2315" s="14" t="str">
        <f t="shared" si="257"/>
        <v>2012</v>
      </c>
      <c r="U2315" s="14" t="str">
        <f t="shared" si="258"/>
        <v>May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23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52"/>
        <v>156.97</v>
      </c>
      <c r="P2316" s="10">
        <f t="shared" si="253"/>
        <v>37.672800000000002</v>
      </c>
      <c r="Q2316" t="str">
        <f t="shared" si="254"/>
        <v>music</v>
      </c>
      <c r="R2316" s="24" t="str">
        <f t="shared" si="255"/>
        <v>indie rock</v>
      </c>
      <c r="S2316" s="14" t="str">
        <f t="shared" si="256"/>
        <v>May</v>
      </c>
      <c r="T2316" s="14" t="str">
        <f t="shared" si="257"/>
        <v>2012</v>
      </c>
      <c r="U2316" s="14" t="str">
        <f t="shared" si="258"/>
        <v>Jun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23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52"/>
        <v>102.60000000000001</v>
      </c>
      <c r="P2317" s="10">
        <f t="shared" si="253"/>
        <v>40.078125</v>
      </c>
      <c r="Q2317" t="str">
        <f t="shared" si="254"/>
        <v>music</v>
      </c>
      <c r="R2317" s="24" t="str">
        <f t="shared" si="255"/>
        <v>indie rock</v>
      </c>
      <c r="S2317" s="14" t="str">
        <f t="shared" si="256"/>
        <v>Apr</v>
      </c>
      <c r="T2317" s="14" t="str">
        <f t="shared" si="257"/>
        <v>2012</v>
      </c>
      <c r="U2317" s="14" t="str">
        <f t="shared" si="258"/>
        <v>May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23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52"/>
        <v>104.04266666666666</v>
      </c>
      <c r="P2318" s="10">
        <f t="shared" si="253"/>
        <v>78.031999999999996</v>
      </c>
      <c r="Q2318" t="str">
        <f t="shared" si="254"/>
        <v>music</v>
      </c>
      <c r="R2318" s="24" t="str">
        <f t="shared" si="255"/>
        <v>indie rock</v>
      </c>
      <c r="S2318" s="14" t="str">
        <f t="shared" si="256"/>
        <v>Sep</v>
      </c>
      <c r="T2318" s="14" t="str">
        <f t="shared" si="257"/>
        <v>2009</v>
      </c>
      <c r="U2318" s="14" t="str">
        <f t="shared" si="258"/>
        <v>Dec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23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52"/>
        <v>104</v>
      </c>
      <c r="P2319" s="10">
        <f t="shared" si="253"/>
        <v>18.90909090909091</v>
      </c>
      <c r="Q2319" t="str">
        <f t="shared" si="254"/>
        <v>music</v>
      </c>
      <c r="R2319" s="24" t="str">
        <f t="shared" si="255"/>
        <v>indie rock</v>
      </c>
      <c r="S2319" s="14" t="str">
        <f t="shared" si="256"/>
        <v>Jan</v>
      </c>
      <c r="T2319" s="14" t="str">
        <f t="shared" si="257"/>
        <v>2010</v>
      </c>
      <c r="U2319" s="14" t="str">
        <f t="shared" si="258"/>
        <v>Feb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23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52"/>
        <v>121.05999999999999</v>
      </c>
      <c r="P2320" s="10">
        <f t="shared" si="253"/>
        <v>37.134969325153371</v>
      </c>
      <c r="Q2320" t="str">
        <f t="shared" si="254"/>
        <v>music</v>
      </c>
      <c r="R2320" s="24" t="str">
        <f t="shared" si="255"/>
        <v>indie rock</v>
      </c>
      <c r="S2320" s="14" t="str">
        <f t="shared" si="256"/>
        <v>Aug</v>
      </c>
      <c r="T2320" s="14" t="str">
        <f t="shared" si="257"/>
        <v>2009</v>
      </c>
      <c r="U2320" s="14" t="str">
        <f t="shared" si="258"/>
        <v>Sep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23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52"/>
        <v>107.69999999999999</v>
      </c>
      <c r="P2321" s="10">
        <f t="shared" si="253"/>
        <v>41.961038961038959</v>
      </c>
      <c r="Q2321" t="str">
        <f t="shared" si="254"/>
        <v>music</v>
      </c>
      <c r="R2321" s="24" t="str">
        <f t="shared" si="255"/>
        <v>indie rock</v>
      </c>
      <c r="S2321" s="14" t="str">
        <f t="shared" si="256"/>
        <v>Nov</v>
      </c>
      <c r="T2321" s="14" t="str">
        <f t="shared" si="257"/>
        <v>2013</v>
      </c>
      <c r="U2321" s="14" t="str">
        <f t="shared" si="258"/>
        <v>Dec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23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52"/>
        <v>108.66</v>
      </c>
      <c r="P2322" s="10">
        <f t="shared" si="253"/>
        <v>61.044943820224717</v>
      </c>
      <c r="Q2322" t="str">
        <f t="shared" si="254"/>
        <v>music</v>
      </c>
      <c r="R2322" s="24" t="str">
        <f t="shared" si="255"/>
        <v>indie rock</v>
      </c>
      <c r="S2322" s="14" t="str">
        <f t="shared" si="256"/>
        <v>Feb</v>
      </c>
      <c r="T2322" s="14" t="str">
        <f t="shared" si="257"/>
        <v>2014</v>
      </c>
      <c r="U2322" s="14" t="str">
        <f t="shared" si="258"/>
        <v>Apr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52"/>
        <v>39.120962394619681</v>
      </c>
      <c r="P2323" s="10">
        <f t="shared" si="253"/>
        <v>64.53125</v>
      </c>
      <c r="Q2323" t="str">
        <f t="shared" si="254"/>
        <v>food</v>
      </c>
      <c r="R2323" s="24" t="str">
        <f t="shared" si="255"/>
        <v>small batch</v>
      </c>
      <c r="S2323" s="14" t="str">
        <f t="shared" si="256"/>
        <v>Mar</v>
      </c>
      <c r="T2323" s="14" t="str">
        <f t="shared" si="257"/>
        <v>2017</v>
      </c>
      <c r="U2323" s="14" t="str">
        <f t="shared" si="258"/>
        <v>Apr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23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52"/>
        <v>3.1481481481481479</v>
      </c>
      <c r="P2324" s="10">
        <f t="shared" si="253"/>
        <v>21.25</v>
      </c>
      <c r="Q2324" t="str">
        <f t="shared" si="254"/>
        <v>food</v>
      </c>
      <c r="R2324" s="24" t="str">
        <f t="shared" si="255"/>
        <v>small batch</v>
      </c>
      <c r="S2324" s="14" t="str">
        <f t="shared" si="256"/>
        <v>Mar</v>
      </c>
      <c r="T2324" s="14" t="str">
        <f t="shared" si="257"/>
        <v>2017</v>
      </c>
      <c r="U2324" s="14" t="str">
        <f t="shared" si="258"/>
        <v>Apr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23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52"/>
        <v>48</v>
      </c>
      <c r="P2325" s="10">
        <f t="shared" si="253"/>
        <v>30</v>
      </c>
      <c r="Q2325" t="str">
        <f t="shared" si="254"/>
        <v>food</v>
      </c>
      <c r="R2325" s="24" t="str">
        <f t="shared" si="255"/>
        <v>small batch</v>
      </c>
      <c r="S2325" s="14" t="str">
        <f t="shared" si="256"/>
        <v>Mar</v>
      </c>
      <c r="T2325" s="14" t="str">
        <f t="shared" si="257"/>
        <v>2017</v>
      </c>
      <c r="U2325" s="14" t="str">
        <f t="shared" si="258"/>
        <v>Mar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23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52"/>
        <v>20.733333333333334</v>
      </c>
      <c r="P2326" s="10">
        <f t="shared" si="253"/>
        <v>25.491803278688526</v>
      </c>
      <c r="Q2326" t="str">
        <f t="shared" si="254"/>
        <v>food</v>
      </c>
      <c r="R2326" s="24" t="str">
        <f t="shared" si="255"/>
        <v>small batch</v>
      </c>
      <c r="S2326" s="14" t="str">
        <f t="shared" si="256"/>
        <v>Feb</v>
      </c>
      <c r="T2326" s="14" t="str">
        <f t="shared" si="257"/>
        <v>2017</v>
      </c>
      <c r="U2326" s="14" t="str">
        <f t="shared" si="258"/>
        <v>Mar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23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52"/>
        <v>8</v>
      </c>
      <c r="P2327" s="10">
        <f t="shared" si="253"/>
        <v>11.428571428571429</v>
      </c>
      <c r="Q2327" t="str">
        <f t="shared" si="254"/>
        <v>food</v>
      </c>
      <c r="R2327" s="24" t="str">
        <f t="shared" si="255"/>
        <v>small batch</v>
      </c>
      <c r="S2327" s="14" t="str">
        <f t="shared" si="256"/>
        <v>Feb</v>
      </c>
      <c r="T2327" s="14" t="str">
        <f t="shared" si="257"/>
        <v>2017</v>
      </c>
      <c r="U2327" s="14" t="str">
        <f t="shared" si="258"/>
        <v>Mar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23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52"/>
        <v>0.72</v>
      </c>
      <c r="P2328" s="10">
        <f t="shared" si="253"/>
        <v>108</v>
      </c>
      <c r="Q2328" t="str">
        <f t="shared" si="254"/>
        <v>food</v>
      </c>
      <c r="R2328" s="24" t="str">
        <f t="shared" si="255"/>
        <v>small batch</v>
      </c>
      <c r="S2328" s="14" t="str">
        <f t="shared" si="256"/>
        <v>Mar</v>
      </c>
      <c r="T2328" s="14" t="str">
        <f t="shared" si="257"/>
        <v>2017</v>
      </c>
      <c r="U2328" s="14" t="str">
        <f t="shared" si="258"/>
        <v>Apr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23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52"/>
        <v>526.09431428571429</v>
      </c>
      <c r="P2329" s="10">
        <f t="shared" si="253"/>
        <v>54.883162444113267</v>
      </c>
      <c r="Q2329" t="str">
        <f t="shared" si="254"/>
        <v>food</v>
      </c>
      <c r="R2329" s="24" t="str">
        <f t="shared" si="255"/>
        <v>small batch</v>
      </c>
      <c r="S2329" s="14" t="str">
        <f t="shared" si="256"/>
        <v>Jul</v>
      </c>
      <c r="T2329" s="14" t="str">
        <f t="shared" si="257"/>
        <v>2014</v>
      </c>
      <c r="U2329" s="14" t="str">
        <f t="shared" si="258"/>
        <v>Aug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23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52"/>
        <v>254.45000000000002</v>
      </c>
      <c r="P2330" s="10">
        <f t="shared" si="253"/>
        <v>47.383612662942269</v>
      </c>
      <c r="Q2330" t="str">
        <f t="shared" si="254"/>
        <v>food</v>
      </c>
      <c r="R2330" s="24" t="str">
        <f t="shared" si="255"/>
        <v>small batch</v>
      </c>
      <c r="S2330" s="14" t="str">
        <f t="shared" si="256"/>
        <v>May</v>
      </c>
      <c r="T2330" s="14" t="str">
        <f t="shared" si="257"/>
        <v>2015</v>
      </c>
      <c r="U2330" s="14" t="str">
        <f t="shared" si="258"/>
        <v>Jun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23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52"/>
        <v>105.91999999999999</v>
      </c>
      <c r="P2331" s="10">
        <f t="shared" si="253"/>
        <v>211.84</v>
      </c>
      <c r="Q2331" t="str">
        <f t="shared" si="254"/>
        <v>food</v>
      </c>
      <c r="R2331" s="24" t="str">
        <f t="shared" si="255"/>
        <v>small batch</v>
      </c>
      <c r="S2331" s="14" t="str">
        <f t="shared" si="256"/>
        <v>Jun</v>
      </c>
      <c r="T2331" s="14" t="str">
        <f t="shared" si="257"/>
        <v>2014</v>
      </c>
      <c r="U2331" s="14" t="str">
        <f t="shared" si="258"/>
        <v>Jul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23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52"/>
        <v>102.42285714285715</v>
      </c>
      <c r="P2332" s="10">
        <f t="shared" si="253"/>
        <v>219.92638036809817</v>
      </c>
      <c r="Q2332" t="str">
        <f t="shared" si="254"/>
        <v>food</v>
      </c>
      <c r="R2332" s="24" t="str">
        <f t="shared" si="255"/>
        <v>small batch</v>
      </c>
      <c r="S2332" s="14" t="str">
        <f t="shared" si="256"/>
        <v>Nov</v>
      </c>
      <c r="T2332" s="14" t="str">
        <f t="shared" si="257"/>
        <v>2015</v>
      </c>
      <c r="U2332" s="14" t="str">
        <f t="shared" si="258"/>
        <v>Dec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2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52"/>
        <v>144.31375</v>
      </c>
      <c r="P2333" s="10">
        <f t="shared" si="253"/>
        <v>40.795406360424032</v>
      </c>
      <c r="Q2333" t="str">
        <f t="shared" si="254"/>
        <v>food</v>
      </c>
      <c r="R2333" s="24" t="str">
        <f t="shared" si="255"/>
        <v>small batch</v>
      </c>
      <c r="S2333" s="14" t="str">
        <f t="shared" si="256"/>
        <v>Jul</v>
      </c>
      <c r="T2333" s="14" t="str">
        <f t="shared" si="257"/>
        <v>2014</v>
      </c>
      <c r="U2333" s="14" t="str">
        <f t="shared" si="258"/>
        <v>Aug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23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52"/>
        <v>106.30800000000001</v>
      </c>
      <c r="P2334" s="10">
        <f t="shared" si="253"/>
        <v>75.502840909090907</v>
      </c>
      <c r="Q2334" t="str">
        <f t="shared" si="254"/>
        <v>food</v>
      </c>
      <c r="R2334" s="24" t="str">
        <f t="shared" si="255"/>
        <v>small batch</v>
      </c>
      <c r="S2334" s="14" t="str">
        <f t="shared" si="256"/>
        <v>Jan</v>
      </c>
      <c r="T2334" s="14" t="str">
        <f t="shared" si="257"/>
        <v>2015</v>
      </c>
      <c r="U2334" s="14" t="str">
        <f t="shared" si="258"/>
        <v>Feb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23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52"/>
        <v>212.16666666666666</v>
      </c>
      <c r="P2335" s="10">
        <f t="shared" si="253"/>
        <v>13.542553191489361</v>
      </c>
      <c r="Q2335" t="str">
        <f t="shared" si="254"/>
        <v>food</v>
      </c>
      <c r="R2335" s="24" t="str">
        <f t="shared" si="255"/>
        <v>small batch</v>
      </c>
      <c r="S2335" s="14" t="str">
        <f t="shared" si="256"/>
        <v>May</v>
      </c>
      <c r="T2335" s="14" t="str">
        <f t="shared" si="257"/>
        <v>2014</v>
      </c>
      <c r="U2335" s="14" t="str">
        <f t="shared" si="258"/>
        <v>May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23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52"/>
        <v>101.95</v>
      </c>
      <c r="P2336" s="10">
        <f t="shared" si="253"/>
        <v>60.865671641791046</v>
      </c>
      <c r="Q2336" t="str">
        <f t="shared" si="254"/>
        <v>food</v>
      </c>
      <c r="R2336" s="24" t="str">
        <f t="shared" si="255"/>
        <v>small batch</v>
      </c>
      <c r="S2336" s="14" t="str">
        <f t="shared" si="256"/>
        <v>Oct</v>
      </c>
      <c r="T2336" s="14" t="str">
        <f t="shared" si="257"/>
        <v>2014</v>
      </c>
      <c r="U2336" s="14" t="str">
        <f t="shared" si="258"/>
        <v>Nov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23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52"/>
        <v>102.27200000000001</v>
      </c>
      <c r="P2337" s="10">
        <f t="shared" si="253"/>
        <v>115.69230769230769</v>
      </c>
      <c r="Q2337" t="str">
        <f t="shared" si="254"/>
        <v>food</v>
      </c>
      <c r="R2337" s="24" t="str">
        <f t="shared" si="255"/>
        <v>small batch</v>
      </c>
      <c r="S2337" s="14" t="str">
        <f t="shared" si="256"/>
        <v>May</v>
      </c>
      <c r="T2337" s="14" t="str">
        <f t="shared" si="257"/>
        <v>2014</v>
      </c>
      <c r="U2337" s="14" t="str">
        <f t="shared" si="258"/>
        <v>Jun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23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52"/>
        <v>520.73254999999995</v>
      </c>
      <c r="P2338" s="10">
        <f t="shared" si="253"/>
        <v>48.104623556581984</v>
      </c>
      <c r="Q2338" t="str">
        <f t="shared" si="254"/>
        <v>food</v>
      </c>
      <c r="R2338" s="24" t="str">
        <f t="shared" si="255"/>
        <v>small batch</v>
      </c>
      <c r="S2338" s="14" t="str">
        <f t="shared" si="256"/>
        <v>Jan</v>
      </c>
      <c r="T2338" s="14" t="str">
        <f t="shared" si="257"/>
        <v>2014</v>
      </c>
      <c r="U2338" s="14" t="str">
        <f t="shared" si="258"/>
        <v>Mar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23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52"/>
        <v>110.65833333333333</v>
      </c>
      <c r="P2339" s="10">
        <f t="shared" si="253"/>
        <v>74.184357541899445</v>
      </c>
      <c r="Q2339" t="str">
        <f t="shared" si="254"/>
        <v>food</v>
      </c>
      <c r="R2339" s="24" t="str">
        <f t="shared" si="255"/>
        <v>small batch</v>
      </c>
      <c r="S2339" s="14" t="str">
        <f t="shared" si="256"/>
        <v>May</v>
      </c>
      <c r="T2339" s="14" t="str">
        <f t="shared" si="257"/>
        <v>2014</v>
      </c>
      <c r="U2339" s="14" t="str">
        <f t="shared" si="258"/>
        <v>Jun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23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52"/>
        <v>101.14333333333335</v>
      </c>
      <c r="P2340" s="10">
        <f t="shared" si="253"/>
        <v>123.34552845528455</v>
      </c>
      <c r="Q2340" t="str">
        <f t="shared" si="254"/>
        <v>food</v>
      </c>
      <c r="R2340" s="24" t="str">
        <f t="shared" si="255"/>
        <v>small batch</v>
      </c>
      <c r="S2340" s="14" t="str">
        <f t="shared" si="256"/>
        <v>May</v>
      </c>
      <c r="T2340" s="14" t="str">
        <f t="shared" si="257"/>
        <v>2014</v>
      </c>
      <c r="U2340" s="14" t="str">
        <f t="shared" si="258"/>
        <v>Jun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23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52"/>
        <v>294.20799999999997</v>
      </c>
      <c r="P2341" s="10">
        <f t="shared" si="253"/>
        <v>66.623188405797094</v>
      </c>
      <c r="Q2341" t="str">
        <f t="shared" si="254"/>
        <v>food</v>
      </c>
      <c r="R2341" s="24" t="str">
        <f t="shared" si="255"/>
        <v>small batch</v>
      </c>
      <c r="S2341" s="14" t="str">
        <f t="shared" si="256"/>
        <v>Nov</v>
      </c>
      <c r="T2341" s="14" t="str">
        <f t="shared" si="257"/>
        <v>2016</v>
      </c>
      <c r="U2341" s="14" t="str">
        <f t="shared" si="258"/>
        <v>Dec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23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52"/>
        <v>105.77749999999999</v>
      </c>
      <c r="P2342" s="10">
        <f t="shared" si="253"/>
        <v>104.99007444168734</v>
      </c>
      <c r="Q2342" t="str">
        <f t="shared" si="254"/>
        <v>food</v>
      </c>
      <c r="R2342" s="24" t="str">
        <f t="shared" si="255"/>
        <v>small batch</v>
      </c>
      <c r="S2342" s="14" t="str">
        <f t="shared" si="256"/>
        <v>Sep</v>
      </c>
      <c r="T2342" s="14" t="str">
        <f t="shared" si="257"/>
        <v>2016</v>
      </c>
      <c r="U2342" s="14" t="str">
        <f t="shared" si="258"/>
        <v>Oct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2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52"/>
        <v>0</v>
      </c>
      <c r="P2343" s="10" t="e">
        <f t="shared" si="253"/>
        <v>#DIV/0!</v>
      </c>
      <c r="Q2343" t="str">
        <f t="shared" si="254"/>
        <v>technology</v>
      </c>
      <c r="R2343" s="24" t="str">
        <f t="shared" si="255"/>
        <v>web</v>
      </c>
      <c r="S2343" s="14" t="str">
        <f t="shared" si="256"/>
        <v>Jun</v>
      </c>
      <c r="T2343" s="14" t="str">
        <f t="shared" si="257"/>
        <v>2015</v>
      </c>
      <c r="U2343" s="14" t="str">
        <f t="shared" si="258"/>
        <v>Jul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23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52"/>
        <v>0</v>
      </c>
      <c r="P2344" s="10" t="e">
        <f t="shared" si="253"/>
        <v>#DIV/0!</v>
      </c>
      <c r="Q2344" t="str">
        <f t="shared" si="254"/>
        <v>technology</v>
      </c>
      <c r="R2344" s="24" t="str">
        <f t="shared" si="255"/>
        <v>web</v>
      </c>
      <c r="S2344" s="14" t="str">
        <f t="shared" si="256"/>
        <v>Sep</v>
      </c>
      <c r="T2344" s="14" t="str">
        <f t="shared" si="257"/>
        <v>2014</v>
      </c>
      <c r="U2344" s="14" t="str">
        <f t="shared" si="258"/>
        <v>Oct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23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52"/>
        <v>3</v>
      </c>
      <c r="P2345" s="10">
        <f t="shared" si="253"/>
        <v>300</v>
      </c>
      <c r="Q2345" t="str">
        <f t="shared" si="254"/>
        <v>technology</v>
      </c>
      <c r="R2345" s="24" t="str">
        <f t="shared" si="255"/>
        <v>web</v>
      </c>
      <c r="S2345" s="14" t="str">
        <f t="shared" si="256"/>
        <v>Nov</v>
      </c>
      <c r="T2345" s="14" t="str">
        <f t="shared" si="257"/>
        <v>2015</v>
      </c>
      <c r="U2345" s="14" t="str">
        <f t="shared" si="258"/>
        <v>Jan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23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52"/>
        <v>0.1</v>
      </c>
      <c r="P2346" s="10">
        <f t="shared" si="253"/>
        <v>1</v>
      </c>
      <c r="Q2346" t="str">
        <f t="shared" si="254"/>
        <v>technology</v>
      </c>
      <c r="R2346" s="24" t="str">
        <f t="shared" si="255"/>
        <v>web</v>
      </c>
      <c r="S2346" s="14" t="str">
        <f t="shared" si="256"/>
        <v>May</v>
      </c>
      <c r="T2346" s="14" t="str">
        <f t="shared" si="257"/>
        <v>2016</v>
      </c>
      <c r="U2346" s="14" t="str">
        <f t="shared" si="258"/>
        <v>Jun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23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52"/>
        <v>0</v>
      </c>
      <c r="P2347" s="10" t="e">
        <f t="shared" si="253"/>
        <v>#DIV/0!</v>
      </c>
      <c r="Q2347" t="str">
        <f t="shared" si="254"/>
        <v>technology</v>
      </c>
      <c r="R2347" s="24" t="str">
        <f t="shared" si="255"/>
        <v>web</v>
      </c>
      <c r="S2347" s="14" t="str">
        <f t="shared" si="256"/>
        <v>Feb</v>
      </c>
      <c r="T2347" s="14" t="str">
        <f t="shared" si="257"/>
        <v>2015</v>
      </c>
      <c r="U2347" s="14" t="str">
        <f t="shared" si="258"/>
        <v>Mar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23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52"/>
        <v>6.5000000000000002E-2</v>
      </c>
      <c r="P2348" s="10">
        <f t="shared" si="253"/>
        <v>13</v>
      </c>
      <c r="Q2348" t="str">
        <f t="shared" si="254"/>
        <v>technology</v>
      </c>
      <c r="R2348" s="24" t="str">
        <f t="shared" si="255"/>
        <v>web</v>
      </c>
      <c r="S2348" s="14" t="str">
        <f t="shared" si="256"/>
        <v>Sep</v>
      </c>
      <c r="T2348" s="14" t="str">
        <f t="shared" si="257"/>
        <v>2016</v>
      </c>
      <c r="U2348" s="14" t="str">
        <f t="shared" si="258"/>
        <v>Oct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23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52"/>
        <v>1.5</v>
      </c>
      <c r="P2349" s="10">
        <f t="shared" si="253"/>
        <v>15</v>
      </c>
      <c r="Q2349" t="str">
        <f t="shared" si="254"/>
        <v>technology</v>
      </c>
      <c r="R2349" s="24" t="str">
        <f t="shared" si="255"/>
        <v>web</v>
      </c>
      <c r="S2349" s="14" t="str">
        <f t="shared" si="256"/>
        <v>Jul</v>
      </c>
      <c r="T2349" s="14" t="str">
        <f t="shared" si="257"/>
        <v>2016</v>
      </c>
      <c r="U2349" s="14" t="str">
        <f t="shared" si="258"/>
        <v>Aug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23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52"/>
        <v>0.38571428571428573</v>
      </c>
      <c r="P2350" s="10">
        <f t="shared" si="253"/>
        <v>54</v>
      </c>
      <c r="Q2350" t="str">
        <f t="shared" si="254"/>
        <v>technology</v>
      </c>
      <c r="R2350" s="24" t="str">
        <f t="shared" si="255"/>
        <v>web</v>
      </c>
      <c r="S2350" s="14" t="str">
        <f t="shared" si="256"/>
        <v>Dec</v>
      </c>
      <c r="T2350" s="14" t="str">
        <f t="shared" si="257"/>
        <v>2015</v>
      </c>
      <c r="U2350" s="14" t="str">
        <f t="shared" si="258"/>
        <v>Feb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23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52"/>
        <v>0</v>
      </c>
      <c r="P2351" s="10" t="e">
        <f t="shared" si="253"/>
        <v>#DIV/0!</v>
      </c>
      <c r="Q2351" t="str">
        <f t="shared" si="254"/>
        <v>technology</v>
      </c>
      <c r="R2351" s="24" t="str">
        <f t="shared" si="255"/>
        <v>web</v>
      </c>
      <c r="S2351" s="14" t="str">
        <f t="shared" si="256"/>
        <v>Jul</v>
      </c>
      <c r="T2351" s="14" t="str">
        <f t="shared" si="257"/>
        <v>2015</v>
      </c>
      <c r="U2351" s="14" t="str">
        <f t="shared" si="258"/>
        <v>Aug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23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52"/>
        <v>0</v>
      </c>
      <c r="P2352" s="10" t="e">
        <f t="shared" si="253"/>
        <v>#DIV/0!</v>
      </c>
      <c r="Q2352" t="str">
        <f t="shared" si="254"/>
        <v>technology</v>
      </c>
      <c r="R2352" s="24" t="str">
        <f t="shared" si="255"/>
        <v>web</v>
      </c>
      <c r="S2352" s="14" t="str">
        <f t="shared" si="256"/>
        <v>Dec</v>
      </c>
      <c r="T2352" s="14" t="str">
        <f t="shared" si="257"/>
        <v>2016</v>
      </c>
      <c r="U2352" s="14" t="str">
        <f t="shared" si="258"/>
        <v>Jan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2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52"/>
        <v>0.5714285714285714</v>
      </c>
      <c r="P2353" s="10">
        <f t="shared" si="253"/>
        <v>15.428571428571429</v>
      </c>
      <c r="Q2353" t="str">
        <f t="shared" si="254"/>
        <v>technology</v>
      </c>
      <c r="R2353" s="24" t="str">
        <f t="shared" si="255"/>
        <v>web</v>
      </c>
      <c r="S2353" s="14" t="str">
        <f t="shared" si="256"/>
        <v>Mar</v>
      </c>
      <c r="T2353" s="14" t="str">
        <f t="shared" si="257"/>
        <v>2015</v>
      </c>
      <c r="U2353" s="14" t="str">
        <f t="shared" si="258"/>
        <v>Apr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23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52"/>
        <v>0</v>
      </c>
      <c r="P2354" s="10" t="e">
        <f t="shared" si="253"/>
        <v>#DIV/0!</v>
      </c>
      <c r="Q2354" t="str">
        <f t="shared" si="254"/>
        <v>technology</v>
      </c>
      <c r="R2354" s="24" t="str">
        <f t="shared" si="255"/>
        <v>web</v>
      </c>
      <c r="S2354" s="14" t="str">
        <f t="shared" si="256"/>
        <v>Apr</v>
      </c>
      <c r="T2354" s="14" t="str">
        <f t="shared" si="257"/>
        <v>2015</v>
      </c>
      <c r="U2354" s="14" t="str">
        <f t="shared" si="258"/>
        <v>Jun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23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52"/>
        <v>0</v>
      </c>
      <c r="P2355" s="10" t="e">
        <f t="shared" si="253"/>
        <v>#DIV/0!</v>
      </c>
      <c r="Q2355" t="str">
        <f t="shared" si="254"/>
        <v>technology</v>
      </c>
      <c r="R2355" s="24" t="str">
        <f t="shared" si="255"/>
        <v>web</v>
      </c>
      <c r="S2355" s="14" t="str">
        <f t="shared" si="256"/>
        <v>Apr</v>
      </c>
      <c r="T2355" s="14" t="str">
        <f t="shared" si="257"/>
        <v>2015</v>
      </c>
      <c r="U2355" s="14" t="str">
        <f t="shared" si="258"/>
        <v>Apr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23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52"/>
        <v>7.1428571428571425E-2</v>
      </c>
      <c r="P2356" s="10">
        <f t="shared" si="253"/>
        <v>25</v>
      </c>
      <c r="Q2356" t="str">
        <f t="shared" si="254"/>
        <v>technology</v>
      </c>
      <c r="R2356" s="24" t="str">
        <f t="shared" si="255"/>
        <v>web</v>
      </c>
      <c r="S2356" s="14" t="str">
        <f t="shared" si="256"/>
        <v>Nov</v>
      </c>
      <c r="T2356" s="14" t="str">
        <f t="shared" si="257"/>
        <v>2014</v>
      </c>
      <c r="U2356" s="14" t="str">
        <f t="shared" si="258"/>
        <v>Jan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23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52"/>
        <v>0.6875</v>
      </c>
      <c r="P2357" s="10">
        <f t="shared" si="253"/>
        <v>27.5</v>
      </c>
      <c r="Q2357" t="str">
        <f t="shared" si="254"/>
        <v>technology</v>
      </c>
      <c r="R2357" s="24" t="str">
        <f t="shared" si="255"/>
        <v>web</v>
      </c>
      <c r="S2357" s="14" t="str">
        <f t="shared" si="256"/>
        <v>Apr</v>
      </c>
      <c r="T2357" s="14" t="str">
        <f t="shared" si="257"/>
        <v>2015</v>
      </c>
      <c r="U2357" s="14" t="str">
        <f t="shared" si="258"/>
        <v>May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23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52"/>
        <v>0</v>
      </c>
      <c r="P2358" s="10" t="e">
        <f t="shared" si="253"/>
        <v>#DIV/0!</v>
      </c>
      <c r="Q2358" t="str">
        <f t="shared" si="254"/>
        <v>technology</v>
      </c>
      <c r="R2358" s="24" t="str">
        <f t="shared" si="255"/>
        <v>web</v>
      </c>
      <c r="S2358" s="14" t="str">
        <f t="shared" si="256"/>
        <v>May</v>
      </c>
      <c r="T2358" s="14" t="str">
        <f t="shared" si="257"/>
        <v>2015</v>
      </c>
      <c r="U2358" s="14" t="str">
        <f t="shared" si="258"/>
        <v>Jun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23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52"/>
        <v>0</v>
      </c>
      <c r="P2359" s="10" t="e">
        <f t="shared" si="253"/>
        <v>#DIV/0!</v>
      </c>
      <c r="Q2359" t="str">
        <f t="shared" si="254"/>
        <v>technology</v>
      </c>
      <c r="R2359" s="24" t="str">
        <f t="shared" si="255"/>
        <v>web</v>
      </c>
      <c r="S2359" s="14" t="str">
        <f t="shared" si="256"/>
        <v>Sep</v>
      </c>
      <c r="T2359" s="14" t="str">
        <f t="shared" si="257"/>
        <v>2015</v>
      </c>
      <c r="U2359" s="14" t="str">
        <f t="shared" si="258"/>
        <v>Oct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23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52"/>
        <v>0</v>
      </c>
      <c r="P2360" s="10" t="e">
        <f t="shared" si="253"/>
        <v>#DIV/0!</v>
      </c>
      <c r="Q2360" t="str">
        <f t="shared" si="254"/>
        <v>technology</v>
      </c>
      <c r="R2360" s="24" t="str">
        <f t="shared" si="255"/>
        <v>web</v>
      </c>
      <c r="S2360" s="14" t="str">
        <f t="shared" si="256"/>
        <v>Dec</v>
      </c>
      <c r="T2360" s="14" t="str">
        <f t="shared" si="257"/>
        <v>2014</v>
      </c>
      <c r="U2360" s="14" t="str">
        <f t="shared" si="258"/>
        <v>Jan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23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52"/>
        <v>14.680000000000001</v>
      </c>
      <c r="P2361" s="10">
        <f t="shared" si="253"/>
        <v>367</v>
      </c>
      <c r="Q2361" t="str">
        <f t="shared" si="254"/>
        <v>technology</v>
      </c>
      <c r="R2361" s="24" t="str">
        <f t="shared" si="255"/>
        <v>web</v>
      </c>
      <c r="S2361" s="14" t="str">
        <f t="shared" si="256"/>
        <v>Jun</v>
      </c>
      <c r="T2361" s="14" t="str">
        <f t="shared" si="257"/>
        <v>2015</v>
      </c>
      <c r="U2361" s="14" t="str">
        <f t="shared" si="258"/>
        <v>Aug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23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52"/>
        <v>0.04</v>
      </c>
      <c r="P2362" s="10">
        <f t="shared" si="253"/>
        <v>2</v>
      </c>
      <c r="Q2362" t="str">
        <f t="shared" si="254"/>
        <v>technology</v>
      </c>
      <c r="R2362" s="24" t="str">
        <f t="shared" si="255"/>
        <v>web</v>
      </c>
      <c r="S2362" s="14" t="str">
        <f t="shared" si="256"/>
        <v>Jan</v>
      </c>
      <c r="T2362" s="14" t="str">
        <f t="shared" si="257"/>
        <v>2016</v>
      </c>
      <c r="U2362" s="14" t="str">
        <f t="shared" si="258"/>
        <v>Feb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2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52"/>
        <v>0</v>
      </c>
      <c r="P2363" s="10" t="e">
        <f t="shared" si="253"/>
        <v>#DIV/0!</v>
      </c>
      <c r="Q2363" t="str">
        <f t="shared" si="254"/>
        <v>technology</v>
      </c>
      <c r="R2363" s="24" t="str">
        <f t="shared" si="255"/>
        <v>web</v>
      </c>
      <c r="S2363" s="14" t="str">
        <f t="shared" si="256"/>
        <v>Apr</v>
      </c>
      <c r="T2363" s="14" t="str">
        <f t="shared" si="257"/>
        <v>2016</v>
      </c>
      <c r="U2363" s="14" t="str">
        <f t="shared" si="258"/>
        <v>Apr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23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52"/>
        <v>28.571428571428569</v>
      </c>
      <c r="P2364" s="10">
        <f t="shared" si="253"/>
        <v>60</v>
      </c>
      <c r="Q2364" t="str">
        <f t="shared" si="254"/>
        <v>technology</v>
      </c>
      <c r="R2364" s="24" t="str">
        <f t="shared" si="255"/>
        <v>web</v>
      </c>
      <c r="S2364" s="14" t="str">
        <f t="shared" si="256"/>
        <v>Nov</v>
      </c>
      <c r="T2364" s="14" t="str">
        <f t="shared" si="257"/>
        <v>2014</v>
      </c>
      <c r="U2364" s="14" t="str">
        <f t="shared" si="258"/>
        <v>Dec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23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52"/>
        <v>0</v>
      </c>
      <c r="P2365" s="10" t="e">
        <f t="shared" si="253"/>
        <v>#DIV/0!</v>
      </c>
      <c r="Q2365" t="str">
        <f t="shared" si="254"/>
        <v>technology</v>
      </c>
      <c r="R2365" s="24" t="str">
        <f t="shared" si="255"/>
        <v>web</v>
      </c>
      <c r="S2365" s="14" t="str">
        <f t="shared" si="256"/>
        <v>Nov</v>
      </c>
      <c r="T2365" s="14" t="str">
        <f t="shared" si="257"/>
        <v>2015</v>
      </c>
      <c r="U2365" s="14" t="str">
        <f t="shared" si="258"/>
        <v>Dec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23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52"/>
        <v>0</v>
      </c>
      <c r="P2366" s="10" t="e">
        <f t="shared" si="253"/>
        <v>#DIV/0!</v>
      </c>
      <c r="Q2366" t="str">
        <f t="shared" si="254"/>
        <v>technology</v>
      </c>
      <c r="R2366" s="24" t="str">
        <f t="shared" si="255"/>
        <v>web</v>
      </c>
      <c r="S2366" s="14" t="str">
        <f t="shared" si="256"/>
        <v>Sep</v>
      </c>
      <c r="T2366" s="14" t="str">
        <f t="shared" si="257"/>
        <v>2015</v>
      </c>
      <c r="U2366" s="14" t="str">
        <f t="shared" si="258"/>
        <v>Oct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23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52"/>
        <v>0</v>
      </c>
      <c r="P2367" s="10" t="e">
        <f t="shared" si="253"/>
        <v>#DIV/0!</v>
      </c>
      <c r="Q2367" t="str">
        <f t="shared" si="254"/>
        <v>technology</v>
      </c>
      <c r="R2367" s="24" t="str">
        <f t="shared" si="255"/>
        <v>web</v>
      </c>
      <c r="S2367" s="14" t="str">
        <f t="shared" si="256"/>
        <v>Dec</v>
      </c>
      <c r="T2367" s="14" t="str">
        <f t="shared" si="257"/>
        <v>2015</v>
      </c>
      <c r="U2367" s="14" t="str">
        <f t="shared" si="258"/>
        <v>Jan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23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52"/>
        <v>10.52</v>
      </c>
      <c r="P2368" s="10">
        <f t="shared" si="253"/>
        <v>97.407407407407405</v>
      </c>
      <c r="Q2368" t="str">
        <f t="shared" si="254"/>
        <v>technology</v>
      </c>
      <c r="R2368" s="24" t="str">
        <f t="shared" si="255"/>
        <v>web</v>
      </c>
      <c r="S2368" s="14" t="str">
        <f t="shared" si="256"/>
        <v>Sep</v>
      </c>
      <c r="T2368" s="14" t="str">
        <f t="shared" si="257"/>
        <v>2015</v>
      </c>
      <c r="U2368" s="14" t="str">
        <f t="shared" si="258"/>
        <v>Oct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23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52"/>
        <v>1.34</v>
      </c>
      <c r="P2369" s="10">
        <f t="shared" si="253"/>
        <v>47.857142857142854</v>
      </c>
      <c r="Q2369" t="str">
        <f t="shared" si="254"/>
        <v>technology</v>
      </c>
      <c r="R2369" s="24" t="str">
        <f t="shared" si="255"/>
        <v>web</v>
      </c>
      <c r="S2369" s="14" t="str">
        <f t="shared" si="256"/>
        <v>Feb</v>
      </c>
      <c r="T2369" s="14" t="str">
        <f t="shared" si="257"/>
        <v>2016</v>
      </c>
      <c r="U2369" s="14" t="str">
        <f t="shared" si="258"/>
        <v>Apr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23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52"/>
        <v>0.25</v>
      </c>
      <c r="P2370" s="10">
        <f t="shared" si="253"/>
        <v>50</v>
      </c>
      <c r="Q2370" t="str">
        <f t="shared" si="254"/>
        <v>technology</v>
      </c>
      <c r="R2370" s="24" t="str">
        <f t="shared" si="255"/>
        <v>web</v>
      </c>
      <c r="S2370" s="14" t="str">
        <f t="shared" si="256"/>
        <v>Feb</v>
      </c>
      <c r="T2370" s="14" t="str">
        <f t="shared" si="257"/>
        <v>2015</v>
      </c>
      <c r="U2370" s="14" t="str">
        <f t="shared" si="258"/>
        <v>Apr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23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59">E2371/D2371*100</f>
        <v>0</v>
      </c>
      <c r="P2371" s="10" t="e">
        <f t="shared" ref="P2371:P2434" si="260">E2371/L2371</f>
        <v>#DIV/0!</v>
      </c>
      <c r="Q2371" t="str">
        <f t="shared" ref="Q2371:Q2434" si="261">LEFT(N2371,FIND("/",N2371)-1)</f>
        <v>technology</v>
      </c>
      <c r="R2371" s="24" t="str">
        <f t="shared" ref="R2371:R2434" si="262">RIGHT(N2371,LEN(N2371)-SEARCH("/",N2371,1))</f>
        <v>web</v>
      </c>
      <c r="S2371" s="14" t="str">
        <f t="shared" ref="S2371:S2434" si="263">TEXT((((J2371/60)/60)/24)+DATE(1970,1,1),"mmm")</f>
        <v>Jan</v>
      </c>
      <c r="T2371" s="14" t="str">
        <f t="shared" ref="T2371:T2434" si="264">TEXT(((((J2371/60)/60)/24)+DATE(1970,1,1)),"yyyy")</f>
        <v>2016</v>
      </c>
      <c r="U2371" s="14" t="str">
        <f t="shared" ref="U2371:U2434" si="265">TEXT((((I2371/60)/60)/24)+DATE(1970,1,1),"mmm")</f>
        <v>Feb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23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59"/>
        <v>0.32800000000000001</v>
      </c>
      <c r="P2372" s="10">
        <f t="shared" si="260"/>
        <v>20.5</v>
      </c>
      <c r="Q2372" t="str">
        <f t="shared" si="261"/>
        <v>technology</v>
      </c>
      <c r="R2372" s="24" t="str">
        <f t="shared" si="262"/>
        <v>web</v>
      </c>
      <c r="S2372" s="14" t="str">
        <f t="shared" si="263"/>
        <v>Nov</v>
      </c>
      <c r="T2372" s="14" t="str">
        <f t="shared" si="264"/>
        <v>2014</v>
      </c>
      <c r="U2372" s="14" t="str">
        <f t="shared" si="265"/>
        <v>Dec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2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59"/>
        <v>0</v>
      </c>
      <c r="P2373" s="10" t="e">
        <f t="shared" si="260"/>
        <v>#DIV/0!</v>
      </c>
      <c r="Q2373" t="str">
        <f t="shared" si="261"/>
        <v>technology</v>
      </c>
      <c r="R2373" s="24" t="str">
        <f t="shared" si="262"/>
        <v>web</v>
      </c>
      <c r="S2373" s="14" t="str">
        <f t="shared" si="263"/>
        <v>May</v>
      </c>
      <c r="T2373" s="14" t="str">
        <f t="shared" si="264"/>
        <v>2015</v>
      </c>
      <c r="U2373" s="14" t="str">
        <f t="shared" si="265"/>
        <v>Jun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23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59"/>
        <v>3.2727272727272729</v>
      </c>
      <c r="P2374" s="10">
        <f t="shared" si="260"/>
        <v>30</v>
      </c>
      <c r="Q2374" t="str">
        <f t="shared" si="261"/>
        <v>technology</v>
      </c>
      <c r="R2374" s="24" t="str">
        <f t="shared" si="262"/>
        <v>web</v>
      </c>
      <c r="S2374" s="14" t="str">
        <f t="shared" si="263"/>
        <v>Mar</v>
      </c>
      <c r="T2374" s="14" t="str">
        <f t="shared" si="264"/>
        <v>2015</v>
      </c>
      <c r="U2374" s="14" t="str">
        <f t="shared" si="265"/>
        <v>Apr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23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59"/>
        <v>5.8823529411764705E-3</v>
      </c>
      <c r="P2375" s="10">
        <f t="shared" si="260"/>
        <v>50</v>
      </c>
      <c r="Q2375" t="str">
        <f t="shared" si="261"/>
        <v>technology</v>
      </c>
      <c r="R2375" s="24" t="str">
        <f t="shared" si="262"/>
        <v>web</v>
      </c>
      <c r="S2375" s="14" t="str">
        <f t="shared" si="263"/>
        <v>Jul</v>
      </c>
      <c r="T2375" s="14" t="str">
        <f t="shared" si="264"/>
        <v>2015</v>
      </c>
      <c r="U2375" s="14" t="str">
        <f t="shared" si="265"/>
        <v>Aug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23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59"/>
        <v>4.5454545454545456E-2</v>
      </c>
      <c r="P2376" s="10">
        <f t="shared" si="260"/>
        <v>10</v>
      </c>
      <c r="Q2376" t="str">
        <f t="shared" si="261"/>
        <v>technology</v>
      </c>
      <c r="R2376" s="24" t="str">
        <f t="shared" si="262"/>
        <v>web</v>
      </c>
      <c r="S2376" s="14" t="str">
        <f t="shared" si="263"/>
        <v>Jan</v>
      </c>
      <c r="T2376" s="14" t="str">
        <f t="shared" si="264"/>
        <v>2015</v>
      </c>
      <c r="U2376" s="14" t="str">
        <f t="shared" si="265"/>
        <v>Feb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23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59"/>
        <v>0</v>
      </c>
      <c r="P2377" s="10" t="e">
        <f t="shared" si="260"/>
        <v>#DIV/0!</v>
      </c>
      <c r="Q2377" t="str">
        <f t="shared" si="261"/>
        <v>technology</v>
      </c>
      <c r="R2377" s="24" t="str">
        <f t="shared" si="262"/>
        <v>web</v>
      </c>
      <c r="S2377" s="14" t="str">
        <f t="shared" si="263"/>
        <v>Aug</v>
      </c>
      <c r="T2377" s="14" t="str">
        <f t="shared" si="264"/>
        <v>2016</v>
      </c>
      <c r="U2377" s="14" t="str">
        <f t="shared" si="265"/>
        <v>Sep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23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59"/>
        <v>10.877666666666666</v>
      </c>
      <c r="P2378" s="10">
        <f t="shared" si="260"/>
        <v>81.582499999999996</v>
      </c>
      <c r="Q2378" t="str">
        <f t="shared" si="261"/>
        <v>technology</v>
      </c>
      <c r="R2378" s="24" t="str">
        <f t="shared" si="262"/>
        <v>web</v>
      </c>
      <c r="S2378" s="14" t="str">
        <f t="shared" si="263"/>
        <v>Nov</v>
      </c>
      <c r="T2378" s="14" t="str">
        <f t="shared" si="264"/>
        <v>2015</v>
      </c>
      <c r="U2378" s="14" t="str">
        <f t="shared" si="265"/>
        <v>Dec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23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59"/>
        <v>0</v>
      </c>
      <c r="P2379" s="10" t="e">
        <f t="shared" si="260"/>
        <v>#DIV/0!</v>
      </c>
      <c r="Q2379" t="str">
        <f t="shared" si="261"/>
        <v>technology</v>
      </c>
      <c r="R2379" s="24" t="str">
        <f t="shared" si="262"/>
        <v>web</v>
      </c>
      <c r="S2379" s="14" t="str">
        <f t="shared" si="263"/>
        <v>Oct</v>
      </c>
      <c r="T2379" s="14" t="str">
        <f t="shared" si="264"/>
        <v>2016</v>
      </c>
      <c r="U2379" s="14" t="str">
        <f t="shared" si="265"/>
        <v>Nov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23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59"/>
        <v>0</v>
      </c>
      <c r="P2380" s="10" t="e">
        <f t="shared" si="260"/>
        <v>#DIV/0!</v>
      </c>
      <c r="Q2380" t="str">
        <f t="shared" si="261"/>
        <v>technology</v>
      </c>
      <c r="R2380" s="24" t="str">
        <f t="shared" si="262"/>
        <v>web</v>
      </c>
      <c r="S2380" s="14" t="str">
        <f t="shared" si="263"/>
        <v>Jul</v>
      </c>
      <c r="T2380" s="14" t="str">
        <f t="shared" si="264"/>
        <v>2015</v>
      </c>
      <c r="U2380" s="14" t="str">
        <f t="shared" si="265"/>
        <v>Aug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23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59"/>
        <v>0</v>
      </c>
      <c r="P2381" s="10" t="e">
        <f t="shared" si="260"/>
        <v>#DIV/0!</v>
      </c>
      <c r="Q2381" t="str">
        <f t="shared" si="261"/>
        <v>technology</v>
      </c>
      <c r="R2381" s="24" t="str">
        <f t="shared" si="262"/>
        <v>web</v>
      </c>
      <c r="S2381" s="14" t="str">
        <f t="shared" si="263"/>
        <v>Aug</v>
      </c>
      <c r="T2381" s="14" t="str">
        <f t="shared" si="264"/>
        <v>2015</v>
      </c>
      <c r="U2381" s="14" t="str">
        <f t="shared" si="265"/>
        <v>Oct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23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59"/>
        <v>0.36666666666666664</v>
      </c>
      <c r="P2382" s="10">
        <f t="shared" si="260"/>
        <v>18.333333333333332</v>
      </c>
      <c r="Q2382" t="str">
        <f t="shared" si="261"/>
        <v>technology</v>
      </c>
      <c r="R2382" s="24" t="str">
        <f t="shared" si="262"/>
        <v>web</v>
      </c>
      <c r="S2382" s="14" t="str">
        <f t="shared" si="263"/>
        <v>Sep</v>
      </c>
      <c r="T2382" s="14" t="str">
        <f t="shared" si="264"/>
        <v>2015</v>
      </c>
      <c r="U2382" s="14" t="str">
        <f t="shared" si="265"/>
        <v>Oct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2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59"/>
        <v>1.8193398957730169</v>
      </c>
      <c r="P2383" s="10">
        <f t="shared" si="260"/>
        <v>224.42857142857142</v>
      </c>
      <c r="Q2383" t="str">
        <f t="shared" si="261"/>
        <v>technology</v>
      </c>
      <c r="R2383" s="24" t="str">
        <f t="shared" si="262"/>
        <v>web</v>
      </c>
      <c r="S2383" s="14" t="str">
        <f t="shared" si="263"/>
        <v>Mar</v>
      </c>
      <c r="T2383" s="14" t="str">
        <f t="shared" si="264"/>
        <v>2015</v>
      </c>
      <c r="U2383" s="14" t="str">
        <f t="shared" si="265"/>
        <v>Apr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23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59"/>
        <v>2.5</v>
      </c>
      <c r="P2384" s="10">
        <f t="shared" si="260"/>
        <v>37.5</v>
      </c>
      <c r="Q2384" t="str">
        <f t="shared" si="261"/>
        <v>technology</v>
      </c>
      <c r="R2384" s="24" t="str">
        <f t="shared" si="262"/>
        <v>web</v>
      </c>
      <c r="S2384" s="14" t="str">
        <f t="shared" si="263"/>
        <v>Jul</v>
      </c>
      <c r="T2384" s="14" t="str">
        <f t="shared" si="264"/>
        <v>2015</v>
      </c>
      <c r="U2384" s="14" t="str">
        <f t="shared" si="265"/>
        <v>Aug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23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59"/>
        <v>4.3499999999999996</v>
      </c>
      <c r="P2385" s="10">
        <f t="shared" si="260"/>
        <v>145</v>
      </c>
      <c r="Q2385" t="str">
        <f t="shared" si="261"/>
        <v>technology</v>
      </c>
      <c r="R2385" s="24" t="str">
        <f t="shared" si="262"/>
        <v>web</v>
      </c>
      <c r="S2385" s="14" t="str">
        <f t="shared" si="263"/>
        <v>Jan</v>
      </c>
      <c r="T2385" s="14" t="str">
        <f t="shared" si="264"/>
        <v>2015</v>
      </c>
      <c r="U2385" s="14" t="str">
        <f t="shared" si="265"/>
        <v>Feb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23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59"/>
        <v>0.8</v>
      </c>
      <c r="P2386" s="10">
        <f t="shared" si="260"/>
        <v>1</v>
      </c>
      <c r="Q2386" t="str">
        <f t="shared" si="261"/>
        <v>technology</v>
      </c>
      <c r="R2386" s="24" t="str">
        <f t="shared" si="262"/>
        <v>web</v>
      </c>
      <c r="S2386" s="14" t="str">
        <f t="shared" si="263"/>
        <v>Oct</v>
      </c>
      <c r="T2386" s="14" t="str">
        <f t="shared" si="264"/>
        <v>2014</v>
      </c>
      <c r="U2386" s="14" t="str">
        <f t="shared" si="265"/>
        <v>Nov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23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59"/>
        <v>1.2123076923076923</v>
      </c>
      <c r="P2387" s="10">
        <f t="shared" si="260"/>
        <v>112.57142857142857</v>
      </c>
      <c r="Q2387" t="str">
        <f t="shared" si="261"/>
        <v>technology</v>
      </c>
      <c r="R2387" s="24" t="str">
        <f t="shared" si="262"/>
        <v>web</v>
      </c>
      <c r="S2387" s="14" t="str">
        <f t="shared" si="263"/>
        <v>Jul</v>
      </c>
      <c r="T2387" s="14" t="str">
        <f t="shared" si="264"/>
        <v>2015</v>
      </c>
      <c r="U2387" s="14" t="str">
        <f t="shared" si="265"/>
        <v>Aug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23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59"/>
        <v>0</v>
      </c>
      <c r="P2388" s="10" t="e">
        <f t="shared" si="260"/>
        <v>#DIV/0!</v>
      </c>
      <c r="Q2388" t="str">
        <f t="shared" si="261"/>
        <v>technology</v>
      </c>
      <c r="R2388" s="24" t="str">
        <f t="shared" si="262"/>
        <v>web</v>
      </c>
      <c r="S2388" s="14" t="str">
        <f t="shared" si="263"/>
        <v>Nov</v>
      </c>
      <c r="T2388" s="14" t="str">
        <f t="shared" si="264"/>
        <v>2014</v>
      </c>
      <c r="U2388" s="14" t="str">
        <f t="shared" si="265"/>
        <v>Jan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23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59"/>
        <v>0.68399999999999994</v>
      </c>
      <c r="P2389" s="10">
        <f t="shared" si="260"/>
        <v>342</v>
      </c>
      <c r="Q2389" t="str">
        <f t="shared" si="261"/>
        <v>technology</v>
      </c>
      <c r="R2389" s="24" t="str">
        <f t="shared" si="262"/>
        <v>web</v>
      </c>
      <c r="S2389" s="14" t="str">
        <f t="shared" si="263"/>
        <v>Jun</v>
      </c>
      <c r="T2389" s="14" t="str">
        <f t="shared" si="264"/>
        <v>2016</v>
      </c>
      <c r="U2389" s="14" t="str">
        <f t="shared" si="265"/>
        <v>Jul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23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59"/>
        <v>1.2513513513513512</v>
      </c>
      <c r="P2390" s="10">
        <f t="shared" si="260"/>
        <v>57.875</v>
      </c>
      <c r="Q2390" t="str">
        <f t="shared" si="261"/>
        <v>technology</v>
      </c>
      <c r="R2390" s="24" t="str">
        <f t="shared" si="262"/>
        <v>web</v>
      </c>
      <c r="S2390" s="14" t="str">
        <f t="shared" si="263"/>
        <v>Dec</v>
      </c>
      <c r="T2390" s="14" t="str">
        <f t="shared" si="264"/>
        <v>2014</v>
      </c>
      <c r="U2390" s="14" t="str">
        <f t="shared" si="265"/>
        <v>Jan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23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59"/>
        <v>0.1875</v>
      </c>
      <c r="P2391" s="10">
        <f t="shared" si="260"/>
        <v>30</v>
      </c>
      <c r="Q2391" t="str">
        <f t="shared" si="261"/>
        <v>technology</v>
      </c>
      <c r="R2391" s="24" t="str">
        <f t="shared" si="262"/>
        <v>web</v>
      </c>
      <c r="S2391" s="14" t="str">
        <f t="shared" si="263"/>
        <v>Jun</v>
      </c>
      <c r="T2391" s="14" t="str">
        <f t="shared" si="264"/>
        <v>2015</v>
      </c>
      <c r="U2391" s="14" t="str">
        <f t="shared" si="265"/>
        <v>Jul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23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59"/>
        <v>0</v>
      </c>
      <c r="P2392" s="10" t="e">
        <f t="shared" si="260"/>
        <v>#DIV/0!</v>
      </c>
      <c r="Q2392" t="str">
        <f t="shared" si="261"/>
        <v>technology</v>
      </c>
      <c r="R2392" s="24" t="str">
        <f t="shared" si="262"/>
        <v>web</v>
      </c>
      <c r="S2392" s="14" t="str">
        <f t="shared" si="263"/>
        <v>Nov</v>
      </c>
      <c r="T2392" s="14" t="str">
        <f t="shared" si="264"/>
        <v>2014</v>
      </c>
      <c r="U2392" s="14" t="str">
        <f t="shared" si="265"/>
        <v>Jan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2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59"/>
        <v>0.125</v>
      </c>
      <c r="P2393" s="10">
        <f t="shared" si="260"/>
        <v>25</v>
      </c>
      <c r="Q2393" t="str">
        <f t="shared" si="261"/>
        <v>technology</v>
      </c>
      <c r="R2393" s="24" t="str">
        <f t="shared" si="262"/>
        <v>web</v>
      </c>
      <c r="S2393" s="14" t="str">
        <f t="shared" si="263"/>
        <v>Mar</v>
      </c>
      <c r="T2393" s="14" t="str">
        <f t="shared" si="264"/>
        <v>2015</v>
      </c>
      <c r="U2393" s="14" t="str">
        <f t="shared" si="265"/>
        <v>Mar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23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59"/>
        <v>0</v>
      </c>
      <c r="P2394" s="10" t="e">
        <f t="shared" si="260"/>
        <v>#DIV/0!</v>
      </c>
      <c r="Q2394" t="str">
        <f t="shared" si="261"/>
        <v>technology</v>
      </c>
      <c r="R2394" s="24" t="str">
        <f t="shared" si="262"/>
        <v>web</v>
      </c>
      <c r="S2394" s="14" t="str">
        <f t="shared" si="263"/>
        <v>Sep</v>
      </c>
      <c r="T2394" s="14" t="str">
        <f t="shared" si="264"/>
        <v>2015</v>
      </c>
      <c r="U2394" s="14" t="str">
        <f t="shared" si="265"/>
        <v>Oct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23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59"/>
        <v>0.05</v>
      </c>
      <c r="P2395" s="10">
        <f t="shared" si="260"/>
        <v>50</v>
      </c>
      <c r="Q2395" t="str">
        <f t="shared" si="261"/>
        <v>technology</v>
      </c>
      <c r="R2395" s="24" t="str">
        <f t="shared" si="262"/>
        <v>web</v>
      </c>
      <c r="S2395" s="14" t="str">
        <f t="shared" si="263"/>
        <v>Jul</v>
      </c>
      <c r="T2395" s="14" t="str">
        <f t="shared" si="264"/>
        <v>2015</v>
      </c>
      <c r="U2395" s="14" t="str">
        <f t="shared" si="265"/>
        <v>Aug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23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59"/>
        <v>0.06</v>
      </c>
      <c r="P2396" s="10">
        <f t="shared" si="260"/>
        <v>1.5</v>
      </c>
      <c r="Q2396" t="str">
        <f t="shared" si="261"/>
        <v>technology</v>
      </c>
      <c r="R2396" s="24" t="str">
        <f t="shared" si="262"/>
        <v>web</v>
      </c>
      <c r="S2396" s="14" t="str">
        <f t="shared" si="263"/>
        <v>Jan</v>
      </c>
      <c r="T2396" s="14" t="str">
        <f t="shared" si="264"/>
        <v>2015</v>
      </c>
      <c r="U2396" s="14" t="str">
        <f t="shared" si="265"/>
        <v>Feb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23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59"/>
        <v>0</v>
      </c>
      <c r="P2397" s="10" t="e">
        <f t="shared" si="260"/>
        <v>#DIV/0!</v>
      </c>
      <c r="Q2397" t="str">
        <f t="shared" si="261"/>
        <v>technology</v>
      </c>
      <c r="R2397" s="24" t="str">
        <f t="shared" si="262"/>
        <v>web</v>
      </c>
      <c r="S2397" s="14" t="str">
        <f t="shared" si="263"/>
        <v>Dec</v>
      </c>
      <c r="T2397" s="14" t="str">
        <f t="shared" si="264"/>
        <v>2016</v>
      </c>
      <c r="U2397" s="14" t="str">
        <f t="shared" si="265"/>
        <v>Jan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23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59"/>
        <v>0.2</v>
      </c>
      <c r="P2398" s="10">
        <f t="shared" si="260"/>
        <v>10</v>
      </c>
      <c r="Q2398" t="str">
        <f t="shared" si="261"/>
        <v>technology</v>
      </c>
      <c r="R2398" s="24" t="str">
        <f t="shared" si="262"/>
        <v>web</v>
      </c>
      <c r="S2398" s="14" t="str">
        <f t="shared" si="263"/>
        <v>Sep</v>
      </c>
      <c r="T2398" s="14" t="str">
        <f t="shared" si="264"/>
        <v>2015</v>
      </c>
      <c r="U2398" s="14" t="str">
        <f t="shared" si="265"/>
        <v>Oct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23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59"/>
        <v>0</v>
      </c>
      <c r="P2399" s="10" t="e">
        <f t="shared" si="260"/>
        <v>#DIV/0!</v>
      </c>
      <c r="Q2399" t="str">
        <f t="shared" si="261"/>
        <v>technology</v>
      </c>
      <c r="R2399" s="24" t="str">
        <f t="shared" si="262"/>
        <v>web</v>
      </c>
      <c r="S2399" s="14" t="str">
        <f t="shared" si="263"/>
        <v>Dec</v>
      </c>
      <c r="T2399" s="14" t="str">
        <f t="shared" si="264"/>
        <v>2014</v>
      </c>
      <c r="U2399" s="14" t="str">
        <f t="shared" si="265"/>
        <v>Jan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23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59"/>
        <v>0</v>
      </c>
      <c r="P2400" s="10" t="e">
        <f t="shared" si="260"/>
        <v>#DIV/0!</v>
      </c>
      <c r="Q2400" t="str">
        <f t="shared" si="261"/>
        <v>technology</v>
      </c>
      <c r="R2400" s="24" t="str">
        <f t="shared" si="262"/>
        <v>web</v>
      </c>
      <c r="S2400" s="14" t="str">
        <f t="shared" si="263"/>
        <v>Jun</v>
      </c>
      <c r="T2400" s="14" t="str">
        <f t="shared" si="264"/>
        <v>2015</v>
      </c>
      <c r="U2400" s="14" t="str">
        <f t="shared" si="265"/>
        <v>Jul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23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59"/>
        <v>0</v>
      </c>
      <c r="P2401" s="10" t="e">
        <f t="shared" si="260"/>
        <v>#DIV/0!</v>
      </c>
      <c r="Q2401" t="str">
        <f t="shared" si="261"/>
        <v>technology</v>
      </c>
      <c r="R2401" s="24" t="str">
        <f t="shared" si="262"/>
        <v>web</v>
      </c>
      <c r="S2401" s="14" t="str">
        <f t="shared" si="263"/>
        <v>Nov</v>
      </c>
      <c r="T2401" s="14" t="str">
        <f t="shared" si="264"/>
        <v>2014</v>
      </c>
      <c r="U2401" s="14" t="str">
        <f t="shared" si="265"/>
        <v>Dec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23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59"/>
        <v>0</v>
      </c>
      <c r="P2402" s="10" t="e">
        <f t="shared" si="260"/>
        <v>#DIV/0!</v>
      </c>
      <c r="Q2402" t="str">
        <f t="shared" si="261"/>
        <v>technology</v>
      </c>
      <c r="R2402" s="24" t="str">
        <f t="shared" si="262"/>
        <v>web</v>
      </c>
      <c r="S2402" s="14" t="str">
        <f t="shared" si="263"/>
        <v>Mar</v>
      </c>
      <c r="T2402" s="14" t="str">
        <f t="shared" si="264"/>
        <v>2016</v>
      </c>
      <c r="U2402" s="14" t="str">
        <f t="shared" si="265"/>
        <v>Apr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2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59"/>
        <v>0.71785714285714286</v>
      </c>
      <c r="P2403" s="10">
        <f t="shared" si="260"/>
        <v>22.333333333333332</v>
      </c>
      <c r="Q2403" t="str">
        <f t="shared" si="261"/>
        <v>food</v>
      </c>
      <c r="R2403" s="24" t="str">
        <f t="shared" si="262"/>
        <v>food trucks</v>
      </c>
      <c r="S2403" s="14" t="str">
        <f t="shared" si="263"/>
        <v>Jan</v>
      </c>
      <c r="T2403" s="14" t="str">
        <f t="shared" si="264"/>
        <v>2016</v>
      </c>
      <c r="U2403" s="14" t="str">
        <f t="shared" si="265"/>
        <v>Mar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23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59"/>
        <v>0.43333333333333329</v>
      </c>
      <c r="P2404" s="10">
        <f t="shared" si="260"/>
        <v>52</v>
      </c>
      <c r="Q2404" t="str">
        <f t="shared" si="261"/>
        <v>food</v>
      </c>
      <c r="R2404" s="24" t="str">
        <f t="shared" si="262"/>
        <v>food trucks</v>
      </c>
      <c r="S2404" s="14" t="str">
        <f t="shared" si="263"/>
        <v>Apr</v>
      </c>
      <c r="T2404" s="14" t="str">
        <f t="shared" si="264"/>
        <v>2015</v>
      </c>
      <c r="U2404" s="14" t="str">
        <f t="shared" si="265"/>
        <v>May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23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59"/>
        <v>16.833333333333332</v>
      </c>
      <c r="P2405" s="10">
        <f t="shared" si="260"/>
        <v>16.833333333333332</v>
      </c>
      <c r="Q2405" t="str">
        <f t="shared" si="261"/>
        <v>food</v>
      </c>
      <c r="R2405" s="24" t="str">
        <f t="shared" si="262"/>
        <v>food trucks</v>
      </c>
      <c r="S2405" s="14" t="str">
        <f t="shared" si="263"/>
        <v>Jan</v>
      </c>
      <c r="T2405" s="14" t="str">
        <f t="shared" si="264"/>
        <v>2016</v>
      </c>
      <c r="U2405" s="14" t="str">
        <f t="shared" si="265"/>
        <v>Mar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23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59"/>
        <v>0</v>
      </c>
      <c r="P2406" s="10" t="e">
        <f t="shared" si="260"/>
        <v>#DIV/0!</v>
      </c>
      <c r="Q2406" t="str">
        <f t="shared" si="261"/>
        <v>food</v>
      </c>
      <c r="R2406" s="24" t="str">
        <f t="shared" si="262"/>
        <v>food trucks</v>
      </c>
      <c r="S2406" s="14" t="str">
        <f t="shared" si="263"/>
        <v>Dec</v>
      </c>
      <c r="T2406" s="14" t="str">
        <f t="shared" si="264"/>
        <v>2015</v>
      </c>
      <c r="U2406" s="14" t="str">
        <f t="shared" si="265"/>
        <v>Jan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23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59"/>
        <v>22.52</v>
      </c>
      <c r="P2407" s="10">
        <f t="shared" si="260"/>
        <v>56.3</v>
      </c>
      <c r="Q2407" t="str">
        <f t="shared" si="261"/>
        <v>food</v>
      </c>
      <c r="R2407" s="24" t="str">
        <f t="shared" si="262"/>
        <v>food trucks</v>
      </c>
      <c r="S2407" s="14" t="str">
        <f t="shared" si="263"/>
        <v>Aug</v>
      </c>
      <c r="T2407" s="14" t="str">
        <f t="shared" si="264"/>
        <v>2016</v>
      </c>
      <c r="U2407" s="14" t="str">
        <f t="shared" si="265"/>
        <v>Sep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23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59"/>
        <v>41.384615384615387</v>
      </c>
      <c r="P2408" s="10">
        <f t="shared" si="260"/>
        <v>84.0625</v>
      </c>
      <c r="Q2408" t="str">
        <f t="shared" si="261"/>
        <v>food</v>
      </c>
      <c r="R2408" s="24" t="str">
        <f t="shared" si="262"/>
        <v>food trucks</v>
      </c>
      <c r="S2408" s="14" t="str">
        <f t="shared" si="263"/>
        <v>Dec</v>
      </c>
      <c r="T2408" s="14" t="str">
        <f t="shared" si="264"/>
        <v>2014</v>
      </c>
      <c r="U2408" s="14" t="str">
        <f t="shared" si="265"/>
        <v>Jan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23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59"/>
        <v>25.259090909090908</v>
      </c>
      <c r="P2409" s="10">
        <f t="shared" si="260"/>
        <v>168.39393939393941</v>
      </c>
      <c r="Q2409" t="str">
        <f t="shared" si="261"/>
        <v>food</v>
      </c>
      <c r="R2409" s="24" t="str">
        <f t="shared" si="262"/>
        <v>food trucks</v>
      </c>
      <c r="S2409" s="14" t="str">
        <f t="shared" si="263"/>
        <v>Mar</v>
      </c>
      <c r="T2409" s="14" t="str">
        <f t="shared" si="264"/>
        <v>2015</v>
      </c>
      <c r="U2409" s="14" t="str">
        <f t="shared" si="265"/>
        <v>Apr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23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59"/>
        <v>0.2</v>
      </c>
      <c r="P2410" s="10">
        <f t="shared" si="260"/>
        <v>15</v>
      </c>
      <c r="Q2410" t="str">
        <f t="shared" si="261"/>
        <v>food</v>
      </c>
      <c r="R2410" s="24" t="str">
        <f t="shared" si="262"/>
        <v>food trucks</v>
      </c>
      <c r="S2410" s="14" t="str">
        <f t="shared" si="263"/>
        <v>Oct</v>
      </c>
      <c r="T2410" s="14" t="str">
        <f t="shared" si="264"/>
        <v>2014</v>
      </c>
      <c r="U2410" s="14" t="str">
        <f t="shared" si="265"/>
        <v>Nov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23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59"/>
        <v>1.8399999999999999</v>
      </c>
      <c r="P2411" s="10">
        <f t="shared" si="260"/>
        <v>76.666666666666671</v>
      </c>
      <c r="Q2411" t="str">
        <f t="shared" si="261"/>
        <v>food</v>
      </c>
      <c r="R2411" s="24" t="str">
        <f t="shared" si="262"/>
        <v>food trucks</v>
      </c>
      <c r="S2411" s="14" t="str">
        <f t="shared" si="263"/>
        <v>Jul</v>
      </c>
      <c r="T2411" s="14" t="str">
        <f t="shared" si="264"/>
        <v>2015</v>
      </c>
      <c r="U2411" s="14" t="str">
        <f t="shared" si="265"/>
        <v>Aug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23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59"/>
        <v>0</v>
      </c>
      <c r="P2412" s="10" t="e">
        <f t="shared" si="260"/>
        <v>#DIV/0!</v>
      </c>
      <c r="Q2412" t="str">
        <f t="shared" si="261"/>
        <v>food</v>
      </c>
      <c r="R2412" s="24" t="str">
        <f t="shared" si="262"/>
        <v>food trucks</v>
      </c>
      <c r="S2412" s="14" t="str">
        <f t="shared" si="263"/>
        <v>Aug</v>
      </c>
      <c r="T2412" s="14" t="str">
        <f t="shared" si="264"/>
        <v>2015</v>
      </c>
      <c r="U2412" s="14" t="str">
        <f t="shared" si="265"/>
        <v>Sep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2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59"/>
        <v>0.60399999999999998</v>
      </c>
      <c r="P2413" s="10">
        <f t="shared" si="260"/>
        <v>50.333333333333336</v>
      </c>
      <c r="Q2413" t="str">
        <f t="shared" si="261"/>
        <v>food</v>
      </c>
      <c r="R2413" s="24" t="str">
        <f t="shared" si="262"/>
        <v>food trucks</v>
      </c>
      <c r="S2413" s="14" t="str">
        <f t="shared" si="263"/>
        <v>Jul</v>
      </c>
      <c r="T2413" s="14" t="str">
        <f t="shared" si="264"/>
        <v>2015</v>
      </c>
      <c r="U2413" s="14" t="str">
        <f t="shared" si="265"/>
        <v>Aug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23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59"/>
        <v>0</v>
      </c>
      <c r="P2414" s="10" t="e">
        <f t="shared" si="260"/>
        <v>#DIV/0!</v>
      </c>
      <c r="Q2414" t="str">
        <f t="shared" si="261"/>
        <v>food</v>
      </c>
      <c r="R2414" s="24" t="str">
        <f t="shared" si="262"/>
        <v>food trucks</v>
      </c>
      <c r="S2414" s="14" t="str">
        <f t="shared" si="263"/>
        <v>Oct</v>
      </c>
      <c r="T2414" s="14" t="str">
        <f t="shared" si="264"/>
        <v>2016</v>
      </c>
      <c r="U2414" s="14" t="str">
        <f t="shared" si="265"/>
        <v>Nov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23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59"/>
        <v>0.83333333333333337</v>
      </c>
      <c r="P2415" s="10">
        <f t="shared" si="260"/>
        <v>8.3333333333333339</v>
      </c>
      <c r="Q2415" t="str">
        <f t="shared" si="261"/>
        <v>food</v>
      </c>
      <c r="R2415" s="24" t="str">
        <f t="shared" si="262"/>
        <v>food trucks</v>
      </c>
      <c r="S2415" s="14" t="str">
        <f t="shared" si="263"/>
        <v>May</v>
      </c>
      <c r="T2415" s="14" t="str">
        <f t="shared" si="264"/>
        <v>2014</v>
      </c>
      <c r="U2415" s="14" t="str">
        <f t="shared" si="265"/>
        <v>May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23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59"/>
        <v>3.0666666666666664</v>
      </c>
      <c r="P2416" s="10">
        <f t="shared" si="260"/>
        <v>35.384615384615387</v>
      </c>
      <c r="Q2416" t="str">
        <f t="shared" si="261"/>
        <v>food</v>
      </c>
      <c r="R2416" s="24" t="str">
        <f t="shared" si="262"/>
        <v>food trucks</v>
      </c>
      <c r="S2416" s="14" t="str">
        <f t="shared" si="263"/>
        <v>Jul</v>
      </c>
      <c r="T2416" s="14" t="str">
        <f t="shared" si="264"/>
        <v>2015</v>
      </c>
      <c r="U2416" s="14" t="str">
        <f t="shared" si="265"/>
        <v>Aug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23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59"/>
        <v>0.55833333333333335</v>
      </c>
      <c r="P2417" s="10">
        <f t="shared" si="260"/>
        <v>55.833333333333336</v>
      </c>
      <c r="Q2417" t="str">
        <f t="shared" si="261"/>
        <v>food</v>
      </c>
      <c r="R2417" s="24" t="str">
        <f t="shared" si="262"/>
        <v>food trucks</v>
      </c>
      <c r="S2417" s="14" t="str">
        <f t="shared" si="263"/>
        <v>Jun</v>
      </c>
      <c r="T2417" s="14" t="str">
        <f t="shared" si="264"/>
        <v>2016</v>
      </c>
      <c r="U2417" s="14" t="str">
        <f t="shared" si="265"/>
        <v>Jul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23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59"/>
        <v>2.5000000000000001E-2</v>
      </c>
      <c r="P2418" s="10">
        <f t="shared" si="260"/>
        <v>5</v>
      </c>
      <c r="Q2418" t="str">
        <f t="shared" si="261"/>
        <v>food</v>
      </c>
      <c r="R2418" s="24" t="str">
        <f t="shared" si="262"/>
        <v>food trucks</v>
      </c>
      <c r="S2418" s="14" t="str">
        <f t="shared" si="263"/>
        <v>Jan</v>
      </c>
      <c r="T2418" s="14" t="str">
        <f t="shared" si="264"/>
        <v>2015</v>
      </c>
      <c r="U2418" s="14" t="str">
        <f t="shared" si="265"/>
        <v>Mar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23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59"/>
        <v>0</v>
      </c>
      <c r="P2419" s="10" t="e">
        <f t="shared" si="260"/>
        <v>#DIV/0!</v>
      </c>
      <c r="Q2419" t="str">
        <f t="shared" si="261"/>
        <v>food</v>
      </c>
      <c r="R2419" s="24" t="str">
        <f t="shared" si="262"/>
        <v>food trucks</v>
      </c>
      <c r="S2419" s="14" t="str">
        <f t="shared" si="263"/>
        <v>Jul</v>
      </c>
      <c r="T2419" s="14" t="str">
        <f t="shared" si="264"/>
        <v>2014</v>
      </c>
      <c r="U2419" s="14" t="str">
        <f t="shared" si="265"/>
        <v>Aug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23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59"/>
        <v>0.02</v>
      </c>
      <c r="P2420" s="10">
        <f t="shared" si="260"/>
        <v>1</v>
      </c>
      <c r="Q2420" t="str">
        <f t="shared" si="261"/>
        <v>food</v>
      </c>
      <c r="R2420" s="24" t="str">
        <f t="shared" si="262"/>
        <v>food trucks</v>
      </c>
      <c r="S2420" s="14" t="str">
        <f t="shared" si="263"/>
        <v>Jan</v>
      </c>
      <c r="T2420" s="14" t="str">
        <f t="shared" si="264"/>
        <v>2015</v>
      </c>
      <c r="U2420" s="14" t="str">
        <f t="shared" si="265"/>
        <v>Mar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23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59"/>
        <v>0</v>
      </c>
      <c r="P2421" s="10" t="e">
        <f t="shared" si="260"/>
        <v>#DIV/0!</v>
      </c>
      <c r="Q2421" t="str">
        <f t="shared" si="261"/>
        <v>food</v>
      </c>
      <c r="R2421" s="24" t="str">
        <f t="shared" si="262"/>
        <v>food trucks</v>
      </c>
      <c r="S2421" s="14" t="str">
        <f t="shared" si="263"/>
        <v>Dec</v>
      </c>
      <c r="T2421" s="14" t="str">
        <f t="shared" si="264"/>
        <v>2014</v>
      </c>
      <c r="U2421" s="14" t="str">
        <f t="shared" si="265"/>
        <v>Feb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23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59"/>
        <v>14.825133372851216</v>
      </c>
      <c r="P2422" s="10">
        <f t="shared" si="260"/>
        <v>69.472222222222229</v>
      </c>
      <c r="Q2422" t="str">
        <f t="shared" si="261"/>
        <v>food</v>
      </c>
      <c r="R2422" s="24" t="str">
        <f t="shared" si="262"/>
        <v>food trucks</v>
      </c>
      <c r="S2422" s="14" t="str">
        <f t="shared" si="263"/>
        <v>Sep</v>
      </c>
      <c r="T2422" s="14" t="str">
        <f t="shared" si="264"/>
        <v>2014</v>
      </c>
      <c r="U2422" s="14" t="str">
        <f t="shared" si="265"/>
        <v>Nov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59"/>
        <v>1.6666666666666666E-2</v>
      </c>
      <c r="P2423" s="10">
        <f t="shared" si="260"/>
        <v>1</v>
      </c>
      <c r="Q2423" t="str">
        <f t="shared" si="261"/>
        <v>food</v>
      </c>
      <c r="R2423" s="24" t="str">
        <f t="shared" si="262"/>
        <v>food trucks</v>
      </c>
      <c r="S2423" s="14" t="str">
        <f t="shared" si="263"/>
        <v>Jan</v>
      </c>
      <c r="T2423" s="14" t="str">
        <f t="shared" si="264"/>
        <v>2015</v>
      </c>
      <c r="U2423" s="14" t="str">
        <f t="shared" si="265"/>
        <v>Feb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23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59"/>
        <v>0.2</v>
      </c>
      <c r="P2424" s="10">
        <f t="shared" si="260"/>
        <v>1</v>
      </c>
      <c r="Q2424" t="str">
        <f t="shared" si="261"/>
        <v>food</v>
      </c>
      <c r="R2424" s="24" t="str">
        <f t="shared" si="262"/>
        <v>food trucks</v>
      </c>
      <c r="S2424" s="14" t="str">
        <f t="shared" si="263"/>
        <v>Feb</v>
      </c>
      <c r="T2424" s="14" t="str">
        <f t="shared" si="264"/>
        <v>2015</v>
      </c>
      <c r="U2424" s="14" t="str">
        <f t="shared" si="265"/>
        <v>Mar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23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59"/>
        <v>1.3333333333333334E-2</v>
      </c>
      <c r="P2425" s="10">
        <f t="shared" si="260"/>
        <v>8</v>
      </c>
      <c r="Q2425" t="str">
        <f t="shared" si="261"/>
        <v>food</v>
      </c>
      <c r="R2425" s="24" t="str">
        <f t="shared" si="262"/>
        <v>food trucks</v>
      </c>
      <c r="S2425" s="14" t="str">
        <f t="shared" si="263"/>
        <v>Dec</v>
      </c>
      <c r="T2425" s="14" t="str">
        <f t="shared" si="264"/>
        <v>2014</v>
      </c>
      <c r="U2425" s="14" t="str">
        <f t="shared" si="265"/>
        <v>Dec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23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59"/>
        <v>1.24</v>
      </c>
      <c r="P2426" s="10">
        <f t="shared" si="260"/>
        <v>34.444444444444443</v>
      </c>
      <c r="Q2426" t="str">
        <f t="shared" si="261"/>
        <v>food</v>
      </c>
      <c r="R2426" s="24" t="str">
        <f t="shared" si="262"/>
        <v>food trucks</v>
      </c>
      <c r="S2426" s="14" t="str">
        <f t="shared" si="263"/>
        <v>Sep</v>
      </c>
      <c r="T2426" s="14" t="str">
        <f t="shared" si="264"/>
        <v>2014</v>
      </c>
      <c r="U2426" s="14" t="str">
        <f t="shared" si="265"/>
        <v>Oct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23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59"/>
        <v>2.8571428571428574E-2</v>
      </c>
      <c r="P2427" s="10">
        <f t="shared" si="260"/>
        <v>1</v>
      </c>
      <c r="Q2427" t="str">
        <f t="shared" si="261"/>
        <v>food</v>
      </c>
      <c r="R2427" s="24" t="str">
        <f t="shared" si="262"/>
        <v>food trucks</v>
      </c>
      <c r="S2427" s="14" t="str">
        <f t="shared" si="263"/>
        <v>May</v>
      </c>
      <c r="T2427" s="14" t="str">
        <f t="shared" si="264"/>
        <v>2016</v>
      </c>
      <c r="U2427" s="14" t="str">
        <f t="shared" si="265"/>
        <v>May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23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59"/>
        <v>0</v>
      </c>
      <c r="P2428" s="10" t="e">
        <f t="shared" si="260"/>
        <v>#DIV/0!</v>
      </c>
      <c r="Q2428" t="str">
        <f t="shared" si="261"/>
        <v>food</v>
      </c>
      <c r="R2428" s="24" t="str">
        <f t="shared" si="262"/>
        <v>food trucks</v>
      </c>
      <c r="S2428" s="14" t="str">
        <f t="shared" si="263"/>
        <v>Jun</v>
      </c>
      <c r="T2428" s="14" t="str">
        <f t="shared" si="264"/>
        <v>2015</v>
      </c>
      <c r="U2428" s="14" t="str">
        <f t="shared" si="265"/>
        <v>Aug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23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59"/>
        <v>2E-3</v>
      </c>
      <c r="P2429" s="10">
        <f t="shared" si="260"/>
        <v>1</v>
      </c>
      <c r="Q2429" t="str">
        <f t="shared" si="261"/>
        <v>food</v>
      </c>
      <c r="R2429" s="24" t="str">
        <f t="shared" si="262"/>
        <v>food trucks</v>
      </c>
      <c r="S2429" s="14" t="str">
        <f t="shared" si="263"/>
        <v>Feb</v>
      </c>
      <c r="T2429" s="14" t="str">
        <f t="shared" si="264"/>
        <v>2016</v>
      </c>
      <c r="U2429" s="14" t="str">
        <f t="shared" si="265"/>
        <v>Mar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23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59"/>
        <v>2.8571428571428571E-3</v>
      </c>
      <c r="P2430" s="10">
        <f t="shared" si="260"/>
        <v>1</v>
      </c>
      <c r="Q2430" t="str">
        <f t="shared" si="261"/>
        <v>food</v>
      </c>
      <c r="R2430" s="24" t="str">
        <f t="shared" si="262"/>
        <v>food trucks</v>
      </c>
      <c r="S2430" s="14" t="str">
        <f t="shared" si="263"/>
        <v>Feb</v>
      </c>
      <c r="T2430" s="14" t="str">
        <f t="shared" si="264"/>
        <v>2015</v>
      </c>
      <c r="U2430" s="14" t="str">
        <f t="shared" si="265"/>
        <v>Mar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23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59"/>
        <v>1.4321428571428572</v>
      </c>
      <c r="P2431" s="10">
        <f t="shared" si="260"/>
        <v>501.25</v>
      </c>
      <c r="Q2431" t="str">
        <f t="shared" si="261"/>
        <v>food</v>
      </c>
      <c r="R2431" s="24" t="str">
        <f t="shared" si="262"/>
        <v>food trucks</v>
      </c>
      <c r="S2431" s="14" t="str">
        <f t="shared" si="263"/>
        <v>Dec</v>
      </c>
      <c r="T2431" s="14" t="str">
        <f t="shared" si="264"/>
        <v>2016</v>
      </c>
      <c r="U2431" s="14" t="str">
        <f t="shared" si="265"/>
        <v>Feb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23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59"/>
        <v>0.70000000000000007</v>
      </c>
      <c r="P2432" s="10">
        <f t="shared" si="260"/>
        <v>10.5</v>
      </c>
      <c r="Q2432" t="str">
        <f t="shared" si="261"/>
        <v>food</v>
      </c>
      <c r="R2432" s="24" t="str">
        <f t="shared" si="262"/>
        <v>food trucks</v>
      </c>
      <c r="S2432" s="14" t="str">
        <f t="shared" si="263"/>
        <v>Jan</v>
      </c>
      <c r="T2432" s="14" t="str">
        <f t="shared" si="264"/>
        <v>2016</v>
      </c>
      <c r="U2432" s="14" t="str">
        <f t="shared" si="265"/>
        <v>Feb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2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59"/>
        <v>2E-3</v>
      </c>
      <c r="P2433" s="10">
        <f t="shared" si="260"/>
        <v>1</v>
      </c>
      <c r="Q2433" t="str">
        <f t="shared" si="261"/>
        <v>food</v>
      </c>
      <c r="R2433" s="24" t="str">
        <f t="shared" si="262"/>
        <v>food trucks</v>
      </c>
      <c r="S2433" s="14" t="str">
        <f t="shared" si="263"/>
        <v>Apr</v>
      </c>
      <c r="T2433" s="14" t="str">
        <f t="shared" si="264"/>
        <v>2016</v>
      </c>
      <c r="U2433" s="14" t="str">
        <f t="shared" si="265"/>
        <v>Jun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23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59"/>
        <v>1.4285714285714287E-2</v>
      </c>
      <c r="P2434" s="10">
        <f t="shared" si="260"/>
        <v>1</v>
      </c>
      <c r="Q2434" t="str">
        <f t="shared" si="261"/>
        <v>food</v>
      </c>
      <c r="R2434" s="24" t="str">
        <f t="shared" si="262"/>
        <v>food trucks</v>
      </c>
      <c r="S2434" s="14" t="str">
        <f t="shared" si="263"/>
        <v>Feb</v>
      </c>
      <c r="T2434" s="14" t="str">
        <f t="shared" si="264"/>
        <v>2015</v>
      </c>
      <c r="U2434" s="14" t="str">
        <f t="shared" si="265"/>
        <v>Mar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23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66">E2435/D2435*100</f>
        <v>0</v>
      </c>
      <c r="P2435" s="10" t="e">
        <f t="shared" ref="P2435:P2498" si="267">E2435/L2435</f>
        <v>#DIV/0!</v>
      </c>
      <c r="Q2435" t="str">
        <f t="shared" ref="Q2435:Q2498" si="268">LEFT(N2435,FIND("/",N2435)-1)</f>
        <v>food</v>
      </c>
      <c r="R2435" s="24" t="str">
        <f t="shared" ref="R2435:R2498" si="269">RIGHT(N2435,LEN(N2435)-SEARCH("/",N2435,1))</f>
        <v>food trucks</v>
      </c>
      <c r="S2435" s="14" t="str">
        <f t="shared" ref="S2435:S2498" si="270">TEXT((((J2435/60)/60)/24)+DATE(1970,1,1),"mmm")</f>
        <v>Jan</v>
      </c>
      <c r="T2435" s="14" t="str">
        <f t="shared" ref="T2435:T2498" si="271">TEXT(((((J2435/60)/60)/24)+DATE(1970,1,1)),"yyyy")</f>
        <v>2016</v>
      </c>
      <c r="U2435" s="14" t="str">
        <f t="shared" ref="U2435:U2498" si="272">TEXT((((I2435/60)/60)/24)+DATE(1970,1,1),"mmm")</f>
        <v>Feb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23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66"/>
        <v>0.13</v>
      </c>
      <c r="P2436" s="10">
        <f t="shared" si="267"/>
        <v>13</v>
      </c>
      <c r="Q2436" t="str">
        <f t="shared" si="268"/>
        <v>food</v>
      </c>
      <c r="R2436" s="24" t="str">
        <f t="shared" si="269"/>
        <v>food trucks</v>
      </c>
      <c r="S2436" s="14" t="str">
        <f t="shared" si="270"/>
        <v>Jun</v>
      </c>
      <c r="T2436" s="14" t="str">
        <f t="shared" si="271"/>
        <v>2015</v>
      </c>
      <c r="U2436" s="14" t="str">
        <f t="shared" si="272"/>
        <v>Aug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23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66"/>
        <v>0.48960000000000004</v>
      </c>
      <c r="P2437" s="10">
        <f t="shared" si="267"/>
        <v>306</v>
      </c>
      <c r="Q2437" t="str">
        <f t="shared" si="268"/>
        <v>food</v>
      </c>
      <c r="R2437" s="24" t="str">
        <f t="shared" si="269"/>
        <v>food trucks</v>
      </c>
      <c r="S2437" s="14" t="str">
        <f t="shared" si="270"/>
        <v>Sep</v>
      </c>
      <c r="T2437" s="14" t="str">
        <f t="shared" si="271"/>
        <v>2015</v>
      </c>
      <c r="U2437" s="14" t="str">
        <f t="shared" si="272"/>
        <v>Oct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23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66"/>
        <v>3.8461538461538464E-2</v>
      </c>
      <c r="P2438" s="10">
        <f t="shared" si="267"/>
        <v>22.5</v>
      </c>
      <c r="Q2438" t="str">
        <f t="shared" si="268"/>
        <v>food</v>
      </c>
      <c r="R2438" s="24" t="str">
        <f t="shared" si="269"/>
        <v>food trucks</v>
      </c>
      <c r="S2438" s="14" t="str">
        <f t="shared" si="270"/>
        <v>Nov</v>
      </c>
      <c r="T2438" s="14" t="str">
        <f t="shared" si="271"/>
        <v>2015</v>
      </c>
      <c r="U2438" s="14" t="str">
        <f t="shared" si="272"/>
        <v>Jan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23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66"/>
        <v>0</v>
      </c>
      <c r="P2439" s="10" t="e">
        <f t="shared" si="267"/>
        <v>#DIV/0!</v>
      </c>
      <c r="Q2439" t="str">
        <f t="shared" si="268"/>
        <v>food</v>
      </c>
      <c r="R2439" s="24" t="str">
        <f t="shared" si="269"/>
        <v>food trucks</v>
      </c>
      <c r="S2439" s="14" t="str">
        <f t="shared" si="270"/>
        <v>Jan</v>
      </c>
      <c r="T2439" s="14" t="str">
        <f t="shared" si="271"/>
        <v>2015</v>
      </c>
      <c r="U2439" s="14" t="str">
        <f t="shared" si="272"/>
        <v>Mar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23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66"/>
        <v>0.33333333333333337</v>
      </c>
      <c r="P2440" s="10">
        <f t="shared" si="267"/>
        <v>50</v>
      </c>
      <c r="Q2440" t="str">
        <f t="shared" si="268"/>
        <v>food</v>
      </c>
      <c r="R2440" s="24" t="str">
        <f t="shared" si="269"/>
        <v>food trucks</v>
      </c>
      <c r="S2440" s="14" t="str">
        <f t="shared" si="270"/>
        <v>Oct</v>
      </c>
      <c r="T2440" s="14" t="str">
        <f t="shared" si="271"/>
        <v>2015</v>
      </c>
      <c r="U2440" s="14" t="str">
        <f t="shared" si="272"/>
        <v>Dec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23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66"/>
        <v>0</v>
      </c>
      <c r="P2441" s="10" t="e">
        <f t="shared" si="267"/>
        <v>#DIV/0!</v>
      </c>
      <c r="Q2441" t="str">
        <f t="shared" si="268"/>
        <v>food</v>
      </c>
      <c r="R2441" s="24" t="str">
        <f t="shared" si="269"/>
        <v>food trucks</v>
      </c>
      <c r="S2441" s="14" t="str">
        <f t="shared" si="270"/>
        <v>Sep</v>
      </c>
      <c r="T2441" s="14" t="str">
        <f t="shared" si="271"/>
        <v>2015</v>
      </c>
      <c r="U2441" s="14" t="str">
        <f t="shared" si="272"/>
        <v>Oct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23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66"/>
        <v>0.2</v>
      </c>
      <c r="P2442" s="10">
        <f t="shared" si="267"/>
        <v>5</v>
      </c>
      <c r="Q2442" t="str">
        <f t="shared" si="268"/>
        <v>food</v>
      </c>
      <c r="R2442" s="24" t="str">
        <f t="shared" si="269"/>
        <v>food trucks</v>
      </c>
      <c r="S2442" s="14" t="str">
        <f t="shared" si="270"/>
        <v>Jan</v>
      </c>
      <c r="T2442" s="14" t="str">
        <f t="shared" si="271"/>
        <v>2016</v>
      </c>
      <c r="U2442" s="14" t="str">
        <f t="shared" si="272"/>
        <v>Feb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2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66"/>
        <v>107.88</v>
      </c>
      <c r="P2443" s="10">
        <f t="shared" si="267"/>
        <v>74.22935779816514</v>
      </c>
      <c r="Q2443" t="str">
        <f t="shared" si="268"/>
        <v>food</v>
      </c>
      <c r="R2443" s="24" t="str">
        <f t="shared" si="269"/>
        <v>small batch</v>
      </c>
      <c r="S2443" s="14" t="str">
        <f t="shared" si="270"/>
        <v>Jul</v>
      </c>
      <c r="T2443" s="14" t="str">
        <f t="shared" si="271"/>
        <v>2015</v>
      </c>
      <c r="U2443" s="14" t="str">
        <f t="shared" si="272"/>
        <v>Jul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23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66"/>
        <v>125.94166666666666</v>
      </c>
      <c r="P2444" s="10">
        <f t="shared" si="267"/>
        <v>81.252688172043008</v>
      </c>
      <c r="Q2444" t="str">
        <f t="shared" si="268"/>
        <v>food</v>
      </c>
      <c r="R2444" s="24" t="str">
        <f t="shared" si="269"/>
        <v>small batch</v>
      </c>
      <c r="S2444" s="14" t="str">
        <f t="shared" si="270"/>
        <v>Feb</v>
      </c>
      <c r="T2444" s="14" t="str">
        <f t="shared" si="271"/>
        <v>2015</v>
      </c>
      <c r="U2444" s="14" t="str">
        <f t="shared" si="272"/>
        <v>Mar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23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66"/>
        <v>202.51495</v>
      </c>
      <c r="P2445" s="10">
        <f t="shared" si="267"/>
        <v>130.23469453376205</v>
      </c>
      <c r="Q2445" t="str">
        <f t="shared" si="268"/>
        <v>food</v>
      </c>
      <c r="R2445" s="24" t="str">
        <f t="shared" si="269"/>
        <v>small batch</v>
      </c>
      <c r="S2445" s="14" t="str">
        <f t="shared" si="270"/>
        <v>Jul</v>
      </c>
      <c r="T2445" s="14" t="str">
        <f t="shared" si="271"/>
        <v>2014</v>
      </c>
      <c r="U2445" s="14" t="str">
        <f t="shared" si="272"/>
        <v>Aug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23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66"/>
        <v>108.60000000000001</v>
      </c>
      <c r="P2446" s="10">
        <f t="shared" si="267"/>
        <v>53.409836065573771</v>
      </c>
      <c r="Q2446" t="str">
        <f t="shared" si="268"/>
        <v>food</v>
      </c>
      <c r="R2446" s="24" t="str">
        <f t="shared" si="269"/>
        <v>small batch</v>
      </c>
      <c r="S2446" s="14" t="str">
        <f t="shared" si="270"/>
        <v>Apr</v>
      </c>
      <c r="T2446" s="14" t="str">
        <f t="shared" si="271"/>
        <v>2016</v>
      </c>
      <c r="U2446" s="14" t="str">
        <f t="shared" si="272"/>
        <v>May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23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66"/>
        <v>172.8</v>
      </c>
      <c r="P2447" s="10">
        <f t="shared" si="267"/>
        <v>75.130434782608702</v>
      </c>
      <c r="Q2447" t="str">
        <f t="shared" si="268"/>
        <v>food</v>
      </c>
      <c r="R2447" s="24" t="str">
        <f t="shared" si="269"/>
        <v>small batch</v>
      </c>
      <c r="S2447" s="14" t="str">
        <f t="shared" si="270"/>
        <v>Aug</v>
      </c>
      <c r="T2447" s="14" t="str">
        <f t="shared" si="271"/>
        <v>2015</v>
      </c>
      <c r="U2447" s="14" t="str">
        <f t="shared" si="272"/>
        <v>Sep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23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66"/>
        <v>167.98</v>
      </c>
      <c r="P2448" s="10">
        <f t="shared" si="267"/>
        <v>75.666666666666671</v>
      </c>
      <c r="Q2448" t="str">
        <f t="shared" si="268"/>
        <v>food</v>
      </c>
      <c r="R2448" s="24" t="str">
        <f t="shared" si="269"/>
        <v>small batch</v>
      </c>
      <c r="S2448" s="14" t="str">
        <f t="shared" si="270"/>
        <v>Oct</v>
      </c>
      <c r="T2448" s="14" t="str">
        <f t="shared" si="271"/>
        <v>2016</v>
      </c>
      <c r="U2448" s="14" t="str">
        <f t="shared" si="272"/>
        <v>Nov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23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66"/>
        <v>427.20000000000005</v>
      </c>
      <c r="P2449" s="10">
        <f t="shared" si="267"/>
        <v>31.691394658753708</v>
      </c>
      <c r="Q2449" t="str">
        <f t="shared" si="268"/>
        <v>food</v>
      </c>
      <c r="R2449" s="24" t="str">
        <f t="shared" si="269"/>
        <v>small batch</v>
      </c>
      <c r="S2449" s="14" t="str">
        <f t="shared" si="270"/>
        <v>Oct</v>
      </c>
      <c r="T2449" s="14" t="str">
        <f t="shared" si="271"/>
        <v>2016</v>
      </c>
      <c r="U2449" s="14" t="str">
        <f t="shared" si="272"/>
        <v>Nov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23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66"/>
        <v>107.5</v>
      </c>
      <c r="P2450" s="10">
        <f t="shared" si="267"/>
        <v>47.777777777777779</v>
      </c>
      <c r="Q2450" t="str">
        <f t="shared" si="268"/>
        <v>food</v>
      </c>
      <c r="R2450" s="24" t="str">
        <f t="shared" si="269"/>
        <v>small batch</v>
      </c>
      <c r="S2450" s="14" t="str">
        <f t="shared" si="270"/>
        <v>Aug</v>
      </c>
      <c r="T2450" s="14" t="str">
        <f t="shared" si="271"/>
        <v>2016</v>
      </c>
      <c r="U2450" s="14" t="str">
        <f t="shared" si="272"/>
        <v>Aug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23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66"/>
        <v>108</v>
      </c>
      <c r="P2451" s="10">
        <f t="shared" si="267"/>
        <v>90</v>
      </c>
      <c r="Q2451" t="str">
        <f t="shared" si="268"/>
        <v>food</v>
      </c>
      <c r="R2451" s="24" t="str">
        <f t="shared" si="269"/>
        <v>small batch</v>
      </c>
      <c r="S2451" s="14" t="str">
        <f t="shared" si="270"/>
        <v>Oct</v>
      </c>
      <c r="T2451" s="14" t="str">
        <f t="shared" si="271"/>
        <v>2014</v>
      </c>
      <c r="U2451" s="14" t="str">
        <f t="shared" si="272"/>
        <v>Nov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23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66"/>
        <v>101.53353333333335</v>
      </c>
      <c r="P2452" s="10">
        <f t="shared" si="267"/>
        <v>149.31401960784314</v>
      </c>
      <c r="Q2452" t="str">
        <f t="shared" si="268"/>
        <v>food</v>
      </c>
      <c r="R2452" s="24" t="str">
        <f t="shared" si="269"/>
        <v>small batch</v>
      </c>
      <c r="S2452" s="14" t="str">
        <f t="shared" si="270"/>
        <v>Sep</v>
      </c>
      <c r="T2452" s="14" t="str">
        <f t="shared" si="271"/>
        <v>2014</v>
      </c>
      <c r="U2452" s="14" t="str">
        <f t="shared" si="272"/>
        <v>Oct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2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66"/>
        <v>115.45</v>
      </c>
      <c r="P2453" s="10">
        <f t="shared" si="267"/>
        <v>62.06989247311828</v>
      </c>
      <c r="Q2453" t="str">
        <f t="shared" si="268"/>
        <v>food</v>
      </c>
      <c r="R2453" s="24" t="str">
        <f t="shared" si="269"/>
        <v>small batch</v>
      </c>
      <c r="S2453" s="14" t="str">
        <f t="shared" si="270"/>
        <v>Feb</v>
      </c>
      <c r="T2453" s="14" t="str">
        <f t="shared" si="271"/>
        <v>2017</v>
      </c>
      <c r="U2453" s="14" t="str">
        <f t="shared" si="272"/>
        <v>Mar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23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66"/>
        <v>133.5</v>
      </c>
      <c r="P2454" s="10">
        <f t="shared" si="267"/>
        <v>53.4</v>
      </c>
      <c r="Q2454" t="str">
        <f t="shared" si="268"/>
        <v>food</v>
      </c>
      <c r="R2454" s="24" t="str">
        <f t="shared" si="269"/>
        <v>small batch</v>
      </c>
      <c r="S2454" s="14" t="str">
        <f t="shared" si="270"/>
        <v>Nov</v>
      </c>
      <c r="T2454" s="14" t="str">
        <f t="shared" si="271"/>
        <v>2015</v>
      </c>
      <c r="U2454" s="14" t="str">
        <f t="shared" si="272"/>
        <v>Dec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23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66"/>
        <v>154.69999999999999</v>
      </c>
      <c r="P2455" s="10">
        <f t="shared" si="267"/>
        <v>69.268656716417908</v>
      </c>
      <c r="Q2455" t="str">
        <f t="shared" si="268"/>
        <v>food</v>
      </c>
      <c r="R2455" s="24" t="str">
        <f t="shared" si="269"/>
        <v>small batch</v>
      </c>
      <c r="S2455" s="14" t="str">
        <f t="shared" si="270"/>
        <v>Jan</v>
      </c>
      <c r="T2455" s="14" t="str">
        <f t="shared" si="271"/>
        <v>2017</v>
      </c>
      <c r="U2455" s="14" t="str">
        <f t="shared" si="272"/>
        <v>Feb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23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66"/>
        <v>100.84571428571429</v>
      </c>
      <c r="P2456" s="10">
        <f t="shared" si="267"/>
        <v>271.50769230769231</v>
      </c>
      <c r="Q2456" t="str">
        <f t="shared" si="268"/>
        <v>food</v>
      </c>
      <c r="R2456" s="24" t="str">
        <f t="shared" si="269"/>
        <v>small batch</v>
      </c>
      <c r="S2456" s="14" t="str">
        <f t="shared" si="270"/>
        <v>Feb</v>
      </c>
      <c r="T2456" s="14" t="str">
        <f t="shared" si="271"/>
        <v>2017</v>
      </c>
      <c r="U2456" s="14" t="str">
        <f t="shared" si="272"/>
        <v>Mar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23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66"/>
        <v>182</v>
      </c>
      <c r="P2457" s="10">
        <f t="shared" si="267"/>
        <v>34.125</v>
      </c>
      <c r="Q2457" t="str">
        <f t="shared" si="268"/>
        <v>food</v>
      </c>
      <c r="R2457" s="24" t="str">
        <f t="shared" si="269"/>
        <v>small batch</v>
      </c>
      <c r="S2457" s="14" t="str">
        <f t="shared" si="270"/>
        <v>Mar</v>
      </c>
      <c r="T2457" s="14" t="str">
        <f t="shared" si="271"/>
        <v>2016</v>
      </c>
      <c r="U2457" s="14" t="str">
        <f t="shared" si="272"/>
        <v>Apr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23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66"/>
        <v>180.86666666666667</v>
      </c>
      <c r="P2458" s="10">
        <f t="shared" si="267"/>
        <v>40.492537313432834</v>
      </c>
      <c r="Q2458" t="str">
        <f t="shared" si="268"/>
        <v>food</v>
      </c>
      <c r="R2458" s="24" t="str">
        <f t="shared" si="269"/>
        <v>small batch</v>
      </c>
      <c r="S2458" s="14" t="str">
        <f t="shared" si="270"/>
        <v>Jan</v>
      </c>
      <c r="T2458" s="14" t="str">
        <f t="shared" si="271"/>
        <v>2017</v>
      </c>
      <c r="U2458" s="14" t="str">
        <f t="shared" si="272"/>
        <v>Feb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23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66"/>
        <v>102.30434782608695</v>
      </c>
      <c r="P2459" s="10">
        <f t="shared" si="267"/>
        <v>189.75806451612902</v>
      </c>
      <c r="Q2459" t="str">
        <f t="shared" si="268"/>
        <v>food</v>
      </c>
      <c r="R2459" s="24" t="str">
        <f t="shared" si="269"/>
        <v>small batch</v>
      </c>
      <c r="S2459" s="14" t="str">
        <f t="shared" si="270"/>
        <v>Feb</v>
      </c>
      <c r="T2459" s="14" t="str">
        <f t="shared" si="271"/>
        <v>2016</v>
      </c>
      <c r="U2459" s="14" t="str">
        <f t="shared" si="272"/>
        <v>Mar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23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66"/>
        <v>110.17999999999999</v>
      </c>
      <c r="P2460" s="10">
        <f t="shared" si="267"/>
        <v>68.862499999999997</v>
      </c>
      <c r="Q2460" t="str">
        <f t="shared" si="268"/>
        <v>food</v>
      </c>
      <c r="R2460" s="24" t="str">
        <f t="shared" si="269"/>
        <v>small batch</v>
      </c>
      <c r="S2460" s="14" t="str">
        <f t="shared" si="270"/>
        <v>May</v>
      </c>
      <c r="T2460" s="14" t="str">
        <f t="shared" si="271"/>
        <v>2016</v>
      </c>
      <c r="U2460" s="14" t="str">
        <f t="shared" si="272"/>
        <v>Jun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23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66"/>
        <v>102.25</v>
      </c>
      <c r="P2461" s="10">
        <f t="shared" si="267"/>
        <v>108.77659574468085</v>
      </c>
      <c r="Q2461" t="str">
        <f t="shared" si="268"/>
        <v>food</v>
      </c>
      <c r="R2461" s="24" t="str">
        <f t="shared" si="269"/>
        <v>small batch</v>
      </c>
      <c r="S2461" s="14" t="str">
        <f t="shared" si="270"/>
        <v>Feb</v>
      </c>
      <c r="T2461" s="14" t="str">
        <f t="shared" si="271"/>
        <v>2016</v>
      </c>
      <c r="U2461" s="14" t="str">
        <f t="shared" si="272"/>
        <v>Mar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23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66"/>
        <v>100.78823529411764</v>
      </c>
      <c r="P2462" s="10">
        <f t="shared" si="267"/>
        <v>125.98529411764706</v>
      </c>
      <c r="Q2462" t="str">
        <f t="shared" si="268"/>
        <v>food</v>
      </c>
      <c r="R2462" s="24" t="str">
        <f t="shared" si="269"/>
        <v>small batch</v>
      </c>
      <c r="S2462" s="14" t="str">
        <f t="shared" si="270"/>
        <v>Nov</v>
      </c>
      <c r="T2462" s="14" t="str">
        <f t="shared" si="271"/>
        <v>2016</v>
      </c>
      <c r="U2462" s="14" t="str">
        <f t="shared" si="272"/>
        <v>Jan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2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66"/>
        <v>103.8</v>
      </c>
      <c r="P2463" s="10">
        <f t="shared" si="267"/>
        <v>90.523255813953483</v>
      </c>
      <c r="Q2463" t="str">
        <f t="shared" si="268"/>
        <v>music</v>
      </c>
      <c r="R2463" s="24" t="str">
        <f t="shared" si="269"/>
        <v>indie rock</v>
      </c>
      <c r="S2463" s="14" t="str">
        <f t="shared" si="270"/>
        <v>Aug</v>
      </c>
      <c r="T2463" s="14" t="str">
        <f t="shared" si="271"/>
        <v>2011</v>
      </c>
      <c r="U2463" s="14" t="str">
        <f t="shared" si="272"/>
        <v>Oct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23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66"/>
        <v>110.70833333333334</v>
      </c>
      <c r="P2464" s="10">
        <f t="shared" si="267"/>
        <v>28.880434782608695</v>
      </c>
      <c r="Q2464" t="str">
        <f t="shared" si="268"/>
        <v>music</v>
      </c>
      <c r="R2464" s="24" t="str">
        <f t="shared" si="269"/>
        <v>indie rock</v>
      </c>
      <c r="S2464" s="14" t="str">
        <f t="shared" si="270"/>
        <v>Jun</v>
      </c>
      <c r="T2464" s="14" t="str">
        <f t="shared" si="271"/>
        <v>2012</v>
      </c>
      <c r="U2464" s="14" t="str">
        <f t="shared" si="272"/>
        <v>Jul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23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66"/>
        <v>116.25000000000001</v>
      </c>
      <c r="P2465" s="10">
        <f t="shared" si="267"/>
        <v>31</v>
      </c>
      <c r="Q2465" t="str">
        <f t="shared" si="268"/>
        <v>music</v>
      </c>
      <c r="R2465" s="24" t="str">
        <f t="shared" si="269"/>
        <v>indie rock</v>
      </c>
      <c r="S2465" s="14" t="str">
        <f t="shared" si="270"/>
        <v>Mar</v>
      </c>
      <c r="T2465" s="14" t="str">
        <f t="shared" si="271"/>
        <v>2013</v>
      </c>
      <c r="U2465" s="14" t="str">
        <f t="shared" si="272"/>
        <v>Apr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23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66"/>
        <v>111.1</v>
      </c>
      <c r="P2466" s="10">
        <f t="shared" si="267"/>
        <v>51.674418604651166</v>
      </c>
      <c r="Q2466" t="str">
        <f t="shared" si="268"/>
        <v>music</v>
      </c>
      <c r="R2466" s="24" t="str">
        <f t="shared" si="269"/>
        <v>indie rock</v>
      </c>
      <c r="S2466" s="14" t="str">
        <f t="shared" si="270"/>
        <v>Sep</v>
      </c>
      <c r="T2466" s="14" t="str">
        <f t="shared" si="271"/>
        <v>2015</v>
      </c>
      <c r="U2466" s="14" t="str">
        <f t="shared" si="272"/>
        <v>Sep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23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66"/>
        <v>180.14285714285714</v>
      </c>
      <c r="P2467" s="10">
        <f t="shared" si="267"/>
        <v>26.270833333333332</v>
      </c>
      <c r="Q2467" t="str">
        <f t="shared" si="268"/>
        <v>music</v>
      </c>
      <c r="R2467" s="24" t="str">
        <f t="shared" si="269"/>
        <v>indie rock</v>
      </c>
      <c r="S2467" s="14" t="str">
        <f t="shared" si="270"/>
        <v>Aug</v>
      </c>
      <c r="T2467" s="14" t="str">
        <f t="shared" si="271"/>
        <v>2012</v>
      </c>
      <c r="U2467" s="14" t="str">
        <f t="shared" si="272"/>
        <v>Sep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23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66"/>
        <v>100</v>
      </c>
      <c r="P2468" s="10">
        <f t="shared" si="267"/>
        <v>48.07692307692308</v>
      </c>
      <c r="Q2468" t="str">
        <f t="shared" si="268"/>
        <v>music</v>
      </c>
      <c r="R2468" s="24" t="str">
        <f t="shared" si="269"/>
        <v>indie rock</v>
      </c>
      <c r="S2468" s="14" t="str">
        <f t="shared" si="270"/>
        <v>Apr</v>
      </c>
      <c r="T2468" s="14" t="str">
        <f t="shared" si="271"/>
        <v>2013</v>
      </c>
      <c r="U2468" s="14" t="str">
        <f t="shared" si="272"/>
        <v>May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23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66"/>
        <v>118.5</v>
      </c>
      <c r="P2469" s="10">
        <f t="shared" si="267"/>
        <v>27.558139534883722</v>
      </c>
      <c r="Q2469" t="str">
        <f t="shared" si="268"/>
        <v>music</v>
      </c>
      <c r="R2469" s="24" t="str">
        <f t="shared" si="269"/>
        <v>indie rock</v>
      </c>
      <c r="S2469" s="14" t="str">
        <f t="shared" si="270"/>
        <v>Apr</v>
      </c>
      <c r="T2469" s="14" t="str">
        <f t="shared" si="271"/>
        <v>2012</v>
      </c>
      <c r="U2469" s="14" t="str">
        <f t="shared" si="272"/>
        <v>May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23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66"/>
        <v>107.21700000000001</v>
      </c>
      <c r="P2470" s="10">
        <f t="shared" si="267"/>
        <v>36.97137931034483</v>
      </c>
      <c r="Q2470" t="str">
        <f t="shared" si="268"/>
        <v>music</v>
      </c>
      <c r="R2470" s="24" t="str">
        <f t="shared" si="269"/>
        <v>indie rock</v>
      </c>
      <c r="S2470" s="14" t="str">
        <f t="shared" si="270"/>
        <v>Sep</v>
      </c>
      <c r="T2470" s="14" t="str">
        <f t="shared" si="271"/>
        <v>2012</v>
      </c>
      <c r="U2470" s="14" t="str">
        <f t="shared" si="272"/>
        <v>Oct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23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66"/>
        <v>113.66666666666667</v>
      </c>
      <c r="P2471" s="10">
        <f t="shared" si="267"/>
        <v>29.021276595744681</v>
      </c>
      <c r="Q2471" t="str">
        <f t="shared" si="268"/>
        <v>music</v>
      </c>
      <c r="R2471" s="24" t="str">
        <f t="shared" si="269"/>
        <v>indie rock</v>
      </c>
      <c r="S2471" s="14" t="str">
        <f t="shared" si="270"/>
        <v>Jan</v>
      </c>
      <c r="T2471" s="14" t="str">
        <f t="shared" si="271"/>
        <v>2011</v>
      </c>
      <c r="U2471" s="14" t="str">
        <f t="shared" si="272"/>
        <v>Feb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23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66"/>
        <v>103.16400000000002</v>
      </c>
      <c r="P2472" s="10">
        <f t="shared" si="267"/>
        <v>28.65666666666667</v>
      </c>
      <c r="Q2472" t="str">
        <f t="shared" si="268"/>
        <v>music</v>
      </c>
      <c r="R2472" s="24" t="str">
        <f t="shared" si="269"/>
        <v>indie rock</v>
      </c>
      <c r="S2472" s="14" t="str">
        <f t="shared" si="270"/>
        <v>Apr</v>
      </c>
      <c r="T2472" s="14" t="str">
        <f t="shared" si="271"/>
        <v>2012</v>
      </c>
      <c r="U2472" s="14" t="str">
        <f t="shared" si="272"/>
        <v>May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2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66"/>
        <v>128</v>
      </c>
      <c r="P2473" s="10">
        <f t="shared" si="267"/>
        <v>37.647058823529413</v>
      </c>
      <c r="Q2473" t="str">
        <f t="shared" si="268"/>
        <v>music</v>
      </c>
      <c r="R2473" s="24" t="str">
        <f t="shared" si="269"/>
        <v>indie rock</v>
      </c>
      <c r="S2473" s="14" t="str">
        <f t="shared" si="270"/>
        <v>Dec</v>
      </c>
      <c r="T2473" s="14" t="str">
        <f t="shared" si="271"/>
        <v>2011</v>
      </c>
      <c r="U2473" s="14" t="str">
        <f t="shared" si="272"/>
        <v>Jan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23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66"/>
        <v>135.76026666666667</v>
      </c>
      <c r="P2474" s="10">
        <f t="shared" si="267"/>
        <v>97.904038461538462</v>
      </c>
      <c r="Q2474" t="str">
        <f t="shared" si="268"/>
        <v>music</v>
      </c>
      <c r="R2474" s="24" t="str">
        <f t="shared" si="269"/>
        <v>indie rock</v>
      </c>
      <c r="S2474" s="14" t="str">
        <f t="shared" si="270"/>
        <v>Jun</v>
      </c>
      <c r="T2474" s="14" t="str">
        <f t="shared" si="271"/>
        <v>2010</v>
      </c>
      <c r="U2474" s="14" t="str">
        <f t="shared" si="272"/>
        <v>Sep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23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66"/>
        <v>100</v>
      </c>
      <c r="P2475" s="10">
        <f t="shared" si="267"/>
        <v>42.553191489361701</v>
      </c>
      <c r="Q2475" t="str">
        <f t="shared" si="268"/>
        <v>music</v>
      </c>
      <c r="R2475" s="24" t="str">
        <f t="shared" si="269"/>
        <v>indie rock</v>
      </c>
      <c r="S2475" s="14" t="str">
        <f t="shared" si="270"/>
        <v>Oct</v>
      </c>
      <c r="T2475" s="14" t="str">
        <f t="shared" si="271"/>
        <v>2012</v>
      </c>
      <c r="U2475" s="14" t="str">
        <f t="shared" si="272"/>
        <v>Nov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23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66"/>
        <v>100.00360000000002</v>
      </c>
      <c r="P2476" s="10">
        <f t="shared" si="267"/>
        <v>131.58368421052631</v>
      </c>
      <c r="Q2476" t="str">
        <f t="shared" si="268"/>
        <v>music</v>
      </c>
      <c r="R2476" s="24" t="str">
        <f t="shared" si="269"/>
        <v>indie rock</v>
      </c>
      <c r="S2476" s="14" t="str">
        <f t="shared" si="270"/>
        <v>Aug</v>
      </c>
      <c r="T2476" s="14" t="str">
        <f t="shared" si="271"/>
        <v>2010</v>
      </c>
      <c r="U2476" s="14" t="str">
        <f t="shared" si="272"/>
        <v>Oct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23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66"/>
        <v>104.71999999999998</v>
      </c>
      <c r="P2477" s="10">
        <f t="shared" si="267"/>
        <v>32.320987654320987</v>
      </c>
      <c r="Q2477" t="str">
        <f t="shared" si="268"/>
        <v>music</v>
      </c>
      <c r="R2477" s="24" t="str">
        <f t="shared" si="269"/>
        <v>indie rock</v>
      </c>
      <c r="S2477" s="14" t="str">
        <f t="shared" si="270"/>
        <v>May</v>
      </c>
      <c r="T2477" s="14" t="str">
        <f t="shared" si="271"/>
        <v>2010</v>
      </c>
      <c r="U2477" s="14" t="str">
        <f t="shared" si="272"/>
        <v>Jul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23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66"/>
        <v>105.02249999999999</v>
      </c>
      <c r="P2478" s="10">
        <f t="shared" si="267"/>
        <v>61.103999999999999</v>
      </c>
      <c r="Q2478" t="str">
        <f t="shared" si="268"/>
        <v>music</v>
      </c>
      <c r="R2478" s="24" t="str">
        <f t="shared" si="269"/>
        <v>indie rock</v>
      </c>
      <c r="S2478" s="14" t="str">
        <f t="shared" si="270"/>
        <v>Oct</v>
      </c>
      <c r="T2478" s="14" t="str">
        <f t="shared" si="271"/>
        <v>2014</v>
      </c>
      <c r="U2478" s="14" t="str">
        <f t="shared" si="272"/>
        <v>Nov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23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66"/>
        <v>171.33333333333334</v>
      </c>
      <c r="P2479" s="10">
        <f t="shared" si="267"/>
        <v>31.341463414634145</v>
      </c>
      <c r="Q2479" t="str">
        <f t="shared" si="268"/>
        <v>music</v>
      </c>
      <c r="R2479" s="24" t="str">
        <f t="shared" si="269"/>
        <v>indie rock</v>
      </c>
      <c r="S2479" s="14" t="str">
        <f t="shared" si="270"/>
        <v>Jun</v>
      </c>
      <c r="T2479" s="14" t="str">
        <f t="shared" si="271"/>
        <v>2012</v>
      </c>
      <c r="U2479" s="14" t="str">
        <f t="shared" si="272"/>
        <v>Aug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23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66"/>
        <v>127.49999999999999</v>
      </c>
      <c r="P2480" s="10">
        <f t="shared" si="267"/>
        <v>129.1139240506329</v>
      </c>
      <c r="Q2480" t="str">
        <f t="shared" si="268"/>
        <v>music</v>
      </c>
      <c r="R2480" s="24" t="str">
        <f t="shared" si="269"/>
        <v>indie rock</v>
      </c>
      <c r="S2480" s="14" t="str">
        <f t="shared" si="270"/>
        <v>Dec</v>
      </c>
      <c r="T2480" s="14" t="str">
        <f t="shared" si="271"/>
        <v>2012</v>
      </c>
      <c r="U2480" s="14" t="str">
        <f t="shared" si="272"/>
        <v>Jan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23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66"/>
        <v>133.44333333333333</v>
      </c>
      <c r="P2481" s="10">
        <f t="shared" si="267"/>
        <v>25.020624999999999</v>
      </c>
      <c r="Q2481" t="str">
        <f t="shared" si="268"/>
        <v>music</v>
      </c>
      <c r="R2481" s="24" t="str">
        <f t="shared" si="269"/>
        <v>indie rock</v>
      </c>
      <c r="S2481" s="14" t="str">
        <f t="shared" si="270"/>
        <v>Jul</v>
      </c>
      <c r="T2481" s="14" t="str">
        <f t="shared" si="271"/>
        <v>2012</v>
      </c>
      <c r="U2481" s="14" t="str">
        <f t="shared" si="272"/>
        <v>Jul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23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66"/>
        <v>100</v>
      </c>
      <c r="P2482" s="10">
        <f t="shared" si="267"/>
        <v>250</v>
      </c>
      <c r="Q2482" t="str">
        <f t="shared" si="268"/>
        <v>music</v>
      </c>
      <c r="R2482" s="24" t="str">
        <f t="shared" si="269"/>
        <v>indie rock</v>
      </c>
      <c r="S2482" s="14" t="str">
        <f t="shared" si="270"/>
        <v>Aug</v>
      </c>
      <c r="T2482" s="14" t="str">
        <f t="shared" si="271"/>
        <v>2015</v>
      </c>
      <c r="U2482" s="14" t="str">
        <f t="shared" si="272"/>
        <v>Oct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2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66"/>
        <v>112.91099999999999</v>
      </c>
      <c r="P2483" s="10">
        <f t="shared" si="267"/>
        <v>47.541473684210523</v>
      </c>
      <c r="Q2483" t="str">
        <f t="shared" si="268"/>
        <v>music</v>
      </c>
      <c r="R2483" s="24" t="str">
        <f t="shared" si="269"/>
        <v>indie rock</v>
      </c>
      <c r="S2483" s="14" t="str">
        <f t="shared" si="270"/>
        <v>Mar</v>
      </c>
      <c r="T2483" s="14" t="str">
        <f t="shared" si="271"/>
        <v>2012</v>
      </c>
      <c r="U2483" s="14" t="str">
        <f t="shared" si="272"/>
        <v>Apr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23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66"/>
        <v>100.1</v>
      </c>
      <c r="P2484" s="10">
        <f t="shared" si="267"/>
        <v>40.04</v>
      </c>
      <c r="Q2484" t="str">
        <f t="shared" si="268"/>
        <v>music</v>
      </c>
      <c r="R2484" s="24" t="str">
        <f t="shared" si="269"/>
        <v>indie rock</v>
      </c>
      <c r="S2484" s="14" t="str">
        <f t="shared" si="270"/>
        <v>Jun</v>
      </c>
      <c r="T2484" s="14" t="str">
        <f t="shared" si="271"/>
        <v>2011</v>
      </c>
      <c r="U2484" s="14" t="str">
        <f t="shared" si="272"/>
        <v>Aug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23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66"/>
        <v>113.72727272727272</v>
      </c>
      <c r="P2485" s="10">
        <f t="shared" si="267"/>
        <v>65.84210526315789</v>
      </c>
      <c r="Q2485" t="str">
        <f t="shared" si="268"/>
        <v>music</v>
      </c>
      <c r="R2485" s="24" t="str">
        <f t="shared" si="269"/>
        <v>indie rock</v>
      </c>
      <c r="S2485" s="14" t="str">
        <f t="shared" si="270"/>
        <v>Mar</v>
      </c>
      <c r="T2485" s="14" t="str">
        <f t="shared" si="271"/>
        <v>2012</v>
      </c>
      <c r="U2485" s="14" t="str">
        <f t="shared" si="272"/>
        <v>May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23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66"/>
        <v>119.31742857142855</v>
      </c>
      <c r="P2486" s="10">
        <f t="shared" si="267"/>
        <v>46.401222222222216</v>
      </c>
      <c r="Q2486" t="str">
        <f t="shared" si="268"/>
        <v>music</v>
      </c>
      <c r="R2486" s="24" t="str">
        <f t="shared" si="269"/>
        <v>indie rock</v>
      </c>
      <c r="S2486" s="14" t="str">
        <f t="shared" si="270"/>
        <v>Aug</v>
      </c>
      <c r="T2486" s="14" t="str">
        <f t="shared" si="271"/>
        <v>2011</v>
      </c>
      <c r="U2486" s="14" t="str">
        <f t="shared" si="272"/>
        <v>Sep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23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66"/>
        <v>103.25</v>
      </c>
      <c r="P2487" s="10">
        <f t="shared" si="267"/>
        <v>50.365853658536587</v>
      </c>
      <c r="Q2487" t="str">
        <f t="shared" si="268"/>
        <v>music</v>
      </c>
      <c r="R2487" s="24" t="str">
        <f t="shared" si="269"/>
        <v>indie rock</v>
      </c>
      <c r="S2487" s="14" t="str">
        <f t="shared" si="270"/>
        <v>Sep</v>
      </c>
      <c r="T2487" s="14" t="str">
        <f t="shared" si="271"/>
        <v>2011</v>
      </c>
      <c r="U2487" s="14" t="str">
        <f t="shared" si="272"/>
        <v>Oct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23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66"/>
        <v>265.66666666666669</v>
      </c>
      <c r="P2488" s="10">
        <f t="shared" si="267"/>
        <v>26.566666666666666</v>
      </c>
      <c r="Q2488" t="str">
        <f t="shared" si="268"/>
        <v>music</v>
      </c>
      <c r="R2488" s="24" t="str">
        <f t="shared" si="269"/>
        <v>indie rock</v>
      </c>
      <c r="S2488" s="14" t="str">
        <f t="shared" si="270"/>
        <v>Mar</v>
      </c>
      <c r="T2488" s="14" t="str">
        <f t="shared" si="271"/>
        <v>2012</v>
      </c>
      <c r="U2488" s="14" t="str">
        <f t="shared" si="272"/>
        <v>Apr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23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66"/>
        <v>100.05066666666667</v>
      </c>
      <c r="P2489" s="10">
        <f t="shared" si="267"/>
        <v>39.493684210526318</v>
      </c>
      <c r="Q2489" t="str">
        <f t="shared" si="268"/>
        <v>music</v>
      </c>
      <c r="R2489" s="24" t="str">
        <f t="shared" si="269"/>
        <v>indie rock</v>
      </c>
      <c r="S2489" s="14" t="str">
        <f t="shared" si="270"/>
        <v>Apr</v>
      </c>
      <c r="T2489" s="14" t="str">
        <f t="shared" si="271"/>
        <v>2012</v>
      </c>
      <c r="U2489" s="14" t="str">
        <f t="shared" si="272"/>
        <v>May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23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66"/>
        <v>106.69999999999999</v>
      </c>
      <c r="P2490" s="10">
        <f t="shared" si="267"/>
        <v>49.246153846153845</v>
      </c>
      <c r="Q2490" t="str">
        <f t="shared" si="268"/>
        <v>music</v>
      </c>
      <c r="R2490" s="24" t="str">
        <f t="shared" si="269"/>
        <v>indie rock</v>
      </c>
      <c r="S2490" s="14" t="str">
        <f t="shared" si="270"/>
        <v>Oct</v>
      </c>
      <c r="T2490" s="14" t="str">
        <f t="shared" si="271"/>
        <v>2011</v>
      </c>
      <c r="U2490" s="14" t="str">
        <f t="shared" si="272"/>
        <v>Nov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23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66"/>
        <v>133.67142857142858</v>
      </c>
      <c r="P2491" s="10">
        <f t="shared" si="267"/>
        <v>62.38</v>
      </c>
      <c r="Q2491" t="str">
        <f t="shared" si="268"/>
        <v>music</v>
      </c>
      <c r="R2491" s="24" t="str">
        <f t="shared" si="269"/>
        <v>indie rock</v>
      </c>
      <c r="S2491" s="14" t="str">
        <f t="shared" si="270"/>
        <v>Apr</v>
      </c>
      <c r="T2491" s="14" t="str">
        <f t="shared" si="271"/>
        <v>2013</v>
      </c>
      <c r="U2491" s="14" t="str">
        <f t="shared" si="272"/>
        <v>May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23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66"/>
        <v>121.39999999999999</v>
      </c>
      <c r="P2492" s="10">
        <f t="shared" si="267"/>
        <v>37.9375</v>
      </c>
      <c r="Q2492" t="str">
        <f t="shared" si="268"/>
        <v>music</v>
      </c>
      <c r="R2492" s="24" t="str">
        <f t="shared" si="269"/>
        <v>indie rock</v>
      </c>
      <c r="S2492" s="14" t="str">
        <f t="shared" si="270"/>
        <v>Apr</v>
      </c>
      <c r="T2492" s="14" t="str">
        <f t="shared" si="271"/>
        <v>2012</v>
      </c>
      <c r="U2492" s="14" t="str">
        <f t="shared" si="272"/>
        <v>Jun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2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66"/>
        <v>103.2</v>
      </c>
      <c r="P2493" s="10">
        <f t="shared" si="267"/>
        <v>51.6</v>
      </c>
      <c r="Q2493" t="str">
        <f t="shared" si="268"/>
        <v>music</v>
      </c>
      <c r="R2493" s="24" t="str">
        <f t="shared" si="269"/>
        <v>indie rock</v>
      </c>
      <c r="S2493" s="14" t="str">
        <f t="shared" si="270"/>
        <v>Dec</v>
      </c>
      <c r="T2493" s="14" t="str">
        <f t="shared" si="271"/>
        <v>2010</v>
      </c>
      <c r="U2493" s="14" t="str">
        <f t="shared" si="272"/>
        <v>Jan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23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66"/>
        <v>125</v>
      </c>
      <c r="P2494" s="10">
        <f t="shared" si="267"/>
        <v>27.777777777777779</v>
      </c>
      <c r="Q2494" t="str">
        <f t="shared" si="268"/>
        <v>music</v>
      </c>
      <c r="R2494" s="24" t="str">
        <f t="shared" si="269"/>
        <v>indie rock</v>
      </c>
      <c r="S2494" s="14" t="str">
        <f t="shared" si="270"/>
        <v>Apr</v>
      </c>
      <c r="T2494" s="14" t="str">
        <f t="shared" si="271"/>
        <v>2012</v>
      </c>
      <c r="U2494" s="14" t="str">
        <f t="shared" si="272"/>
        <v>Jun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23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66"/>
        <v>128.69999999999999</v>
      </c>
      <c r="P2495" s="10">
        <f t="shared" si="267"/>
        <v>99.382239382239376</v>
      </c>
      <c r="Q2495" t="str">
        <f t="shared" si="268"/>
        <v>music</v>
      </c>
      <c r="R2495" s="24" t="str">
        <f t="shared" si="269"/>
        <v>indie rock</v>
      </c>
      <c r="S2495" s="14" t="str">
        <f t="shared" si="270"/>
        <v>Mar</v>
      </c>
      <c r="T2495" s="14" t="str">
        <f t="shared" si="271"/>
        <v>2013</v>
      </c>
      <c r="U2495" s="14" t="str">
        <f t="shared" si="272"/>
        <v>Apr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23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66"/>
        <v>101.00533333333333</v>
      </c>
      <c r="P2496" s="10">
        <f t="shared" si="267"/>
        <v>38.848205128205123</v>
      </c>
      <c r="Q2496" t="str">
        <f t="shared" si="268"/>
        <v>music</v>
      </c>
      <c r="R2496" s="24" t="str">
        <f t="shared" si="269"/>
        <v>indie rock</v>
      </c>
      <c r="S2496" s="14" t="str">
        <f t="shared" si="270"/>
        <v>Apr</v>
      </c>
      <c r="T2496" s="14" t="str">
        <f t="shared" si="271"/>
        <v>2012</v>
      </c>
      <c r="U2496" s="14" t="str">
        <f t="shared" si="272"/>
        <v>May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23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66"/>
        <v>127.53666666666665</v>
      </c>
      <c r="P2497" s="10">
        <f t="shared" si="267"/>
        <v>45.548809523809524</v>
      </c>
      <c r="Q2497" t="str">
        <f t="shared" si="268"/>
        <v>music</v>
      </c>
      <c r="R2497" s="24" t="str">
        <f t="shared" si="269"/>
        <v>indie rock</v>
      </c>
      <c r="S2497" s="14" t="str">
        <f t="shared" si="270"/>
        <v>May</v>
      </c>
      <c r="T2497" s="14" t="str">
        <f t="shared" si="271"/>
        <v>2012</v>
      </c>
      <c r="U2497" s="14" t="str">
        <f t="shared" si="272"/>
        <v>Jun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23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66"/>
        <v>100</v>
      </c>
      <c r="P2498" s="10">
        <f t="shared" si="267"/>
        <v>600</v>
      </c>
      <c r="Q2498" t="str">
        <f t="shared" si="268"/>
        <v>music</v>
      </c>
      <c r="R2498" s="24" t="str">
        <f t="shared" si="269"/>
        <v>indie rock</v>
      </c>
      <c r="S2498" s="14" t="str">
        <f t="shared" si="270"/>
        <v>Feb</v>
      </c>
      <c r="T2498" s="14" t="str">
        <f t="shared" si="271"/>
        <v>2013</v>
      </c>
      <c r="U2498" s="14" t="str">
        <f t="shared" si="272"/>
        <v>Mar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23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73">E2499/D2499*100</f>
        <v>112.7715</v>
      </c>
      <c r="P2499" s="10">
        <f t="shared" ref="P2499:P2562" si="274">E2499/L2499</f>
        <v>80.551071428571419</v>
      </c>
      <c r="Q2499" t="str">
        <f t="shared" ref="Q2499:Q2562" si="275">LEFT(N2499,FIND("/",N2499)-1)</f>
        <v>music</v>
      </c>
      <c r="R2499" s="24" t="str">
        <f t="shared" ref="R2499:R2562" si="276">RIGHT(N2499,LEN(N2499)-SEARCH("/",N2499,1))</f>
        <v>indie rock</v>
      </c>
      <c r="S2499" s="14" t="str">
        <f t="shared" ref="S2499:S2562" si="277">TEXT((((J2499/60)/60)/24)+DATE(1970,1,1),"mmm")</f>
        <v>Jul</v>
      </c>
      <c r="T2499" s="14" t="str">
        <f t="shared" ref="T2499:T2562" si="278">TEXT(((((J2499/60)/60)/24)+DATE(1970,1,1)),"yyyy")</f>
        <v>2011</v>
      </c>
      <c r="U2499" s="14" t="str">
        <f t="shared" ref="U2499:U2562" si="279">TEXT((((I2499/60)/60)/24)+DATE(1970,1,1),"mmm")</f>
        <v>Aug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23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73"/>
        <v>105.60000000000001</v>
      </c>
      <c r="P2500" s="10">
        <f t="shared" si="274"/>
        <v>52.8</v>
      </c>
      <c r="Q2500" t="str">
        <f t="shared" si="275"/>
        <v>music</v>
      </c>
      <c r="R2500" s="24" t="str">
        <f t="shared" si="276"/>
        <v>indie rock</v>
      </c>
      <c r="S2500" s="14" t="str">
        <f t="shared" si="277"/>
        <v>Jan</v>
      </c>
      <c r="T2500" s="14" t="str">
        <f t="shared" si="278"/>
        <v>2015</v>
      </c>
      <c r="U2500" s="14" t="str">
        <f t="shared" si="279"/>
        <v>Jan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23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73"/>
        <v>202.625</v>
      </c>
      <c r="P2501" s="10">
        <f t="shared" si="274"/>
        <v>47.676470588235297</v>
      </c>
      <c r="Q2501" t="str">
        <f t="shared" si="275"/>
        <v>music</v>
      </c>
      <c r="R2501" s="24" t="str">
        <f t="shared" si="276"/>
        <v>indie rock</v>
      </c>
      <c r="S2501" s="14" t="str">
        <f t="shared" si="277"/>
        <v>Nov</v>
      </c>
      <c r="T2501" s="14" t="str">
        <f t="shared" si="278"/>
        <v>2012</v>
      </c>
      <c r="U2501" s="14" t="str">
        <f t="shared" si="279"/>
        <v>Dec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23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73"/>
        <v>113.33333333333333</v>
      </c>
      <c r="P2502" s="10">
        <f t="shared" si="274"/>
        <v>23.448275862068964</v>
      </c>
      <c r="Q2502" t="str">
        <f t="shared" si="275"/>
        <v>music</v>
      </c>
      <c r="R2502" s="24" t="str">
        <f t="shared" si="276"/>
        <v>indie rock</v>
      </c>
      <c r="S2502" s="14" t="str">
        <f t="shared" si="277"/>
        <v>May</v>
      </c>
      <c r="T2502" s="14" t="str">
        <f t="shared" si="278"/>
        <v>2012</v>
      </c>
      <c r="U2502" s="14" t="str">
        <f t="shared" si="279"/>
        <v>Jun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2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73"/>
        <v>2.5545454545454547</v>
      </c>
      <c r="P2503" s="10">
        <f t="shared" si="274"/>
        <v>40.142857142857146</v>
      </c>
      <c r="Q2503" t="str">
        <f t="shared" si="275"/>
        <v>food</v>
      </c>
      <c r="R2503" s="24" t="str">
        <f t="shared" si="276"/>
        <v>restaurants</v>
      </c>
      <c r="S2503" s="14" t="str">
        <f t="shared" si="277"/>
        <v>Aug</v>
      </c>
      <c r="T2503" s="14" t="str">
        <f t="shared" si="278"/>
        <v>2015</v>
      </c>
      <c r="U2503" s="14" t="str">
        <f t="shared" si="279"/>
        <v>Sep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23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73"/>
        <v>7.8181818181818186E-2</v>
      </c>
      <c r="P2504" s="10">
        <f t="shared" si="274"/>
        <v>17.2</v>
      </c>
      <c r="Q2504" t="str">
        <f t="shared" si="275"/>
        <v>food</v>
      </c>
      <c r="R2504" s="24" t="str">
        <f t="shared" si="276"/>
        <v>restaurants</v>
      </c>
      <c r="S2504" s="14" t="str">
        <f t="shared" si="277"/>
        <v>Aug</v>
      </c>
      <c r="T2504" s="14" t="str">
        <f t="shared" si="278"/>
        <v>2014</v>
      </c>
      <c r="U2504" s="14" t="str">
        <f t="shared" si="279"/>
        <v>Sep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23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73"/>
        <v>0</v>
      </c>
      <c r="P2505" s="10" t="e">
        <f t="shared" si="274"/>
        <v>#DIV/0!</v>
      </c>
      <c r="Q2505" t="str">
        <f t="shared" si="275"/>
        <v>food</v>
      </c>
      <c r="R2505" s="24" t="str">
        <f t="shared" si="276"/>
        <v>restaurants</v>
      </c>
      <c r="S2505" s="14" t="str">
        <f t="shared" si="277"/>
        <v>May</v>
      </c>
      <c r="T2505" s="14" t="str">
        <f t="shared" si="278"/>
        <v>2016</v>
      </c>
      <c r="U2505" s="14" t="str">
        <f t="shared" si="279"/>
        <v>Jun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23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73"/>
        <v>0</v>
      </c>
      <c r="P2506" s="10" t="e">
        <f t="shared" si="274"/>
        <v>#DIV/0!</v>
      </c>
      <c r="Q2506" t="str">
        <f t="shared" si="275"/>
        <v>food</v>
      </c>
      <c r="R2506" s="24" t="str">
        <f t="shared" si="276"/>
        <v>restaurants</v>
      </c>
      <c r="S2506" s="14" t="str">
        <f t="shared" si="277"/>
        <v>Oct</v>
      </c>
      <c r="T2506" s="14" t="str">
        <f t="shared" si="278"/>
        <v>2014</v>
      </c>
      <c r="U2506" s="14" t="str">
        <f t="shared" si="279"/>
        <v>Nov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23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73"/>
        <v>0</v>
      </c>
      <c r="P2507" s="10" t="e">
        <f t="shared" si="274"/>
        <v>#DIV/0!</v>
      </c>
      <c r="Q2507" t="str">
        <f t="shared" si="275"/>
        <v>food</v>
      </c>
      <c r="R2507" s="24" t="str">
        <f t="shared" si="276"/>
        <v>restaurants</v>
      </c>
      <c r="S2507" s="14" t="str">
        <f t="shared" si="277"/>
        <v>Feb</v>
      </c>
      <c r="T2507" s="14" t="str">
        <f t="shared" si="278"/>
        <v>2015</v>
      </c>
      <c r="U2507" s="14" t="str">
        <f t="shared" si="279"/>
        <v>Mar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23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73"/>
        <v>0.6</v>
      </c>
      <c r="P2508" s="10">
        <f t="shared" si="274"/>
        <v>15</v>
      </c>
      <c r="Q2508" t="str">
        <f t="shared" si="275"/>
        <v>food</v>
      </c>
      <c r="R2508" s="24" t="str">
        <f t="shared" si="276"/>
        <v>restaurants</v>
      </c>
      <c r="S2508" s="14" t="str">
        <f t="shared" si="277"/>
        <v>Sep</v>
      </c>
      <c r="T2508" s="14" t="str">
        <f t="shared" si="278"/>
        <v>2015</v>
      </c>
      <c r="U2508" s="14" t="str">
        <f t="shared" si="279"/>
        <v>Oct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23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73"/>
        <v>0</v>
      </c>
      <c r="P2509" s="10" t="e">
        <f t="shared" si="274"/>
        <v>#DIV/0!</v>
      </c>
      <c r="Q2509" t="str">
        <f t="shared" si="275"/>
        <v>food</v>
      </c>
      <c r="R2509" s="24" t="str">
        <f t="shared" si="276"/>
        <v>restaurants</v>
      </c>
      <c r="S2509" s="14" t="str">
        <f t="shared" si="277"/>
        <v>Apr</v>
      </c>
      <c r="T2509" s="14" t="str">
        <f t="shared" si="278"/>
        <v>2015</v>
      </c>
      <c r="U2509" s="14" t="str">
        <f t="shared" si="279"/>
        <v>May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23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73"/>
        <v>0</v>
      </c>
      <c r="P2510" s="10" t="e">
        <f t="shared" si="274"/>
        <v>#DIV/0!</v>
      </c>
      <c r="Q2510" t="str">
        <f t="shared" si="275"/>
        <v>food</v>
      </c>
      <c r="R2510" s="24" t="str">
        <f t="shared" si="276"/>
        <v>restaurants</v>
      </c>
      <c r="S2510" s="14" t="str">
        <f t="shared" si="277"/>
        <v>Jul</v>
      </c>
      <c r="T2510" s="14" t="str">
        <f t="shared" si="278"/>
        <v>2014</v>
      </c>
      <c r="U2510" s="14" t="str">
        <f t="shared" si="279"/>
        <v>Aug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23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73"/>
        <v>1.0526315789473684</v>
      </c>
      <c r="P2511" s="10">
        <f t="shared" si="274"/>
        <v>35.714285714285715</v>
      </c>
      <c r="Q2511" t="str">
        <f t="shared" si="275"/>
        <v>food</v>
      </c>
      <c r="R2511" s="24" t="str">
        <f t="shared" si="276"/>
        <v>restaurants</v>
      </c>
      <c r="S2511" s="14" t="str">
        <f t="shared" si="277"/>
        <v>Feb</v>
      </c>
      <c r="T2511" s="14" t="str">
        <f t="shared" si="278"/>
        <v>2015</v>
      </c>
      <c r="U2511" s="14" t="str">
        <f t="shared" si="279"/>
        <v>Apr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23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73"/>
        <v>0.15</v>
      </c>
      <c r="P2512" s="10">
        <f t="shared" si="274"/>
        <v>37.5</v>
      </c>
      <c r="Q2512" t="str">
        <f t="shared" si="275"/>
        <v>food</v>
      </c>
      <c r="R2512" s="24" t="str">
        <f t="shared" si="276"/>
        <v>restaurants</v>
      </c>
      <c r="S2512" s="14" t="str">
        <f t="shared" si="277"/>
        <v>Mar</v>
      </c>
      <c r="T2512" s="14" t="str">
        <f t="shared" si="278"/>
        <v>2015</v>
      </c>
      <c r="U2512" s="14" t="str">
        <f t="shared" si="279"/>
        <v>May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2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73"/>
        <v>0</v>
      </c>
      <c r="P2513" s="10" t="e">
        <f t="shared" si="274"/>
        <v>#DIV/0!</v>
      </c>
      <c r="Q2513" t="str">
        <f t="shared" si="275"/>
        <v>food</v>
      </c>
      <c r="R2513" s="24" t="str">
        <f t="shared" si="276"/>
        <v>restaurants</v>
      </c>
      <c r="S2513" s="14" t="str">
        <f t="shared" si="277"/>
        <v>Jan</v>
      </c>
      <c r="T2513" s="14" t="str">
        <f t="shared" si="278"/>
        <v>2016</v>
      </c>
      <c r="U2513" s="14" t="str">
        <f t="shared" si="279"/>
        <v>Feb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23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73"/>
        <v>0</v>
      </c>
      <c r="P2514" s="10" t="e">
        <f t="shared" si="274"/>
        <v>#DIV/0!</v>
      </c>
      <c r="Q2514" t="str">
        <f t="shared" si="275"/>
        <v>food</v>
      </c>
      <c r="R2514" s="24" t="str">
        <f t="shared" si="276"/>
        <v>restaurants</v>
      </c>
      <c r="S2514" s="14" t="str">
        <f t="shared" si="277"/>
        <v>Nov</v>
      </c>
      <c r="T2514" s="14" t="str">
        <f t="shared" si="278"/>
        <v>2014</v>
      </c>
      <c r="U2514" s="14" t="str">
        <f t="shared" si="279"/>
        <v>Dec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23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73"/>
        <v>0</v>
      </c>
      <c r="P2515" s="10" t="e">
        <f t="shared" si="274"/>
        <v>#DIV/0!</v>
      </c>
      <c r="Q2515" t="str">
        <f t="shared" si="275"/>
        <v>food</v>
      </c>
      <c r="R2515" s="24" t="str">
        <f t="shared" si="276"/>
        <v>restaurants</v>
      </c>
      <c r="S2515" s="14" t="str">
        <f t="shared" si="277"/>
        <v>Dec</v>
      </c>
      <c r="T2515" s="14" t="str">
        <f t="shared" si="278"/>
        <v>2016</v>
      </c>
      <c r="U2515" s="14" t="str">
        <f t="shared" si="279"/>
        <v>Feb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23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73"/>
        <v>1.7500000000000002</v>
      </c>
      <c r="P2516" s="10">
        <f t="shared" si="274"/>
        <v>52.5</v>
      </c>
      <c r="Q2516" t="str">
        <f t="shared" si="275"/>
        <v>food</v>
      </c>
      <c r="R2516" s="24" t="str">
        <f t="shared" si="276"/>
        <v>restaurants</v>
      </c>
      <c r="S2516" s="14" t="str">
        <f t="shared" si="277"/>
        <v>Aug</v>
      </c>
      <c r="T2516" s="14" t="str">
        <f t="shared" si="278"/>
        <v>2014</v>
      </c>
      <c r="U2516" s="14" t="str">
        <f t="shared" si="279"/>
        <v>Aug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23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73"/>
        <v>18.600000000000001</v>
      </c>
      <c r="P2517" s="10">
        <f t="shared" si="274"/>
        <v>77.5</v>
      </c>
      <c r="Q2517" t="str">
        <f t="shared" si="275"/>
        <v>food</v>
      </c>
      <c r="R2517" s="24" t="str">
        <f t="shared" si="276"/>
        <v>restaurants</v>
      </c>
      <c r="S2517" s="14" t="str">
        <f t="shared" si="277"/>
        <v>Jan</v>
      </c>
      <c r="T2517" s="14" t="str">
        <f t="shared" si="278"/>
        <v>2015</v>
      </c>
      <c r="U2517" s="14" t="str">
        <f t="shared" si="279"/>
        <v>Feb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23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73"/>
        <v>0</v>
      </c>
      <c r="P2518" s="10" t="e">
        <f t="shared" si="274"/>
        <v>#DIV/0!</v>
      </c>
      <c r="Q2518" t="str">
        <f t="shared" si="275"/>
        <v>food</v>
      </c>
      <c r="R2518" s="24" t="str">
        <f t="shared" si="276"/>
        <v>restaurants</v>
      </c>
      <c r="S2518" s="14" t="str">
        <f t="shared" si="277"/>
        <v>Oct</v>
      </c>
      <c r="T2518" s="14" t="str">
        <f t="shared" si="278"/>
        <v>2014</v>
      </c>
      <c r="U2518" s="14" t="str">
        <f t="shared" si="279"/>
        <v>Nov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23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73"/>
        <v>9.8166666666666664</v>
      </c>
      <c r="P2519" s="10">
        <f t="shared" si="274"/>
        <v>53.545454545454547</v>
      </c>
      <c r="Q2519" t="str">
        <f t="shared" si="275"/>
        <v>food</v>
      </c>
      <c r="R2519" s="24" t="str">
        <f t="shared" si="276"/>
        <v>restaurants</v>
      </c>
      <c r="S2519" s="14" t="str">
        <f t="shared" si="277"/>
        <v>Feb</v>
      </c>
      <c r="T2519" s="14" t="str">
        <f t="shared" si="278"/>
        <v>2015</v>
      </c>
      <c r="U2519" s="14" t="str">
        <f t="shared" si="279"/>
        <v>Mar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23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73"/>
        <v>0</v>
      </c>
      <c r="P2520" s="10" t="e">
        <f t="shared" si="274"/>
        <v>#DIV/0!</v>
      </c>
      <c r="Q2520" t="str">
        <f t="shared" si="275"/>
        <v>food</v>
      </c>
      <c r="R2520" s="24" t="str">
        <f t="shared" si="276"/>
        <v>restaurants</v>
      </c>
      <c r="S2520" s="14" t="str">
        <f t="shared" si="277"/>
        <v>Oct</v>
      </c>
      <c r="T2520" s="14" t="str">
        <f t="shared" si="278"/>
        <v>2014</v>
      </c>
      <c r="U2520" s="14" t="str">
        <f t="shared" si="279"/>
        <v>Nov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23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73"/>
        <v>4.3333333333333335E-2</v>
      </c>
      <c r="P2521" s="10">
        <f t="shared" si="274"/>
        <v>16.25</v>
      </c>
      <c r="Q2521" t="str">
        <f t="shared" si="275"/>
        <v>food</v>
      </c>
      <c r="R2521" s="24" t="str">
        <f t="shared" si="276"/>
        <v>restaurants</v>
      </c>
      <c r="S2521" s="14" t="str">
        <f t="shared" si="277"/>
        <v>Jun</v>
      </c>
      <c r="T2521" s="14" t="str">
        <f t="shared" si="278"/>
        <v>2014</v>
      </c>
      <c r="U2521" s="14" t="str">
        <f t="shared" si="279"/>
        <v>Jul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23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73"/>
        <v>0</v>
      </c>
      <c r="P2522" s="10" t="e">
        <f t="shared" si="274"/>
        <v>#DIV/0!</v>
      </c>
      <c r="Q2522" t="str">
        <f t="shared" si="275"/>
        <v>food</v>
      </c>
      <c r="R2522" s="24" t="str">
        <f t="shared" si="276"/>
        <v>restaurants</v>
      </c>
      <c r="S2522" s="14" t="str">
        <f t="shared" si="277"/>
        <v>Aug</v>
      </c>
      <c r="T2522" s="14" t="str">
        <f t="shared" si="278"/>
        <v>2016</v>
      </c>
      <c r="U2522" s="14" t="str">
        <f t="shared" si="279"/>
        <v>Oct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73"/>
        <v>109.48792</v>
      </c>
      <c r="P2523" s="10">
        <f t="shared" si="274"/>
        <v>103.68174242424243</v>
      </c>
      <c r="Q2523" t="str">
        <f t="shared" si="275"/>
        <v>music</v>
      </c>
      <c r="R2523" s="24" t="str">
        <f t="shared" si="276"/>
        <v>classical music</v>
      </c>
      <c r="S2523" s="14" t="str">
        <f t="shared" si="277"/>
        <v>Sep</v>
      </c>
      <c r="T2523" s="14" t="str">
        <f t="shared" si="278"/>
        <v>2015</v>
      </c>
      <c r="U2523" s="14" t="str">
        <f t="shared" si="279"/>
        <v>Oct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23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73"/>
        <v>100</v>
      </c>
      <c r="P2524" s="10">
        <f t="shared" si="274"/>
        <v>185.18518518518519</v>
      </c>
      <c r="Q2524" t="str">
        <f t="shared" si="275"/>
        <v>music</v>
      </c>
      <c r="R2524" s="24" t="str">
        <f t="shared" si="276"/>
        <v>classical music</v>
      </c>
      <c r="S2524" s="14" t="str">
        <f t="shared" si="277"/>
        <v>Mar</v>
      </c>
      <c r="T2524" s="14" t="str">
        <f t="shared" si="278"/>
        <v>2016</v>
      </c>
      <c r="U2524" s="14" t="str">
        <f t="shared" si="279"/>
        <v>Apr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23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73"/>
        <v>156.44444444444446</v>
      </c>
      <c r="P2525" s="10">
        <f t="shared" si="274"/>
        <v>54.153846153846153</v>
      </c>
      <c r="Q2525" t="str">
        <f t="shared" si="275"/>
        <v>music</v>
      </c>
      <c r="R2525" s="24" t="str">
        <f t="shared" si="276"/>
        <v>classical music</v>
      </c>
      <c r="S2525" s="14" t="str">
        <f t="shared" si="277"/>
        <v>Oct</v>
      </c>
      <c r="T2525" s="14" t="str">
        <f t="shared" si="278"/>
        <v>2014</v>
      </c>
      <c r="U2525" s="14" t="str">
        <f t="shared" si="279"/>
        <v>Nov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23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73"/>
        <v>101.6</v>
      </c>
      <c r="P2526" s="10">
        <f t="shared" si="274"/>
        <v>177.2093023255814</v>
      </c>
      <c r="Q2526" t="str">
        <f t="shared" si="275"/>
        <v>music</v>
      </c>
      <c r="R2526" s="24" t="str">
        <f t="shared" si="276"/>
        <v>classical music</v>
      </c>
      <c r="S2526" s="14" t="str">
        <f t="shared" si="277"/>
        <v>Nov</v>
      </c>
      <c r="T2526" s="14" t="str">
        <f t="shared" si="278"/>
        <v>2014</v>
      </c>
      <c r="U2526" s="14" t="str">
        <f t="shared" si="279"/>
        <v>Dec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23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73"/>
        <v>100.325</v>
      </c>
      <c r="P2527" s="10">
        <f t="shared" si="274"/>
        <v>100.325</v>
      </c>
      <c r="Q2527" t="str">
        <f t="shared" si="275"/>
        <v>music</v>
      </c>
      <c r="R2527" s="24" t="str">
        <f t="shared" si="276"/>
        <v>classical music</v>
      </c>
      <c r="S2527" s="14" t="str">
        <f t="shared" si="277"/>
        <v>May</v>
      </c>
      <c r="T2527" s="14" t="str">
        <f t="shared" si="278"/>
        <v>2012</v>
      </c>
      <c r="U2527" s="14" t="str">
        <f t="shared" si="279"/>
        <v>Jun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23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73"/>
        <v>112.94999999999999</v>
      </c>
      <c r="P2528" s="10">
        <f t="shared" si="274"/>
        <v>136.90909090909091</v>
      </c>
      <c r="Q2528" t="str">
        <f t="shared" si="275"/>
        <v>music</v>
      </c>
      <c r="R2528" s="24" t="str">
        <f t="shared" si="276"/>
        <v>classical music</v>
      </c>
      <c r="S2528" s="14" t="str">
        <f t="shared" si="277"/>
        <v>Nov</v>
      </c>
      <c r="T2528" s="14" t="str">
        <f t="shared" si="278"/>
        <v>2014</v>
      </c>
      <c r="U2528" s="14" t="str">
        <f t="shared" si="279"/>
        <v>Dec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23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73"/>
        <v>102.125</v>
      </c>
      <c r="P2529" s="10">
        <f t="shared" si="274"/>
        <v>57.535211267605632</v>
      </c>
      <c r="Q2529" t="str">
        <f t="shared" si="275"/>
        <v>music</v>
      </c>
      <c r="R2529" s="24" t="str">
        <f t="shared" si="276"/>
        <v>classical music</v>
      </c>
      <c r="S2529" s="14" t="str">
        <f t="shared" si="277"/>
        <v>Sep</v>
      </c>
      <c r="T2529" s="14" t="str">
        <f t="shared" si="278"/>
        <v>2013</v>
      </c>
      <c r="U2529" s="14" t="str">
        <f t="shared" si="279"/>
        <v>Oct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23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73"/>
        <v>107.24974999999999</v>
      </c>
      <c r="P2530" s="10">
        <f t="shared" si="274"/>
        <v>52.962839506172834</v>
      </c>
      <c r="Q2530" t="str">
        <f t="shared" si="275"/>
        <v>music</v>
      </c>
      <c r="R2530" s="24" t="str">
        <f t="shared" si="276"/>
        <v>classical music</v>
      </c>
      <c r="S2530" s="14" t="str">
        <f t="shared" si="277"/>
        <v>Aug</v>
      </c>
      <c r="T2530" s="14" t="str">
        <f t="shared" si="278"/>
        <v>2015</v>
      </c>
      <c r="U2530" s="14" t="str">
        <f t="shared" si="279"/>
        <v>Aug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23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73"/>
        <v>104.28333333333333</v>
      </c>
      <c r="P2531" s="10">
        <f t="shared" si="274"/>
        <v>82.328947368421055</v>
      </c>
      <c r="Q2531" t="str">
        <f t="shared" si="275"/>
        <v>music</v>
      </c>
      <c r="R2531" s="24" t="str">
        <f t="shared" si="276"/>
        <v>classical music</v>
      </c>
      <c r="S2531" s="14" t="str">
        <f t="shared" si="277"/>
        <v>Feb</v>
      </c>
      <c r="T2531" s="14" t="str">
        <f t="shared" si="278"/>
        <v>2012</v>
      </c>
      <c r="U2531" s="14" t="str">
        <f t="shared" si="279"/>
        <v>Mar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23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73"/>
        <v>100</v>
      </c>
      <c r="P2532" s="10">
        <f t="shared" si="274"/>
        <v>135.41666666666666</v>
      </c>
      <c r="Q2532" t="str">
        <f t="shared" si="275"/>
        <v>music</v>
      </c>
      <c r="R2532" s="24" t="str">
        <f t="shared" si="276"/>
        <v>classical music</v>
      </c>
      <c r="S2532" s="14" t="str">
        <f t="shared" si="277"/>
        <v>Mar</v>
      </c>
      <c r="T2532" s="14" t="str">
        <f t="shared" si="278"/>
        <v>2015</v>
      </c>
      <c r="U2532" s="14" t="str">
        <f t="shared" si="279"/>
        <v>Apr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2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73"/>
        <v>100.4</v>
      </c>
      <c r="P2533" s="10">
        <f t="shared" si="274"/>
        <v>74.06557377049181</v>
      </c>
      <c r="Q2533" t="str">
        <f t="shared" si="275"/>
        <v>music</v>
      </c>
      <c r="R2533" s="24" t="str">
        <f t="shared" si="276"/>
        <v>classical music</v>
      </c>
      <c r="S2533" s="14" t="str">
        <f t="shared" si="277"/>
        <v>Jul</v>
      </c>
      <c r="T2533" s="14" t="str">
        <f t="shared" si="278"/>
        <v>2015</v>
      </c>
      <c r="U2533" s="14" t="str">
        <f t="shared" si="279"/>
        <v>Aug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23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73"/>
        <v>126.125</v>
      </c>
      <c r="P2534" s="10">
        <f t="shared" si="274"/>
        <v>84.083333333333329</v>
      </c>
      <c r="Q2534" t="str">
        <f t="shared" si="275"/>
        <v>music</v>
      </c>
      <c r="R2534" s="24" t="str">
        <f t="shared" si="276"/>
        <v>classical music</v>
      </c>
      <c r="S2534" s="14" t="str">
        <f t="shared" si="277"/>
        <v>Jul</v>
      </c>
      <c r="T2534" s="14" t="str">
        <f t="shared" si="278"/>
        <v>2012</v>
      </c>
      <c r="U2534" s="14" t="str">
        <f t="shared" si="279"/>
        <v>Aug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23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73"/>
        <v>110.66666666666667</v>
      </c>
      <c r="P2535" s="10">
        <f t="shared" si="274"/>
        <v>61.029411764705884</v>
      </c>
      <c r="Q2535" t="str">
        <f t="shared" si="275"/>
        <v>music</v>
      </c>
      <c r="R2535" s="24" t="str">
        <f t="shared" si="276"/>
        <v>classical music</v>
      </c>
      <c r="S2535" s="14" t="str">
        <f t="shared" si="277"/>
        <v>Jan</v>
      </c>
      <c r="T2535" s="14" t="str">
        <f t="shared" si="278"/>
        <v>2013</v>
      </c>
      <c r="U2535" s="14" t="str">
        <f t="shared" si="279"/>
        <v>Mar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23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73"/>
        <v>105</v>
      </c>
      <c r="P2536" s="10">
        <f t="shared" si="274"/>
        <v>150</v>
      </c>
      <c r="Q2536" t="str">
        <f t="shared" si="275"/>
        <v>music</v>
      </c>
      <c r="R2536" s="24" t="str">
        <f t="shared" si="276"/>
        <v>classical music</v>
      </c>
      <c r="S2536" s="14" t="str">
        <f t="shared" si="277"/>
        <v>Nov</v>
      </c>
      <c r="T2536" s="14" t="str">
        <f t="shared" si="278"/>
        <v>2009</v>
      </c>
      <c r="U2536" s="14" t="str">
        <f t="shared" si="279"/>
        <v>Jan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23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73"/>
        <v>103.77499999999999</v>
      </c>
      <c r="P2537" s="10">
        <f t="shared" si="274"/>
        <v>266.08974358974359</v>
      </c>
      <c r="Q2537" t="str">
        <f t="shared" si="275"/>
        <v>music</v>
      </c>
      <c r="R2537" s="24" t="str">
        <f t="shared" si="276"/>
        <v>classical music</v>
      </c>
      <c r="S2537" s="14" t="str">
        <f t="shared" si="277"/>
        <v>Oct</v>
      </c>
      <c r="T2537" s="14" t="str">
        <f t="shared" si="278"/>
        <v>2014</v>
      </c>
      <c r="U2537" s="14" t="str">
        <f t="shared" si="279"/>
        <v>Dec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23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73"/>
        <v>115.99999999999999</v>
      </c>
      <c r="P2538" s="10">
        <f t="shared" si="274"/>
        <v>7.25</v>
      </c>
      <c r="Q2538" t="str">
        <f t="shared" si="275"/>
        <v>music</v>
      </c>
      <c r="R2538" s="24" t="str">
        <f t="shared" si="276"/>
        <v>classical music</v>
      </c>
      <c r="S2538" s="14" t="str">
        <f t="shared" si="277"/>
        <v>Jul</v>
      </c>
      <c r="T2538" s="14" t="str">
        <f t="shared" si="278"/>
        <v>2013</v>
      </c>
      <c r="U2538" s="14" t="str">
        <f t="shared" si="279"/>
        <v>Jul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23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73"/>
        <v>110.00000000000001</v>
      </c>
      <c r="P2539" s="10">
        <f t="shared" si="274"/>
        <v>100</v>
      </c>
      <c r="Q2539" t="str">
        <f t="shared" si="275"/>
        <v>music</v>
      </c>
      <c r="R2539" s="24" t="str">
        <f t="shared" si="276"/>
        <v>classical music</v>
      </c>
      <c r="S2539" s="14" t="str">
        <f t="shared" si="277"/>
        <v>Jun</v>
      </c>
      <c r="T2539" s="14" t="str">
        <f t="shared" si="278"/>
        <v>2011</v>
      </c>
      <c r="U2539" s="14" t="str">
        <f t="shared" si="279"/>
        <v>Aug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23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73"/>
        <v>113.01761111111111</v>
      </c>
      <c r="P2540" s="10">
        <f t="shared" si="274"/>
        <v>109.96308108108107</v>
      </c>
      <c r="Q2540" t="str">
        <f t="shared" si="275"/>
        <v>music</v>
      </c>
      <c r="R2540" s="24" t="str">
        <f t="shared" si="276"/>
        <v>classical music</v>
      </c>
      <c r="S2540" s="14" t="str">
        <f t="shared" si="277"/>
        <v>Jan</v>
      </c>
      <c r="T2540" s="14" t="str">
        <f t="shared" si="278"/>
        <v>2013</v>
      </c>
      <c r="U2540" s="14" t="str">
        <f t="shared" si="279"/>
        <v>Feb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23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73"/>
        <v>100.25</v>
      </c>
      <c r="P2541" s="10">
        <f t="shared" si="274"/>
        <v>169.91525423728814</v>
      </c>
      <c r="Q2541" t="str">
        <f t="shared" si="275"/>
        <v>music</v>
      </c>
      <c r="R2541" s="24" t="str">
        <f t="shared" si="276"/>
        <v>classical music</v>
      </c>
      <c r="S2541" s="14" t="str">
        <f t="shared" si="277"/>
        <v>Dec</v>
      </c>
      <c r="T2541" s="14" t="str">
        <f t="shared" si="278"/>
        <v>2014</v>
      </c>
      <c r="U2541" s="14" t="str">
        <f t="shared" si="279"/>
        <v>Feb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23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73"/>
        <v>103.4</v>
      </c>
      <c r="P2542" s="10">
        <f t="shared" si="274"/>
        <v>95.740740740740748</v>
      </c>
      <c r="Q2542" t="str">
        <f t="shared" si="275"/>
        <v>music</v>
      </c>
      <c r="R2542" s="24" t="str">
        <f t="shared" si="276"/>
        <v>classical music</v>
      </c>
      <c r="S2542" s="14" t="str">
        <f t="shared" si="277"/>
        <v>Aug</v>
      </c>
      <c r="T2542" s="14" t="str">
        <f t="shared" si="278"/>
        <v>2011</v>
      </c>
      <c r="U2542" s="14" t="str">
        <f t="shared" si="279"/>
        <v>Oct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2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73"/>
        <v>107.02857142857142</v>
      </c>
      <c r="P2543" s="10">
        <f t="shared" si="274"/>
        <v>59.460317460317462</v>
      </c>
      <c r="Q2543" t="str">
        <f t="shared" si="275"/>
        <v>music</v>
      </c>
      <c r="R2543" s="24" t="str">
        <f t="shared" si="276"/>
        <v>classical music</v>
      </c>
      <c r="S2543" s="14" t="str">
        <f t="shared" si="277"/>
        <v>Jul</v>
      </c>
      <c r="T2543" s="14" t="str">
        <f t="shared" si="278"/>
        <v>2013</v>
      </c>
      <c r="U2543" s="14" t="str">
        <f t="shared" si="279"/>
        <v>Sep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23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73"/>
        <v>103.57142857142858</v>
      </c>
      <c r="P2544" s="10">
        <f t="shared" si="274"/>
        <v>55.769230769230766</v>
      </c>
      <c r="Q2544" t="str">
        <f t="shared" si="275"/>
        <v>music</v>
      </c>
      <c r="R2544" s="24" t="str">
        <f t="shared" si="276"/>
        <v>classical music</v>
      </c>
      <c r="S2544" s="14" t="str">
        <f t="shared" si="277"/>
        <v>Aug</v>
      </c>
      <c r="T2544" s="14" t="str">
        <f t="shared" si="278"/>
        <v>2013</v>
      </c>
      <c r="U2544" s="14" t="str">
        <f t="shared" si="279"/>
        <v>Oct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23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73"/>
        <v>156.4</v>
      </c>
      <c r="P2545" s="10">
        <f t="shared" si="274"/>
        <v>30.076923076923077</v>
      </c>
      <c r="Q2545" t="str">
        <f t="shared" si="275"/>
        <v>music</v>
      </c>
      <c r="R2545" s="24" t="str">
        <f t="shared" si="276"/>
        <v>classical music</v>
      </c>
      <c r="S2545" s="14" t="str">
        <f t="shared" si="277"/>
        <v>Dec</v>
      </c>
      <c r="T2545" s="14" t="str">
        <f t="shared" si="278"/>
        <v>2010</v>
      </c>
      <c r="U2545" s="14" t="str">
        <f t="shared" si="279"/>
        <v>Jan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23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73"/>
        <v>100.82</v>
      </c>
      <c r="P2546" s="10">
        <f t="shared" si="274"/>
        <v>88.438596491228068</v>
      </c>
      <c r="Q2546" t="str">
        <f t="shared" si="275"/>
        <v>music</v>
      </c>
      <c r="R2546" s="24" t="str">
        <f t="shared" si="276"/>
        <v>classical music</v>
      </c>
      <c r="S2546" s="14" t="str">
        <f t="shared" si="277"/>
        <v>Jun</v>
      </c>
      <c r="T2546" s="14" t="str">
        <f t="shared" si="278"/>
        <v>2012</v>
      </c>
      <c r="U2546" s="14" t="str">
        <f t="shared" si="279"/>
        <v>Jul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23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73"/>
        <v>195.3</v>
      </c>
      <c r="P2547" s="10">
        <f t="shared" si="274"/>
        <v>64.032786885245898</v>
      </c>
      <c r="Q2547" t="str">
        <f t="shared" si="275"/>
        <v>music</v>
      </c>
      <c r="R2547" s="24" t="str">
        <f t="shared" si="276"/>
        <v>classical music</v>
      </c>
      <c r="S2547" s="14" t="str">
        <f t="shared" si="277"/>
        <v>Jan</v>
      </c>
      <c r="T2547" s="14" t="str">
        <f t="shared" si="278"/>
        <v>2015</v>
      </c>
      <c r="U2547" s="14" t="str">
        <f t="shared" si="279"/>
        <v>Feb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23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73"/>
        <v>111.71428571428572</v>
      </c>
      <c r="P2548" s="10">
        <f t="shared" si="274"/>
        <v>60.153846153846153</v>
      </c>
      <c r="Q2548" t="str">
        <f t="shared" si="275"/>
        <v>music</v>
      </c>
      <c r="R2548" s="24" t="str">
        <f t="shared" si="276"/>
        <v>classical music</v>
      </c>
      <c r="S2548" s="14" t="str">
        <f t="shared" si="277"/>
        <v>Sep</v>
      </c>
      <c r="T2548" s="14" t="str">
        <f t="shared" si="278"/>
        <v>2013</v>
      </c>
      <c r="U2548" s="14" t="str">
        <f t="shared" si="279"/>
        <v>Oct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23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73"/>
        <v>119.85454545454546</v>
      </c>
      <c r="P2549" s="10">
        <f t="shared" si="274"/>
        <v>49.194029850746269</v>
      </c>
      <c r="Q2549" t="str">
        <f t="shared" si="275"/>
        <v>music</v>
      </c>
      <c r="R2549" s="24" t="str">
        <f t="shared" si="276"/>
        <v>classical music</v>
      </c>
      <c r="S2549" s="14" t="str">
        <f t="shared" si="277"/>
        <v>Mar</v>
      </c>
      <c r="T2549" s="14" t="str">
        <f t="shared" si="278"/>
        <v>2012</v>
      </c>
      <c r="U2549" s="14" t="str">
        <f t="shared" si="279"/>
        <v>Apr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23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73"/>
        <v>101.85</v>
      </c>
      <c r="P2550" s="10">
        <f t="shared" si="274"/>
        <v>165.16216216216216</v>
      </c>
      <c r="Q2550" t="str">
        <f t="shared" si="275"/>
        <v>music</v>
      </c>
      <c r="R2550" s="24" t="str">
        <f t="shared" si="276"/>
        <v>classical music</v>
      </c>
      <c r="S2550" s="14" t="str">
        <f t="shared" si="277"/>
        <v>Sep</v>
      </c>
      <c r="T2550" s="14" t="str">
        <f t="shared" si="278"/>
        <v>2016</v>
      </c>
      <c r="U2550" s="14" t="str">
        <f t="shared" si="279"/>
        <v>Sep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23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73"/>
        <v>102.80254777070064</v>
      </c>
      <c r="P2551" s="10">
        <f t="shared" si="274"/>
        <v>43.621621621621621</v>
      </c>
      <c r="Q2551" t="str">
        <f t="shared" si="275"/>
        <v>music</v>
      </c>
      <c r="R2551" s="24" t="str">
        <f t="shared" si="276"/>
        <v>classical music</v>
      </c>
      <c r="S2551" s="14" t="str">
        <f t="shared" si="277"/>
        <v>Apr</v>
      </c>
      <c r="T2551" s="14" t="str">
        <f t="shared" si="278"/>
        <v>2013</v>
      </c>
      <c r="U2551" s="14" t="str">
        <f t="shared" si="279"/>
        <v>May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23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73"/>
        <v>100.84615384615385</v>
      </c>
      <c r="P2552" s="10">
        <f t="shared" si="274"/>
        <v>43.7</v>
      </c>
      <c r="Q2552" t="str">
        <f t="shared" si="275"/>
        <v>music</v>
      </c>
      <c r="R2552" s="24" t="str">
        <f t="shared" si="276"/>
        <v>classical music</v>
      </c>
      <c r="S2552" s="14" t="str">
        <f t="shared" si="277"/>
        <v>Aug</v>
      </c>
      <c r="T2552" s="14" t="str">
        <f t="shared" si="278"/>
        <v>2015</v>
      </c>
      <c r="U2552" s="14" t="str">
        <f t="shared" si="279"/>
        <v>Oct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2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73"/>
        <v>102.73469387755102</v>
      </c>
      <c r="P2553" s="10">
        <f t="shared" si="274"/>
        <v>67.419642857142861</v>
      </c>
      <c r="Q2553" t="str">
        <f t="shared" si="275"/>
        <v>music</v>
      </c>
      <c r="R2553" s="24" t="str">
        <f t="shared" si="276"/>
        <v>classical music</v>
      </c>
      <c r="S2553" s="14" t="str">
        <f t="shared" si="277"/>
        <v>Feb</v>
      </c>
      <c r="T2553" s="14" t="str">
        <f t="shared" si="278"/>
        <v>2012</v>
      </c>
      <c r="U2553" s="14" t="str">
        <f t="shared" si="279"/>
        <v>Mar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23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73"/>
        <v>106.5</v>
      </c>
      <c r="P2554" s="10">
        <f t="shared" si="274"/>
        <v>177.5</v>
      </c>
      <c r="Q2554" t="str">
        <f t="shared" si="275"/>
        <v>music</v>
      </c>
      <c r="R2554" s="24" t="str">
        <f t="shared" si="276"/>
        <v>classical music</v>
      </c>
      <c r="S2554" s="14" t="str">
        <f t="shared" si="277"/>
        <v>Feb</v>
      </c>
      <c r="T2554" s="14" t="str">
        <f t="shared" si="278"/>
        <v>2017</v>
      </c>
      <c r="U2554" s="14" t="str">
        <f t="shared" si="279"/>
        <v>Mar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23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73"/>
        <v>155.53333333333333</v>
      </c>
      <c r="P2555" s="10">
        <f t="shared" si="274"/>
        <v>38.883333333333333</v>
      </c>
      <c r="Q2555" t="str">
        <f t="shared" si="275"/>
        <v>music</v>
      </c>
      <c r="R2555" s="24" t="str">
        <f t="shared" si="276"/>
        <v>classical music</v>
      </c>
      <c r="S2555" s="14" t="str">
        <f t="shared" si="277"/>
        <v>Jul</v>
      </c>
      <c r="T2555" s="14" t="str">
        <f t="shared" si="278"/>
        <v>2012</v>
      </c>
      <c r="U2555" s="14" t="str">
        <f t="shared" si="279"/>
        <v>Sep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23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73"/>
        <v>122.8</v>
      </c>
      <c r="P2556" s="10">
        <f t="shared" si="274"/>
        <v>54.985074626865675</v>
      </c>
      <c r="Q2556" t="str">
        <f t="shared" si="275"/>
        <v>music</v>
      </c>
      <c r="R2556" s="24" t="str">
        <f t="shared" si="276"/>
        <v>classical music</v>
      </c>
      <c r="S2556" s="14" t="str">
        <f t="shared" si="277"/>
        <v>May</v>
      </c>
      <c r="T2556" s="14" t="str">
        <f t="shared" si="278"/>
        <v>2015</v>
      </c>
      <c r="U2556" s="14" t="str">
        <f t="shared" si="279"/>
        <v>Jun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23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73"/>
        <v>107.35</v>
      </c>
      <c r="P2557" s="10">
        <f t="shared" si="274"/>
        <v>61.342857142857142</v>
      </c>
      <c r="Q2557" t="str">
        <f t="shared" si="275"/>
        <v>music</v>
      </c>
      <c r="R2557" s="24" t="str">
        <f t="shared" si="276"/>
        <v>classical music</v>
      </c>
      <c r="S2557" s="14" t="str">
        <f t="shared" si="277"/>
        <v>Apr</v>
      </c>
      <c r="T2557" s="14" t="str">
        <f t="shared" si="278"/>
        <v>2012</v>
      </c>
      <c r="U2557" s="14" t="str">
        <f t="shared" si="279"/>
        <v>May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23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73"/>
        <v>105.50335570469798</v>
      </c>
      <c r="P2558" s="10">
        <f t="shared" si="274"/>
        <v>23.117647058823529</v>
      </c>
      <c r="Q2558" t="str">
        <f t="shared" si="275"/>
        <v>music</v>
      </c>
      <c r="R2558" s="24" t="str">
        <f t="shared" si="276"/>
        <v>classical music</v>
      </c>
      <c r="S2558" s="14" t="str">
        <f t="shared" si="277"/>
        <v>Nov</v>
      </c>
      <c r="T2558" s="14" t="str">
        <f t="shared" si="278"/>
        <v>2012</v>
      </c>
      <c r="U2558" s="14" t="str">
        <f t="shared" si="279"/>
        <v>Dec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23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73"/>
        <v>118.44444444444444</v>
      </c>
      <c r="P2559" s="10">
        <f t="shared" si="274"/>
        <v>29.611111111111111</v>
      </c>
      <c r="Q2559" t="str">
        <f t="shared" si="275"/>
        <v>music</v>
      </c>
      <c r="R2559" s="24" t="str">
        <f t="shared" si="276"/>
        <v>classical music</v>
      </c>
      <c r="S2559" s="14" t="str">
        <f t="shared" si="277"/>
        <v>Apr</v>
      </c>
      <c r="T2559" s="14" t="str">
        <f t="shared" si="278"/>
        <v>2014</v>
      </c>
      <c r="U2559" s="14" t="str">
        <f t="shared" si="279"/>
        <v>May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23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73"/>
        <v>108.88</v>
      </c>
      <c r="P2560" s="10">
        <f t="shared" si="274"/>
        <v>75.611111111111114</v>
      </c>
      <c r="Q2560" t="str">
        <f t="shared" si="275"/>
        <v>music</v>
      </c>
      <c r="R2560" s="24" t="str">
        <f t="shared" si="276"/>
        <v>classical music</v>
      </c>
      <c r="S2560" s="14" t="str">
        <f t="shared" si="277"/>
        <v>Mar</v>
      </c>
      <c r="T2560" s="14" t="str">
        <f t="shared" si="278"/>
        <v>2015</v>
      </c>
      <c r="U2560" s="14" t="str">
        <f t="shared" si="279"/>
        <v>May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23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73"/>
        <v>111.25</v>
      </c>
      <c r="P2561" s="10">
        <f t="shared" si="274"/>
        <v>35.6</v>
      </c>
      <c r="Q2561" t="str">
        <f t="shared" si="275"/>
        <v>music</v>
      </c>
      <c r="R2561" s="24" t="str">
        <f t="shared" si="276"/>
        <v>classical music</v>
      </c>
      <c r="S2561" s="14" t="str">
        <f t="shared" si="277"/>
        <v>Oct</v>
      </c>
      <c r="T2561" s="14" t="str">
        <f t="shared" si="278"/>
        <v>2011</v>
      </c>
      <c r="U2561" s="14" t="str">
        <f t="shared" si="279"/>
        <v>Nov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23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73"/>
        <v>100.1</v>
      </c>
      <c r="P2562" s="10">
        <f t="shared" si="274"/>
        <v>143</v>
      </c>
      <c r="Q2562" t="str">
        <f t="shared" si="275"/>
        <v>music</v>
      </c>
      <c r="R2562" s="24" t="str">
        <f t="shared" si="276"/>
        <v>classical music</v>
      </c>
      <c r="S2562" s="14" t="str">
        <f t="shared" si="277"/>
        <v>Feb</v>
      </c>
      <c r="T2562" s="14" t="str">
        <f t="shared" si="278"/>
        <v>2015</v>
      </c>
      <c r="U2562" s="14" t="str">
        <f t="shared" si="279"/>
        <v>Mar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2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80">E2563/D2563*100</f>
        <v>0</v>
      </c>
      <c r="P2563" s="10" t="e">
        <f t="shared" ref="P2563:P2626" si="281">E2563/L2563</f>
        <v>#DIV/0!</v>
      </c>
      <c r="Q2563" t="str">
        <f t="shared" ref="Q2563:Q2626" si="282">LEFT(N2563,FIND("/",N2563)-1)</f>
        <v>food</v>
      </c>
      <c r="R2563" s="24" t="str">
        <f t="shared" ref="R2563:R2626" si="283">RIGHT(N2563,LEN(N2563)-SEARCH("/",N2563,1))</f>
        <v>food trucks</v>
      </c>
      <c r="S2563" s="14" t="str">
        <f t="shared" ref="S2563:S2626" si="284">TEXT((((J2563/60)/60)/24)+DATE(1970,1,1),"mmm")</f>
        <v>Sep</v>
      </c>
      <c r="T2563" s="14" t="str">
        <f t="shared" ref="T2563:T2626" si="285">TEXT(((((J2563/60)/60)/24)+DATE(1970,1,1)),"yyyy")</f>
        <v>2015</v>
      </c>
      <c r="U2563" s="14" t="str">
        <f t="shared" ref="U2563:U2626" si="286">TEXT((((I2563/60)/60)/24)+DATE(1970,1,1),"mmm")</f>
        <v>Oct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23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80"/>
        <v>0.75</v>
      </c>
      <c r="P2564" s="10">
        <f t="shared" si="281"/>
        <v>25</v>
      </c>
      <c r="Q2564" t="str">
        <f t="shared" si="282"/>
        <v>food</v>
      </c>
      <c r="R2564" s="24" t="str">
        <f t="shared" si="283"/>
        <v>food trucks</v>
      </c>
      <c r="S2564" s="14" t="str">
        <f t="shared" si="284"/>
        <v>Aug</v>
      </c>
      <c r="T2564" s="14" t="str">
        <f t="shared" si="285"/>
        <v>2016</v>
      </c>
      <c r="U2564" s="14" t="str">
        <f t="shared" si="286"/>
        <v>Oct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23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80"/>
        <v>0</v>
      </c>
      <c r="P2565" s="10" t="e">
        <f t="shared" si="281"/>
        <v>#DIV/0!</v>
      </c>
      <c r="Q2565" t="str">
        <f t="shared" si="282"/>
        <v>food</v>
      </c>
      <c r="R2565" s="24" t="str">
        <f t="shared" si="283"/>
        <v>food trucks</v>
      </c>
      <c r="S2565" s="14" t="str">
        <f t="shared" si="284"/>
        <v>May</v>
      </c>
      <c r="T2565" s="14" t="str">
        <f t="shared" si="285"/>
        <v>2015</v>
      </c>
      <c r="U2565" s="14" t="str">
        <f t="shared" si="286"/>
        <v>Jul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23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80"/>
        <v>0</v>
      </c>
      <c r="P2566" s="10" t="e">
        <f t="shared" si="281"/>
        <v>#DIV/0!</v>
      </c>
      <c r="Q2566" t="str">
        <f t="shared" si="282"/>
        <v>food</v>
      </c>
      <c r="R2566" s="24" t="str">
        <f t="shared" si="283"/>
        <v>food trucks</v>
      </c>
      <c r="S2566" s="14" t="str">
        <f t="shared" si="284"/>
        <v>Jul</v>
      </c>
      <c r="T2566" s="14" t="str">
        <f t="shared" si="285"/>
        <v>2014</v>
      </c>
      <c r="U2566" s="14" t="str">
        <f t="shared" si="286"/>
        <v>Aug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23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80"/>
        <v>1</v>
      </c>
      <c r="P2567" s="10">
        <f t="shared" si="281"/>
        <v>100</v>
      </c>
      <c r="Q2567" t="str">
        <f t="shared" si="282"/>
        <v>food</v>
      </c>
      <c r="R2567" s="24" t="str">
        <f t="shared" si="283"/>
        <v>food trucks</v>
      </c>
      <c r="S2567" s="14" t="str">
        <f t="shared" si="284"/>
        <v>Mar</v>
      </c>
      <c r="T2567" s="14" t="str">
        <f t="shared" si="285"/>
        <v>2016</v>
      </c>
      <c r="U2567" s="14" t="str">
        <f t="shared" si="286"/>
        <v>May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23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80"/>
        <v>0</v>
      </c>
      <c r="P2568" s="10" t="e">
        <f t="shared" si="281"/>
        <v>#DIV/0!</v>
      </c>
      <c r="Q2568" t="str">
        <f t="shared" si="282"/>
        <v>food</v>
      </c>
      <c r="R2568" s="24" t="str">
        <f t="shared" si="283"/>
        <v>food trucks</v>
      </c>
      <c r="S2568" s="14" t="str">
        <f t="shared" si="284"/>
        <v>Jul</v>
      </c>
      <c r="T2568" s="14" t="str">
        <f t="shared" si="285"/>
        <v>2014</v>
      </c>
      <c r="U2568" s="14" t="str">
        <f t="shared" si="286"/>
        <v>Aug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23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80"/>
        <v>0.26666666666666666</v>
      </c>
      <c r="P2569" s="10">
        <f t="shared" si="281"/>
        <v>60</v>
      </c>
      <c r="Q2569" t="str">
        <f t="shared" si="282"/>
        <v>food</v>
      </c>
      <c r="R2569" s="24" t="str">
        <f t="shared" si="283"/>
        <v>food trucks</v>
      </c>
      <c r="S2569" s="14" t="str">
        <f t="shared" si="284"/>
        <v>Mar</v>
      </c>
      <c r="T2569" s="14" t="str">
        <f t="shared" si="285"/>
        <v>2015</v>
      </c>
      <c r="U2569" s="14" t="str">
        <f t="shared" si="286"/>
        <v>Apr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23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80"/>
        <v>0.5</v>
      </c>
      <c r="P2570" s="10">
        <f t="shared" si="281"/>
        <v>50</v>
      </c>
      <c r="Q2570" t="str">
        <f t="shared" si="282"/>
        <v>food</v>
      </c>
      <c r="R2570" s="24" t="str">
        <f t="shared" si="283"/>
        <v>food trucks</v>
      </c>
      <c r="S2570" s="14" t="str">
        <f t="shared" si="284"/>
        <v>Aug</v>
      </c>
      <c r="T2570" s="14" t="str">
        <f t="shared" si="285"/>
        <v>2016</v>
      </c>
      <c r="U2570" s="14" t="str">
        <f t="shared" si="286"/>
        <v>Sep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23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80"/>
        <v>2.2307692307692308</v>
      </c>
      <c r="P2571" s="10">
        <f t="shared" si="281"/>
        <v>72.5</v>
      </c>
      <c r="Q2571" t="str">
        <f t="shared" si="282"/>
        <v>food</v>
      </c>
      <c r="R2571" s="24" t="str">
        <f t="shared" si="283"/>
        <v>food trucks</v>
      </c>
      <c r="S2571" s="14" t="str">
        <f t="shared" si="284"/>
        <v>Aug</v>
      </c>
      <c r="T2571" s="14" t="str">
        <f t="shared" si="285"/>
        <v>2015</v>
      </c>
      <c r="U2571" s="14" t="str">
        <f t="shared" si="286"/>
        <v>Sep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23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80"/>
        <v>0.84285714285714297</v>
      </c>
      <c r="P2572" s="10">
        <f t="shared" si="281"/>
        <v>29.5</v>
      </c>
      <c r="Q2572" t="str">
        <f t="shared" si="282"/>
        <v>food</v>
      </c>
      <c r="R2572" s="24" t="str">
        <f t="shared" si="283"/>
        <v>food trucks</v>
      </c>
      <c r="S2572" s="14" t="str">
        <f t="shared" si="284"/>
        <v>Jan</v>
      </c>
      <c r="T2572" s="14" t="str">
        <f t="shared" si="285"/>
        <v>2017</v>
      </c>
      <c r="U2572" s="14" t="str">
        <f t="shared" si="286"/>
        <v>Feb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2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80"/>
        <v>0.25</v>
      </c>
      <c r="P2573" s="10">
        <f t="shared" si="281"/>
        <v>62.5</v>
      </c>
      <c r="Q2573" t="str">
        <f t="shared" si="282"/>
        <v>food</v>
      </c>
      <c r="R2573" s="24" t="str">
        <f t="shared" si="283"/>
        <v>food trucks</v>
      </c>
      <c r="S2573" s="14" t="str">
        <f t="shared" si="284"/>
        <v>Mar</v>
      </c>
      <c r="T2573" s="14" t="str">
        <f t="shared" si="285"/>
        <v>2016</v>
      </c>
      <c r="U2573" s="14" t="str">
        <f t="shared" si="286"/>
        <v>May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23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80"/>
        <v>0</v>
      </c>
      <c r="P2574" s="10" t="e">
        <f t="shared" si="281"/>
        <v>#DIV/0!</v>
      </c>
      <c r="Q2574" t="str">
        <f t="shared" si="282"/>
        <v>food</v>
      </c>
      <c r="R2574" s="24" t="str">
        <f t="shared" si="283"/>
        <v>food trucks</v>
      </c>
      <c r="S2574" s="14" t="str">
        <f t="shared" si="284"/>
        <v>Mar</v>
      </c>
      <c r="T2574" s="14" t="str">
        <f t="shared" si="285"/>
        <v>2015</v>
      </c>
      <c r="U2574" s="14" t="str">
        <f t="shared" si="286"/>
        <v>Apr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23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80"/>
        <v>0</v>
      </c>
      <c r="P2575" s="10" t="e">
        <f t="shared" si="281"/>
        <v>#DIV/0!</v>
      </c>
      <c r="Q2575" t="str">
        <f t="shared" si="282"/>
        <v>food</v>
      </c>
      <c r="R2575" s="24" t="str">
        <f t="shared" si="283"/>
        <v>food trucks</v>
      </c>
      <c r="S2575" s="14" t="str">
        <f t="shared" si="284"/>
        <v>Jul</v>
      </c>
      <c r="T2575" s="14" t="str">
        <f t="shared" si="285"/>
        <v>2014</v>
      </c>
      <c r="U2575" s="14" t="str">
        <f t="shared" si="286"/>
        <v>Aug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23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80"/>
        <v>0</v>
      </c>
      <c r="P2576" s="10" t="e">
        <f t="shared" si="281"/>
        <v>#DIV/0!</v>
      </c>
      <c r="Q2576" t="str">
        <f t="shared" si="282"/>
        <v>food</v>
      </c>
      <c r="R2576" s="24" t="str">
        <f t="shared" si="283"/>
        <v>food trucks</v>
      </c>
      <c r="S2576" s="14" t="str">
        <f t="shared" si="284"/>
        <v>Apr</v>
      </c>
      <c r="T2576" s="14" t="str">
        <f t="shared" si="285"/>
        <v>2016</v>
      </c>
      <c r="U2576" s="14" t="str">
        <f t="shared" si="286"/>
        <v>May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23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80"/>
        <v>0</v>
      </c>
      <c r="P2577" s="10" t="e">
        <f t="shared" si="281"/>
        <v>#DIV/0!</v>
      </c>
      <c r="Q2577" t="str">
        <f t="shared" si="282"/>
        <v>food</v>
      </c>
      <c r="R2577" s="24" t="str">
        <f t="shared" si="283"/>
        <v>food trucks</v>
      </c>
      <c r="S2577" s="14" t="str">
        <f t="shared" si="284"/>
        <v>Dec</v>
      </c>
      <c r="T2577" s="14" t="str">
        <f t="shared" si="285"/>
        <v>2014</v>
      </c>
      <c r="U2577" s="14" t="str">
        <f t="shared" si="286"/>
        <v>Jan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23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80"/>
        <v>0</v>
      </c>
      <c r="P2578" s="10" t="e">
        <f t="shared" si="281"/>
        <v>#DIV/0!</v>
      </c>
      <c r="Q2578" t="str">
        <f t="shared" si="282"/>
        <v>food</v>
      </c>
      <c r="R2578" s="24" t="str">
        <f t="shared" si="283"/>
        <v>food trucks</v>
      </c>
      <c r="S2578" s="14" t="str">
        <f t="shared" si="284"/>
        <v>Feb</v>
      </c>
      <c r="T2578" s="14" t="str">
        <f t="shared" si="285"/>
        <v>2015</v>
      </c>
      <c r="U2578" s="14" t="str">
        <f t="shared" si="286"/>
        <v>Apr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23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80"/>
        <v>0</v>
      </c>
      <c r="P2579" s="10" t="e">
        <f t="shared" si="281"/>
        <v>#DIV/0!</v>
      </c>
      <c r="Q2579" t="str">
        <f t="shared" si="282"/>
        <v>food</v>
      </c>
      <c r="R2579" s="24" t="str">
        <f t="shared" si="283"/>
        <v>food trucks</v>
      </c>
      <c r="S2579" s="14" t="str">
        <f t="shared" si="284"/>
        <v>Jul</v>
      </c>
      <c r="T2579" s="14" t="str">
        <f t="shared" si="285"/>
        <v>2014</v>
      </c>
      <c r="U2579" s="14" t="str">
        <f t="shared" si="286"/>
        <v>Aug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23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80"/>
        <v>0</v>
      </c>
      <c r="P2580" s="10" t="e">
        <f t="shared" si="281"/>
        <v>#DIV/0!</v>
      </c>
      <c r="Q2580" t="str">
        <f t="shared" si="282"/>
        <v>food</v>
      </c>
      <c r="R2580" s="24" t="str">
        <f t="shared" si="283"/>
        <v>food trucks</v>
      </c>
      <c r="S2580" s="14" t="str">
        <f t="shared" si="284"/>
        <v>Aug</v>
      </c>
      <c r="T2580" s="14" t="str">
        <f t="shared" si="285"/>
        <v>2015</v>
      </c>
      <c r="U2580" s="14" t="str">
        <f t="shared" si="286"/>
        <v>Oct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23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80"/>
        <v>0.13849999999999998</v>
      </c>
      <c r="P2581" s="10">
        <f t="shared" si="281"/>
        <v>23.083333333333332</v>
      </c>
      <c r="Q2581" t="str">
        <f t="shared" si="282"/>
        <v>food</v>
      </c>
      <c r="R2581" s="24" t="str">
        <f t="shared" si="283"/>
        <v>food trucks</v>
      </c>
      <c r="S2581" s="14" t="str">
        <f t="shared" si="284"/>
        <v>Jul</v>
      </c>
      <c r="T2581" s="14" t="str">
        <f t="shared" si="285"/>
        <v>2014</v>
      </c>
      <c r="U2581" s="14" t="str">
        <f t="shared" si="286"/>
        <v>Sep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23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80"/>
        <v>0.6</v>
      </c>
      <c r="P2582" s="10">
        <f t="shared" si="281"/>
        <v>25.5</v>
      </c>
      <c r="Q2582" t="str">
        <f t="shared" si="282"/>
        <v>food</v>
      </c>
      <c r="R2582" s="24" t="str">
        <f t="shared" si="283"/>
        <v>food trucks</v>
      </c>
      <c r="S2582" s="14" t="str">
        <f t="shared" si="284"/>
        <v>Apr</v>
      </c>
      <c r="T2582" s="14" t="str">
        <f t="shared" si="285"/>
        <v>2015</v>
      </c>
      <c r="U2582" s="14" t="str">
        <f t="shared" si="286"/>
        <v>May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2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80"/>
        <v>10.6</v>
      </c>
      <c r="P2583" s="10">
        <f t="shared" si="281"/>
        <v>48.18181818181818</v>
      </c>
      <c r="Q2583" t="str">
        <f t="shared" si="282"/>
        <v>food</v>
      </c>
      <c r="R2583" s="24" t="str">
        <f t="shared" si="283"/>
        <v>food trucks</v>
      </c>
      <c r="S2583" s="14" t="str">
        <f t="shared" si="284"/>
        <v>Oct</v>
      </c>
      <c r="T2583" s="14" t="str">
        <f t="shared" si="285"/>
        <v>2015</v>
      </c>
      <c r="U2583" s="14" t="str">
        <f t="shared" si="286"/>
        <v>Nov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23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80"/>
        <v>1.1111111111111111E-3</v>
      </c>
      <c r="P2584" s="10">
        <f t="shared" si="281"/>
        <v>1</v>
      </c>
      <c r="Q2584" t="str">
        <f t="shared" si="282"/>
        <v>food</v>
      </c>
      <c r="R2584" s="24" t="str">
        <f t="shared" si="283"/>
        <v>food trucks</v>
      </c>
      <c r="S2584" s="14" t="str">
        <f t="shared" si="284"/>
        <v>Sep</v>
      </c>
      <c r="T2584" s="14" t="str">
        <f t="shared" si="285"/>
        <v>2016</v>
      </c>
      <c r="U2584" s="14" t="str">
        <f t="shared" si="286"/>
        <v>Oct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23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80"/>
        <v>0.5</v>
      </c>
      <c r="P2585" s="10">
        <f t="shared" si="281"/>
        <v>1</v>
      </c>
      <c r="Q2585" t="str">
        <f t="shared" si="282"/>
        <v>food</v>
      </c>
      <c r="R2585" s="24" t="str">
        <f t="shared" si="283"/>
        <v>food trucks</v>
      </c>
      <c r="S2585" s="14" t="str">
        <f t="shared" si="284"/>
        <v>Jan</v>
      </c>
      <c r="T2585" s="14" t="str">
        <f t="shared" si="285"/>
        <v>2015</v>
      </c>
      <c r="U2585" s="14" t="str">
        <f t="shared" si="286"/>
        <v>Mar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23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80"/>
        <v>0</v>
      </c>
      <c r="P2586" s="10" t="e">
        <f t="shared" si="281"/>
        <v>#DIV/0!</v>
      </c>
      <c r="Q2586" t="str">
        <f t="shared" si="282"/>
        <v>food</v>
      </c>
      <c r="R2586" s="24" t="str">
        <f t="shared" si="283"/>
        <v>food trucks</v>
      </c>
      <c r="S2586" s="14" t="str">
        <f t="shared" si="284"/>
        <v>May</v>
      </c>
      <c r="T2586" s="14" t="str">
        <f t="shared" si="285"/>
        <v>2015</v>
      </c>
      <c r="U2586" s="14" t="str">
        <f t="shared" si="286"/>
        <v>Jun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23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80"/>
        <v>0.16666666666666669</v>
      </c>
      <c r="P2587" s="10">
        <f t="shared" si="281"/>
        <v>50</v>
      </c>
      <c r="Q2587" t="str">
        <f t="shared" si="282"/>
        <v>food</v>
      </c>
      <c r="R2587" s="24" t="str">
        <f t="shared" si="283"/>
        <v>food trucks</v>
      </c>
      <c r="S2587" s="14" t="str">
        <f t="shared" si="284"/>
        <v>Jun</v>
      </c>
      <c r="T2587" s="14" t="str">
        <f t="shared" si="285"/>
        <v>2014</v>
      </c>
      <c r="U2587" s="14" t="str">
        <f t="shared" si="286"/>
        <v>Jul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23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80"/>
        <v>0.16666666666666669</v>
      </c>
      <c r="P2588" s="10">
        <f t="shared" si="281"/>
        <v>5</v>
      </c>
      <c r="Q2588" t="str">
        <f t="shared" si="282"/>
        <v>food</v>
      </c>
      <c r="R2588" s="24" t="str">
        <f t="shared" si="283"/>
        <v>food trucks</v>
      </c>
      <c r="S2588" s="14" t="str">
        <f t="shared" si="284"/>
        <v>Nov</v>
      </c>
      <c r="T2588" s="14" t="str">
        <f t="shared" si="285"/>
        <v>2015</v>
      </c>
      <c r="U2588" s="14" t="str">
        <f t="shared" si="286"/>
        <v>Dec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23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80"/>
        <v>2.4340000000000002</v>
      </c>
      <c r="P2589" s="10">
        <f t="shared" si="281"/>
        <v>202.83333333333334</v>
      </c>
      <c r="Q2589" t="str">
        <f t="shared" si="282"/>
        <v>food</v>
      </c>
      <c r="R2589" s="24" t="str">
        <f t="shared" si="283"/>
        <v>food trucks</v>
      </c>
      <c r="S2589" s="14" t="str">
        <f t="shared" si="284"/>
        <v>Nov</v>
      </c>
      <c r="T2589" s="14" t="str">
        <f t="shared" si="285"/>
        <v>2015</v>
      </c>
      <c r="U2589" s="14" t="str">
        <f t="shared" si="286"/>
        <v>Dec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23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80"/>
        <v>3.8833333333333329</v>
      </c>
      <c r="P2590" s="10">
        <f t="shared" si="281"/>
        <v>29.125</v>
      </c>
      <c r="Q2590" t="str">
        <f t="shared" si="282"/>
        <v>food</v>
      </c>
      <c r="R2590" s="24" t="str">
        <f t="shared" si="283"/>
        <v>food trucks</v>
      </c>
      <c r="S2590" s="14" t="str">
        <f t="shared" si="284"/>
        <v>Feb</v>
      </c>
      <c r="T2590" s="14" t="str">
        <f t="shared" si="285"/>
        <v>2015</v>
      </c>
      <c r="U2590" s="14" t="str">
        <f t="shared" si="286"/>
        <v>Mar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23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80"/>
        <v>0.01</v>
      </c>
      <c r="P2591" s="10">
        <f t="shared" si="281"/>
        <v>5</v>
      </c>
      <c r="Q2591" t="str">
        <f t="shared" si="282"/>
        <v>food</v>
      </c>
      <c r="R2591" s="24" t="str">
        <f t="shared" si="283"/>
        <v>food trucks</v>
      </c>
      <c r="S2591" s="14" t="str">
        <f t="shared" si="284"/>
        <v>Feb</v>
      </c>
      <c r="T2591" s="14" t="str">
        <f t="shared" si="285"/>
        <v>2016</v>
      </c>
      <c r="U2591" s="14" t="str">
        <f t="shared" si="286"/>
        <v>Mar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23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80"/>
        <v>0</v>
      </c>
      <c r="P2592" s="10" t="e">
        <f t="shared" si="281"/>
        <v>#DIV/0!</v>
      </c>
      <c r="Q2592" t="str">
        <f t="shared" si="282"/>
        <v>food</v>
      </c>
      <c r="R2592" s="24" t="str">
        <f t="shared" si="283"/>
        <v>food trucks</v>
      </c>
      <c r="S2592" s="14" t="str">
        <f t="shared" si="284"/>
        <v>Jan</v>
      </c>
      <c r="T2592" s="14" t="str">
        <f t="shared" si="285"/>
        <v>2016</v>
      </c>
      <c r="U2592" s="14" t="str">
        <f t="shared" si="286"/>
        <v>Jan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2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80"/>
        <v>1.7333333333333332</v>
      </c>
      <c r="P2593" s="10">
        <f t="shared" si="281"/>
        <v>13</v>
      </c>
      <c r="Q2593" t="str">
        <f t="shared" si="282"/>
        <v>food</v>
      </c>
      <c r="R2593" s="24" t="str">
        <f t="shared" si="283"/>
        <v>food trucks</v>
      </c>
      <c r="S2593" s="14" t="str">
        <f t="shared" si="284"/>
        <v>Jan</v>
      </c>
      <c r="T2593" s="14" t="str">
        <f t="shared" si="285"/>
        <v>2016</v>
      </c>
      <c r="U2593" s="14" t="str">
        <f t="shared" si="286"/>
        <v>Mar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23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80"/>
        <v>0.16666666666666669</v>
      </c>
      <c r="P2594" s="10">
        <f t="shared" si="281"/>
        <v>50</v>
      </c>
      <c r="Q2594" t="str">
        <f t="shared" si="282"/>
        <v>food</v>
      </c>
      <c r="R2594" s="24" t="str">
        <f t="shared" si="283"/>
        <v>food trucks</v>
      </c>
      <c r="S2594" s="14" t="str">
        <f t="shared" si="284"/>
        <v>Sep</v>
      </c>
      <c r="T2594" s="14" t="str">
        <f t="shared" si="285"/>
        <v>2014</v>
      </c>
      <c r="U2594" s="14" t="str">
        <f t="shared" si="286"/>
        <v>Oct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23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80"/>
        <v>0</v>
      </c>
      <c r="P2595" s="10" t="e">
        <f t="shared" si="281"/>
        <v>#DIV/0!</v>
      </c>
      <c r="Q2595" t="str">
        <f t="shared" si="282"/>
        <v>food</v>
      </c>
      <c r="R2595" s="24" t="str">
        <f t="shared" si="283"/>
        <v>food trucks</v>
      </c>
      <c r="S2595" s="14" t="str">
        <f t="shared" si="284"/>
        <v>Mar</v>
      </c>
      <c r="T2595" s="14" t="str">
        <f t="shared" si="285"/>
        <v>2015</v>
      </c>
      <c r="U2595" s="14" t="str">
        <f t="shared" si="286"/>
        <v>Apr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23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80"/>
        <v>1.25E-3</v>
      </c>
      <c r="P2596" s="10">
        <f t="shared" si="281"/>
        <v>1</v>
      </c>
      <c r="Q2596" t="str">
        <f t="shared" si="282"/>
        <v>food</v>
      </c>
      <c r="R2596" s="24" t="str">
        <f t="shared" si="283"/>
        <v>food trucks</v>
      </c>
      <c r="S2596" s="14" t="str">
        <f t="shared" si="284"/>
        <v>Jul</v>
      </c>
      <c r="T2596" s="14" t="str">
        <f t="shared" si="285"/>
        <v>2014</v>
      </c>
      <c r="U2596" s="14" t="str">
        <f t="shared" si="286"/>
        <v>Aug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23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80"/>
        <v>12.166666666666668</v>
      </c>
      <c r="P2597" s="10">
        <f t="shared" si="281"/>
        <v>96.05263157894737</v>
      </c>
      <c r="Q2597" t="str">
        <f t="shared" si="282"/>
        <v>food</v>
      </c>
      <c r="R2597" s="24" t="str">
        <f t="shared" si="283"/>
        <v>food trucks</v>
      </c>
      <c r="S2597" s="14" t="str">
        <f t="shared" si="284"/>
        <v>Jan</v>
      </c>
      <c r="T2597" s="14" t="str">
        <f t="shared" si="285"/>
        <v>2017</v>
      </c>
      <c r="U2597" s="14" t="str">
        <f t="shared" si="286"/>
        <v>Feb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23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80"/>
        <v>23.588571428571427</v>
      </c>
      <c r="P2598" s="10">
        <f t="shared" si="281"/>
        <v>305.77777777777777</v>
      </c>
      <c r="Q2598" t="str">
        <f t="shared" si="282"/>
        <v>food</v>
      </c>
      <c r="R2598" s="24" t="str">
        <f t="shared" si="283"/>
        <v>food trucks</v>
      </c>
      <c r="S2598" s="14" t="str">
        <f t="shared" si="284"/>
        <v>Jul</v>
      </c>
      <c r="T2598" s="14" t="str">
        <f t="shared" si="285"/>
        <v>2014</v>
      </c>
      <c r="U2598" s="14" t="str">
        <f t="shared" si="286"/>
        <v>Aug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23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80"/>
        <v>5.6666666666666661</v>
      </c>
      <c r="P2599" s="10">
        <f t="shared" si="281"/>
        <v>12.142857142857142</v>
      </c>
      <c r="Q2599" t="str">
        <f t="shared" si="282"/>
        <v>food</v>
      </c>
      <c r="R2599" s="24" t="str">
        <f t="shared" si="283"/>
        <v>food trucks</v>
      </c>
      <c r="S2599" s="14" t="str">
        <f t="shared" si="284"/>
        <v>May</v>
      </c>
      <c r="T2599" s="14" t="str">
        <f t="shared" si="285"/>
        <v>2016</v>
      </c>
      <c r="U2599" s="14" t="str">
        <f t="shared" si="286"/>
        <v>Jun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23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80"/>
        <v>39</v>
      </c>
      <c r="P2600" s="10">
        <f t="shared" si="281"/>
        <v>83.571428571428569</v>
      </c>
      <c r="Q2600" t="str">
        <f t="shared" si="282"/>
        <v>food</v>
      </c>
      <c r="R2600" s="24" t="str">
        <f t="shared" si="283"/>
        <v>food trucks</v>
      </c>
      <c r="S2600" s="14" t="str">
        <f t="shared" si="284"/>
        <v>Aug</v>
      </c>
      <c r="T2600" s="14" t="str">
        <f t="shared" si="285"/>
        <v>2015</v>
      </c>
      <c r="U2600" s="14" t="str">
        <f t="shared" si="286"/>
        <v>Sep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23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80"/>
        <v>0.99546510341776351</v>
      </c>
      <c r="P2601" s="10">
        <f t="shared" si="281"/>
        <v>18</v>
      </c>
      <c r="Q2601" t="str">
        <f t="shared" si="282"/>
        <v>food</v>
      </c>
      <c r="R2601" s="24" t="str">
        <f t="shared" si="283"/>
        <v>food trucks</v>
      </c>
      <c r="S2601" s="14" t="str">
        <f t="shared" si="284"/>
        <v>Jun</v>
      </c>
      <c r="T2601" s="14" t="str">
        <f t="shared" si="285"/>
        <v>2014</v>
      </c>
      <c r="U2601" s="14" t="str">
        <f t="shared" si="286"/>
        <v>Aug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23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80"/>
        <v>6.9320000000000004</v>
      </c>
      <c r="P2602" s="10">
        <f t="shared" si="281"/>
        <v>115.53333333333333</v>
      </c>
      <c r="Q2602" t="str">
        <f t="shared" si="282"/>
        <v>food</v>
      </c>
      <c r="R2602" s="24" t="str">
        <f t="shared" si="283"/>
        <v>food trucks</v>
      </c>
      <c r="S2602" s="14" t="str">
        <f t="shared" si="284"/>
        <v>Jan</v>
      </c>
      <c r="T2602" s="14" t="str">
        <f t="shared" si="285"/>
        <v>2016</v>
      </c>
      <c r="U2602" s="14" t="str">
        <f t="shared" si="286"/>
        <v>Mar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2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80"/>
        <v>661.4</v>
      </c>
      <c r="P2603" s="10">
        <f t="shared" si="281"/>
        <v>21.900662251655628</v>
      </c>
      <c r="Q2603" t="str">
        <f t="shared" si="282"/>
        <v>technology</v>
      </c>
      <c r="R2603" s="24" t="str">
        <f t="shared" si="283"/>
        <v>space exploration</v>
      </c>
      <c r="S2603" s="14" t="str">
        <f t="shared" si="284"/>
        <v>Aug</v>
      </c>
      <c r="T2603" s="14" t="str">
        <f t="shared" si="285"/>
        <v>2012</v>
      </c>
      <c r="U2603" s="14" t="str">
        <f t="shared" si="286"/>
        <v>Sep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23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80"/>
        <v>326.0916666666667</v>
      </c>
      <c r="P2604" s="10">
        <f t="shared" si="281"/>
        <v>80.022494887525568</v>
      </c>
      <c r="Q2604" t="str">
        <f t="shared" si="282"/>
        <v>technology</v>
      </c>
      <c r="R2604" s="24" t="str">
        <f t="shared" si="283"/>
        <v>space exploration</v>
      </c>
      <c r="S2604" s="14" t="str">
        <f t="shared" si="284"/>
        <v>Oct</v>
      </c>
      <c r="T2604" s="14" t="str">
        <f t="shared" si="285"/>
        <v>2014</v>
      </c>
      <c r="U2604" s="14" t="str">
        <f t="shared" si="286"/>
        <v>Nov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23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80"/>
        <v>101.48571428571429</v>
      </c>
      <c r="P2605" s="10">
        <f t="shared" si="281"/>
        <v>35.520000000000003</v>
      </c>
      <c r="Q2605" t="str">
        <f t="shared" si="282"/>
        <v>technology</v>
      </c>
      <c r="R2605" s="24" t="str">
        <f t="shared" si="283"/>
        <v>space exploration</v>
      </c>
      <c r="S2605" s="14" t="str">
        <f t="shared" si="284"/>
        <v>Dec</v>
      </c>
      <c r="T2605" s="14" t="str">
        <f t="shared" si="285"/>
        <v>2013</v>
      </c>
      <c r="U2605" s="14" t="str">
        <f t="shared" si="286"/>
        <v>Dec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23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80"/>
        <v>104.21799999999999</v>
      </c>
      <c r="P2606" s="10">
        <f t="shared" si="281"/>
        <v>64.933333333333323</v>
      </c>
      <c r="Q2606" t="str">
        <f t="shared" si="282"/>
        <v>technology</v>
      </c>
      <c r="R2606" s="24" t="str">
        <f t="shared" si="283"/>
        <v>space exploration</v>
      </c>
      <c r="S2606" s="14" t="str">
        <f t="shared" si="284"/>
        <v>Mar</v>
      </c>
      <c r="T2606" s="14" t="str">
        <f t="shared" si="285"/>
        <v>2012</v>
      </c>
      <c r="U2606" s="14" t="str">
        <f t="shared" si="286"/>
        <v>Apr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23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80"/>
        <v>107.42157000000002</v>
      </c>
      <c r="P2607" s="10">
        <f t="shared" si="281"/>
        <v>60.965703745743475</v>
      </c>
      <c r="Q2607" t="str">
        <f t="shared" si="282"/>
        <v>technology</v>
      </c>
      <c r="R2607" s="24" t="str">
        <f t="shared" si="283"/>
        <v>space exploration</v>
      </c>
      <c r="S2607" s="14" t="str">
        <f t="shared" si="284"/>
        <v>May</v>
      </c>
      <c r="T2607" s="14" t="str">
        <f t="shared" si="285"/>
        <v>2016</v>
      </c>
      <c r="U2607" s="14" t="str">
        <f t="shared" si="286"/>
        <v>Jun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23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80"/>
        <v>110.05454545454545</v>
      </c>
      <c r="P2608" s="10">
        <f t="shared" si="281"/>
        <v>31.444155844155844</v>
      </c>
      <c r="Q2608" t="str">
        <f t="shared" si="282"/>
        <v>technology</v>
      </c>
      <c r="R2608" s="24" t="str">
        <f t="shared" si="283"/>
        <v>space exploration</v>
      </c>
      <c r="S2608" s="14" t="str">
        <f t="shared" si="284"/>
        <v>Mar</v>
      </c>
      <c r="T2608" s="14" t="str">
        <f t="shared" si="285"/>
        <v>2014</v>
      </c>
      <c r="U2608" s="14" t="str">
        <f t="shared" si="286"/>
        <v>Apr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23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80"/>
        <v>407.7</v>
      </c>
      <c r="P2609" s="10">
        <f t="shared" si="281"/>
        <v>81.949748743718587</v>
      </c>
      <c r="Q2609" t="str">
        <f t="shared" si="282"/>
        <v>technology</v>
      </c>
      <c r="R2609" s="24" t="str">
        <f t="shared" si="283"/>
        <v>space exploration</v>
      </c>
      <c r="S2609" s="14" t="str">
        <f t="shared" si="284"/>
        <v>Jun</v>
      </c>
      <c r="T2609" s="14" t="str">
        <f t="shared" si="285"/>
        <v>2015</v>
      </c>
      <c r="U2609" s="14" t="str">
        <f t="shared" si="286"/>
        <v>Aug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23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80"/>
        <v>223.92500000000001</v>
      </c>
      <c r="P2610" s="10">
        <f t="shared" si="281"/>
        <v>58.92763157894737</v>
      </c>
      <c r="Q2610" t="str">
        <f t="shared" si="282"/>
        <v>technology</v>
      </c>
      <c r="R2610" s="24" t="str">
        <f t="shared" si="283"/>
        <v>space exploration</v>
      </c>
      <c r="S2610" s="14" t="str">
        <f t="shared" si="284"/>
        <v>Feb</v>
      </c>
      <c r="T2610" s="14" t="str">
        <f t="shared" si="285"/>
        <v>2017</v>
      </c>
      <c r="U2610" s="14" t="str">
        <f t="shared" si="286"/>
        <v>Mar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23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80"/>
        <v>303.80111428571428</v>
      </c>
      <c r="P2611" s="10">
        <f t="shared" si="281"/>
        <v>157.29347633136095</v>
      </c>
      <c r="Q2611" t="str">
        <f t="shared" si="282"/>
        <v>technology</v>
      </c>
      <c r="R2611" s="24" t="str">
        <f t="shared" si="283"/>
        <v>space exploration</v>
      </c>
      <c r="S2611" s="14" t="str">
        <f t="shared" si="284"/>
        <v>Jun</v>
      </c>
      <c r="T2611" s="14" t="str">
        <f t="shared" si="285"/>
        <v>2012</v>
      </c>
      <c r="U2611" s="14" t="str">
        <f t="shared" si="286"/>
        <v>Jul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23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80"/>
        <v>141.3251043268175</v>
      </c>
      <c r="P2612" s="10">
        <f t="shared" si="281"/>
        <v>55.758509532062391</v>
      </c>
      <c r="Q2612" t="str">
        <f t="shared" si="282"/>
        <v>technology</v>
      </c>
      <c r="R2612" s="24" t="str">
        <f t="shared" si="283"/>
        <v>space exploration</v>
      </c>
      <c r="S2612" s="14" t="str">
        <f t="shared" si="284"/>
        <v>Jul</v>
      </c>
      <c r="T2612" s="14" t="str">
        <f t="shared" si="285"/>
        <v>2016</v>
      </c>
      <c r="U2612" s="14" t="str">
        <f t="shared" si="286"/>
        <v>Aug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2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80"/>
        <v>2790.6363636363635</v>
      </c>
      <c r="P2613" s="10">
        <f t="shared" si="281"/>
        <v>83.802893802893806</v>
      </c>
      <c r="Q2613" t="str">
        <f t="shared" si="282"/>
        <v>technology</v>
      </c>
      <c r="R2613" s="24" t="str">
        <f t="shared" si="283"/>
        <v>space exploration</v>
      </c>
      <c r="S2613" s="14" t="str">
        <f t="shared" si="284"/>
        <v>Nov</v>
      </c>
      <c r="T2613" s="14" t="str">
        <f t="shared" si="285"/>
        <v>2016</v>
      </c>
      <c r="U2613" s="14" t="str">
        <f t="shared" si="286"/>
        <v>Jan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23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80"/>
        <v>171.76130000000001</v>
      </c>
      <c r="P2614" s="10">
        <f t="shared" si="281"/>
        <v>58.422210884353746</v>
      </c>
      <c r="Q2614" t="str">
        <f t="shared" si="282"/>
        <v>technology</v>
      </c>
      <c r="R2614" s="24" t="str">
        <f t="shared" si="283"/>
        <v>space exploration</v>
      </c>
      <c r="S2614" s="14" t="str">
        <f t="shared" si="284"/>
        <v>Dec</v>
      </c>
      <c r="T2614" s="14" t="str">
        <f t="shared" si="285"/>
        <v>2014</v>
      </c>
      <c r="U2614" s="14" t="str">
        <f t="shared" si="286"/>
        <v>Jan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23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80"/>
        <v>101.01333333333334</v>
      </c>
      <c r="P2615" s="10">
        <f t="shared" si="281"/>
        <v>270.57142857142856</v>
      </c>
      <c r="Q2615" t="str">
        <f t="shared" si="282"/>
        <v>technology</v>
      </c>
      <c r="R2615" s="24" t="str">
        <f t="shared" si="283"/>
        <v>space exploration</v>
      </c>
      <c r="S2615" s="14" t="str">
        <f t="shared" si="284"/>
        <v>Aug</v>
      </c>
      <c r="T2615" s="14" t="str">
        <f t="shared" si="285"/>
        <v>2012</v>
      </c>
      <c r="U2615" s="14" t="str">
        <f t="shared" si="286"/>
        <v>Sep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23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80"/>
        <v>102</v>
      </c>
      <c r="P2616" s="10">
        <f t="shared" si="281"/>
        <v>107.1</v>
      </c>
      <c r="Q2616" t="str">
        <f t="shared" si="282"/>
        <v>technology</v>
      </c>
      <c r="R2616" s="24" t="str">
        <f t="shared" si="283"/>
        <v>space exploration</v>
      </c>
      <c r="S2616" s="14" t="str">
        <f t="shared" si="284"/>
        <v>Apr</v>
      </c>
      <c r="T2616" s="14" t="str">
        <f t="shared" si="285"/>
        <v>2014</v>
      </c>
      <c r="U2616" s="14" t="str">
        <f t="shared" si="286"/>
        <v>Apr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23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80"/>
        <v>169.76511744127936</v>
      </c>
      <c r="P2617" s="10">
        <f t="shared" si="281"/>
        <v>47.180555555555557</v>
      </c>
      <c r="Q2617" t="str">
        <f t="shared" si="282"/>
        <v>technology</v>
      </c>
      <c r="R2617" s="24" t="str">
        <f t="shared" si="283"/>
        <v>space exploration</v>
      </c>
      <c r="S2617" s="14" t="str">
        <f t="shared" si="284"/>
        <v>Mar</v>
      </c>
      <c r="T2617" s="14" t="str">
        <f t="shared" si="285"/>
        <v>2016</v>
      </c>
      <c r="U2617" s="14" t="str">
        <f t="shared" si="286"/>
        <v>Apr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23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80"/>
        <v>114.53400000000001</v>
      </c>
      <c r="P2618" s="10">
        <f t="shared" si="281"/>
        <v>120.30882352941177</v>
      </c>
      <c r="Q2618" t="str">
        <f t="shared" si="282"/>
        <v>technology</v>
      </c>
      <c r="R2618" s="24" t="str">
        <f t="shared" si="283"/>
        <v>space exploration</v>
      </c>
      <c r="S2618" s="14" t="str">
        <f t="shared" si="284"/>
        <v>Jul</v>
      </c>
      <c r="T2618" s="14" t="str">
        <f t="shared" si="285"/>
        <v>2015</v>
      </c>
      <c r="U2618" s="14" t="str">
        <f t="shared" si="286"/>
        <v>Aug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23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80"/>
        <v>877.6</v>
      </c>
      <c r="P2619" s="10">
        <f t="shared" si="281"/>
        <v>27.59748427672956</v>
      </c>
      <c r="Q2619" t="str">
        <f t="shared" si="282"/>
        <v>technology</v>
      </c>
      <c r="R2619" s="24" t="str">
        <f t="shared" si="283"/>
        <v>space exploration</v>
      </c>
      <c r="S2619" s="14" t="str">
        <f t="shared" si="284"/>
        <v>Sep</v>
      </c>
      <c r="T2619" s="14" t="str">
        <f t="shared" si="285"/>
        <v>2014</v>
      </c>
      <c r="U2619" s="14" t="str">
        <f t="shared" si="286"/>
        <v>Oct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23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80"/>
        <v>105.38666666666667</v>
      </c>
      <c r="P2620" s="10">
        <f t="shared" si="281"/>
        <v>205.2987012987013</v>
      </c>
      <c r="Q2620" t="str">
        <f t="shared" si="282"/>
        <v>technology</v>
      </c>
      <c r="R2620" s="24" t="str">
        <f t="shared" si="283"/>
        <v>space exploration</v>
      </c>
      <c r="S2620" s="14" t="str">
        <f t="shared" si="284"/>
        <v>Oct</v>
      </c>
      <c r="T2620" s="14" t="str">
        <f t="shared" si="285"/>
        <v>2015</v>
      </c>
      <c r="U2620" s="14" t="str">
        <f t="shared" si="286"/>
        <v>Dec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23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80"/>
        <v>188.39999999999998</v>
      </c>
      <c r="P2621" s="10">
        <f t="shared" si="281"/>
        <v>35.547169811320757</v>
      </c>
      <c r="Q2621" t="str">
        <f t="shared" si="282"/>
        <v>technology</v>
      </c>
      <c r="R2621" s="24" t="str">
        <f t="shared" si="283"/>
        <v>space exploration</v>
      </c>
      <c r="S2621" s="14" t="str">
        <f t="shared" si="284"/>
        <v>Sep</v>
      </c>
      <c r="T2621" s="14" t="str">
        <f t="shared" si="285"/>
        <v>2015</v>
      </c>
      <c r="U2621" s="14" t="str">
        <f t="shared" si="286"/>
        <v>Oct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23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80"/>
        <v>143.65230769230772</v>
      </c>
      <c r="P2622" s="10">
        <f t="shared" si="281"/>
        <v>74.639488409272587</v>
      </c>
      <c r="Q2622" t="str">
        <f t="shared" si="282"/>
        <v>technology</v>
      </c>
      <c r="R2622" s="24" t="str">
        <f t="shared" si="283"/>
        <v>space exploration</v>
      </c>
      <c r="S2622" s="14" t="str">
        <f t="shared" si="284"/>
        <v>Sep</v>
      </c>
      <c r="T2622" s="14" t="str">
        <f t="shared" si="285"/>
        <v>2015</v>
      </c>
      <c r="U2622" s="14" t="str">
        <f t="shared" si="286"/>
        <v>Oct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80"/>
        <v>145.88</v>
      </c>
      <c r="P2623" s="10">
        <f t="shared" si="281"/>
        <v>47.058064516129029</v>
      </c>
      <c r="Q2623" t="str">
        <f t="shared" si="282"/>
        <v>technology</v>
      </c>
      <c r="R2623" s="24" t="str">
        <f t="shared" si="283"/>
        <v>space exploration</v>
      </c>
      <c r="S2623" s="14" t="str">
        <f t="shared" si="284"/>
        <v>Apr</v>
      </c>
      <c r="T2623" s="14" t="str">
        <f t="shared" si="285"/>
        <v>2015</v>
      </c>
      <c r="U2623" s="14" t="str">
        <f t="shared" si="286"/>
        <v>May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23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80"/>
        <v>131.184</v>
      </c>
      <c r="P2624" s="10">
        <f t="shared" si="281"/>
        <v>26.591351351351353</v>
      </c>
      <c r="Q2624" t="str">
        <f t="shared" si="282"/>
        <v>technology</v>
      </c>
      <c r="R2624" s="24" t="str">
        <f t="shared" si="283"/>
        <v>space exploration</v>
      </c>
      <c r="S2624" s="14" t="str">
        <f t="shared" si="284"/>
        <v>Nov</v>
      </c>
      <c r="T2624" s="14" t="str">
        <f t="shared" si="285"/>
        <v>2016</v>
      </c>
      <c r="U2624" s="14" t="str">
        <f t="shared" si="286"/>
        <v>Dec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23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80"/>
        <v>113.99999999999999</v>
      </c>
      <c r="P2625" s="10">
        <f t="shared" si="281"/>
        <v>36.774193548387096</v>
      </c>
      <c r="Q2625" t="str">
        <f t="shared" si="282"/>
        <v>technology</v>
      </c>
      <c r="R2625" s="24" t="str">
        <f t="shared" si="283"/>
        <v>space exploration</v>
      </c>
      <c r="S2625" s="14" t="str">
        <f t="shared" si="284"/>
        <v>Nov</v>
      </c>
      <c r="T2625" s="14" t="str">
        <f t="shared" si="285"/>
        <v>2016</v>
      </c>
      <c r="U2625" s="14" t="str">
        <f t="shared" si="286"/>
        <v>Dec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23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80"/>
        <v>1379.4206249999997</v>
      </c>
      <c r="P2626" s="10">
        <f t="shared" si="281"/>
        <v>31.820544982698959</v>
      </c>
      <c r="Q2626" t="str">
        <f t="shared" si="282"/>
        <v>technology</v>
      </c>
      <c r="R2626" s="24" t="str">
        <f t="shared" si="283"/>
        <v>space exploration</v>
      </c>
      <c r="S2626" s="14" t="str">
        <f t="shared" si="284"/>
        <v>Aug</v>
      </c>
      <c r="T2626" s="14" t="str">
        <f t="shared" si="285"/>
        <v>2012</v>
      </c>
      <c r="U2626" s="14" t="str">
        <f t="shared" si="286"/>
        <v>Sep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23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87">E2627/D2627*100</f>
        <v>956</v>
      </c>
      <c r="P2627" s="10">
        <f t="shared" ref="P2627:P2690" si="288">E2627/L2627</f>
        <v>27.576923076923077</v>
      </c>
      <c r="Q2627" t="str">
        <f t="shared" ref="Q2627:Q2690" si="289">LEFT(N2627,FIND("/",N2627)-1)</f>
        <v>technology</v>
      </c>
      <c r="R2627" s="24" t="str">
        <f t="shared" ref="R2627:R2690" si="290">RIGHT(N2627,LEN(N2627)-SEARCH("/",N2627,1))</f>
        <v>space exploration</v>
      </c>
      <c r="S2627" s="14" t="str">
        <f t="shared" ref="S2627:S2690" si="291">TEXT((((J2627/60)/60)/24)+DATE(1970,1,1),"mmm")</f>
        <v>Oct</v>
      </c>
      <c r="T2627" s="14" t="str">
        <f t="shared" ref="T2627:T2690" si="292">TEXT(((((J2627/60)/60)/24)+DATE(1970,1,1)),"yyyy")</f>
        <v>2016</v>
      </c>
      <c r="U2627" s="14" t="str">
        <f t="shared" ref="U2627:U2690" si="293">TEXT((((I2627/60)/60)/24)+DATE(1970,1,1),"mmm")</f>
        <v>Nov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23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87"/>
        <v>112.00000000000001</v>
      </c>
      <c r="P2628" s="10">
        <f t="shared" si="288"/>
        <v>56</v>
      </c>
      <c r="Q2628" t="str">
        <f t="shared" si="289"/>
        <v>technology</v>
      </c>
      <c r="R2628" s="24" t="str">
        <f t="shared" si="290"/>
        <v>space exploration</v>
      </c>
      <c r="S2628" s="14" t="str">
        <f t="shared" si="291"/>
        <v>May</v>
      </c>
      <c r="T2628" s="14" t="str">
        <f t="shared" si="292"/>
        <v>2015</v>
      </c>
      <c r="U2628" s="14" t="str">
        <f t="shared" si="293"/>
        <v>Jun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23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87"/>
        <v>646.66666666666663</v>
      </c>
      <c r="P2629" s="10">
        <f t="shared" si="288"/>
        <v>21.555555555555557</v>
      </c>
      <c r="Q2629" t="str">
        <f t="shared" si="289"/>
        <v>technology</v>
      </c>
      <c r="R2629" s="24" t="str">
        <f t="shared" si="290"/>
        <v>space exploration</v>
      </c>
      <c r="S2629" s="14" t="str">
        <f t="shared" si="291"/>
        <v>Oct</v>
      </c>
      <c r="T2629" s="14" t="str">
        <f t="shared" si="292"/>
        <v>2015</v>
      </c>
      <c r="U2629" s="14" t="str">
        <f t="shared" si="293"/>
        <v>Nov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23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87"/>
        <v>110.36948748510132</v>
      </c>
      <c r="P2630" s="10">
        <f t="shared" si="288"/>
        <v>44.095238095238095</v>
      </c>
      <c r="Q2630" t="str">
        <f t="shared" si="289"/>
        <v>technology</v>
      </c>
      <c r="R2630" s="24" t="str">
        <f t="shared" si="290"/>
        <v>space exploration</v>
      </c>
      <c r="S2630" s="14" t="str">
        <f t="shared" si="291"/>
        <v>Nov</v>
      </c>
      <c r="T2630" s="14" t="str">
        <f t="shared" si="292"/>
        <v>2014</v>
      </c>
      <c r="U2630" s="14" t="str">
        <f t="shared" si="293"/>
        <v>Nov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23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87"/>
        <v>127.74000000000001</v>
      </c>
      <c r="P2631" s="10">
        <f t="shared" si="288"/>
        <v>63.87</v>
      </c>
      <c r="Q2631" t="str">
        <f t="shared" si="289"/>
        <v>technology</v>
      </c>
      <c r="R2631" s="24" t="str">
        <f t="shared" si="290"/>
        <v>space exploration</v>
      </c>
      <c r="S2631" s="14" t="str">
        <f t="shared" si="291"/>
        <v>Apr</v>
      </c>
      <c r="T2631" s="14" t="str">
        <f t="shared" si="292"/>
        <v>2015</v>
      </c>
      <c r="U2631" s="14" t="str">
        <f t="shared" si="293"/>
        <v>May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23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87"/>
        <v>157.9</v>
      </c>
      <c r="P2632" s="10">
        <f t="shared" si="288"/>
        <v>38.987654320987652</v>
      </c>
      <c r="Q2632" t="str">
        <f t="shared" si="289"/>
        <v>technology</v>
      </c>
      <c r="R2632" s="24" t="str">
        <f t="shared" si="290"/>
        <v>space exploration</v>
      </c>
      <c r="S2632" s="14" t="str">
        <f t="shared" si="291"/>
        <v>Jun</v>
      </c>
      <c r="T2632" s="14" t="str">
        <f t="shared" si="292"/>
        <v>2016</v>
      </c>
      <c r="U2632" s="14" t="str">
        <f t="shared" si="293"/>
        <v>Jun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2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87"/>
        <v>114.66525000000001</v>
      </c>
      <c r="P2633" s="10">
        <f t="shared" si="288"/>
        <v>80.185489510489504</v>
      </c>
      <c r="Q2633" t="str">
        <f t="shared" si="289"/>
        <v>technology</v>
      </c>
      <c r="R2633" s="24" t="str">
        <f t="shared" si="290"/>
        <v>space exploration</v>
      </c>
      <c r="S2633" s="14" t="str">
        <f t="shared" si="291"/>
        <v>Aug</v>
      </c>
      <c r="T2633" s="14" t="str">
        <f t="shared" si="292"/>
        <v>2015</v>
      </c>
      <c r="U2633" s="14" t="str">
        <f t="shared" si="293"/>
        <v>Aug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23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87"/>
        <v>137.00934579439252</v>
      </c>
      <c r="P2634" s="10">
        <f t="shared" si="288"/>
        <v>34.904761904761905</v>
      </c>
      <c r="Q2634" t="str">
        <f t="shared" si="289"/>
        <v>technology</v>
      </c>
      <c r="R2634" s="24" t="str">
        <f t="shared" si="290"/>
        <v>space exploration</v>
      </c>
      <c r="S2634" s="14" t="str">
        <f t="shared" si="291"/>
        <v>May</v>
      </c>
      <c r="T2634" s="14" t="str">
        <f t="shared" si="292"/>
        <v>2016</v>
      </c>
      <c r="U2634" s="14" t="str">
        <f t="shared" si="293"/>
        <v>May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23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87"/>
        <v>354.62</v>
      </c>
      <c r="P2635" s="10">
        <f t="shared" si="288"/>
        <v>89.100502512562812</v>
      </c>
      <c r="Q2635" t="str">
        <f t="shared" si="289"/>
        <v>technology</v>
      </c>
      <c r="R2635" s="24" t="str">
        <f t="shared" si="290"/>
        <v>space exploration</v>
      </c>
      <c r="S2635" s="14" t="str">
        <f t="shared" si="291"/>
        <v>Jan</v>
      </c>
      <c r="T2635" s="14" t="str">
        <f t="shared" si="292"/>
        <v>2014</v>
      </c>
      <c r="U2635" s="14" t="str">
        <f t="shared" si="293"/>
        <v>Feb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23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87"/>
        <v>106.02150537634409</v>
      </c>
      <c r="P2636" s="10">
        <f t="shared" si="288"/>
        <v>39.44</v>
      </c>
      <c r="Q2636" t="str">
        <f t="shared" si="289"/>
        <v>technology</v>
      </c>
      <c r="R2636" s="24" t="str">
        <f t="shared" si="290"/>
        <v>space exploration</v>
      </c>
      <c r="S2636" s="14" t="str">
        <f t="shared" si="291"/>
        <v>Aug</v>
      </c>
      <c r="T2636" s="14" t="str">
        <f t="shared" si="292"/>
        <v>2016</v>
      </c>
      <c r="U2636" s="14" t="str">
        <f t="shared" si="293"/>
        <v>Sep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23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87"/>
        <v>100</v>
      </c>
      <c r="P2637" s="10">
        <f t="shared" si="288"/>
        <v>136.9047619047619</v>
      </c>
      <c r="Q2637" t="str">
        <f t="shared" si="289"/>
        <v>technology</v>
      </c>
      <c r="R2637" s="24" t="str">
        <f t="shared" si="290"/>
        <v>space exploration</v>
      </c>
      <c r="S2637" s="14" t="str">
        <f t="shared" si="291"/>
        <v>Feb</v>
      </c>
      <c r="T2637" s="14" t="str">
        <f t="shared" si="292"/>
        <v>2015</v>
      </c>
      <c r="U2637" s="14" t="str">
        <f t="shared" si="293"/>
        <v>Mar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23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87"/>
        <v>187.3</v>
      </c>
      <c r="P2638" s="10">
        <f t="shared" si="288"/>
        <v>37.46</v>
      </c>
      <c r="Q2638" t="str">
        <f t="shared" si="289"/>
        <v>technology</v>
      </c>
      <c r="R2638" s="24" t="str">
        <f t="shared" si="290"/>
        <v>space exploration</v>
      </c>
      <c r="S2638" s="14" t="str">
        <f t="shared" si="291"/>
        <v>Sep</v>
      </c>
      <c r="T2638" s="14" t="str">
        <f t="shared" si="292"/>
        <v>2016</v>
      </c>
      <c r="U2638" s="14" t="str">
        <f t="shared" si="293"/>
        <v>Oct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23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87"/>
        <v>166.2</v>
      </c>
      <c r="P2639" s="10">
        <f t="shared" si="288"/>
        <v>31.96153846153846</v>
      </c>
      <c r="Q2639" t="str">
        <f t="shared" si="289"/>
        <v>technology</v>
      </c>
      <c r="R2639" s="24" t="str">
        <f t="shared" si="290"/>
        <v>space exploration</v>
      </c>
      <c r="S2639" s="14" t="str">
        <f t="shared" si="291"/>
        <v>Sep</v>
      </c>
      <c r="T2639" s="14" t="str">
        <f t="shared" si="292"/>
        <v>2016</v>
      </c>
      <c r="U2639" s="14" t="str">
        <f t="shared" si="293"/>
        <v>Oct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23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87"/>
        <v>101.72910662824208</v>
      </c>
      <c r="P2640" s="10">
        <f t="shared" si="288"/>
        <v>25.214285714285715</v>
      </c>
      <c r="Q2640" t="str">
        <f t="shared" si="289"/>
        <v>technology</v>
      </c>
      <c r="R2640" s="24" t="str">
        <f t="shared" si="290"/>
        <v>space exploration</v>
      </c>
      <c r="S2640" s="14" t="str">
        <f t="shared" si="291"/>
        <v>Dec</v>
      </c>
      <c r="T2640" s="14" t="str">
        <f t="shared" si="292"/>
        <v>2014</v>
      </c>
      <c r="U2640" s="14" t="str">
        <f t="shared" si="293"/>
        <v>Jan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23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87"/>
        <v>164</v>
      </c>
      <c r="P2641" s="10">
        <f t="shared" si="288"/>
        <v>10.040816326530612</v>
      </c>
      <c r="Q2641" t="str">
        <f t="shared" si="289"/>
        <v>technology</v>
      </c>
      <c r="R2641" s="24" t="str">
        <f t="shared" si="290"/>
        <v>space exploration</v>
      </c>
      <c r="S2641" s="14" t="str">
        <f t="shared" si="291"/>
        <v>Jan</v>
      </c>
      <c r="T2641" s="14" t="str">
        <f t="shared" si="292"/>
        <v>2015</v>
      </c>
      <c r="U2641" s="14" t="str">
        <f t="shared" si="293"/>
        <v>Feb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23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87"/>
        <v>105.66666666666666</v>
      </c>
      <c r="P2642" s="10">
        <f t="shared" si="288"/>
        <v>45.94202898550725</v>
      </c>
      <c r="Q2642" t="str">
        <f t="shared" si="289"/>
        <v>technology</v>
      </c>
      <c r="R2642" s="24" t="str">
        <f t="shared" si="290"/>
        <v>space exploration</v>
      </c>
      <c r="S2642" s="14" t="str">
        <f t="shared" si="291"/>
        <v>Apr</v>
      </c>
      <c r="T2642" s="14" t="str">
        <f t="shared" si="292"/>
        <v>2015</v>
      </c>
      <c r="U2642" s="14" t="str">
        <f t="shared" si="293"/>
        <v>Jun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2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87"/>
        <v>1</v>
      </c>
      <c r="P2643" s="10">
        <f t="shared" si="288"/>
        <v>15</v>
      </c>
      <c r="Q2643" t="str">
        <f t="shared" si="289"/>
        <v>technology</v>
      </c>
      <c r="R2643" s="24" t="str">
        <f t="shared" si="290"/>
        <v>space exploration</v>
      </c>
      <c r="S2643" s="14" t="str">
        <f t="shared" si="291"/>
        <v>Aug</v>
      </c>
      <c r="T2643" s="14" t="str">
        <f t="shared" si="292"/>
        <v>2014</v>
      </c>
      <c r="U2643" s="14" t="str">
        <f t="shared" si="293"/>
        <v>Sep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23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87"/>
        <v>0</v>
      </c>
      <c r="P2644" s="10" t="e">
        <f t="shared" si="288"/>
        <v>#DIV/0!</v>
      </c>
      <c r="Q2644" t="str">
        <f t="shared" si="289"/>
        <v>technology</v>
      </c>
      <c r="R2644" s="24" t="str">
        <f t="shared" si="290"/>
        <v>space exploration</v>
      </c>
      <c r="S2644" s="14" t="str">
        <f t="shared" si="291"/>
        <v>Jun</v>
      </c>
      <c r="T2644" s="14" t="str">
        <f t="shared" si="292"/>
        <v>2016</v>
      </c>
      <c r="U2644" s="14" t="str">
        <f t="shared" si="293"/>
        <v>Jul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23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87"/>
        <v>33.559730999999999</v>
      </c>
      <c r="P2645" s="10">
        <f t="shared" si="288"/>
        <v>223.58248500999335</v>
      </c>
      <c r="Q2645" t="str">
        <f t="shared" si="289"/>
        <v>technology</v>
      </c>
      <c r="R2645" s="24" t="str">
        <f t="shared" si="290"/>
        <v>space exploration</v>
      </c>
      <c r="S2645" s="14" t="str">
        <f t="shared" si="291"/>
        <v>Nov</v>
      </c>
      <c r="T2645" s="14" t="str">
        <f t="shared" si="292"/>
        <v>2016</v>
      </c>
      <c r="U2645" s="14" t="str">
        <f t="shared" si="293"/>
        <v>Dec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23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87"/>
        <v>2.0529999999999999</v>
      </c>
      <c r="P2646" s="10">
        <f t="shared" si="288"/>
        <v>39.480769230769234</v>
      </c>
      <c r="Q2646" t="str">
        <f t="shared" si="289"/>
        <v>technology</v>
      </c>
      <c r="R2646" s="24" t="str">
        <f t="shared" si="290"/>
        <v>space exploration</v>
      </c>
      <c r="S2646" s="14" t="str">
        <f t="shared" si="291"/>
        <v>Feb</v>
      </c>
      <c r="T2646" s="14" t="str">
        <f t="shared" si="292"/>
        <v>2017</v>
      </c>
      <c r="U2646" s="14" t="str">
        <f t="shared" si="293"/>
        <v>Mar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23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87"/>
        <v>10.5</v>
      </c>
      <c r="P2647" s="10">
        <f t="shared" si="288"/>
        <v>91.304347826086953</v>
      </c>
      <c r="Q2647" t="str">
        <f t="shared" si="289"/>
        <v>technology</v>
      </c>
      <c r="R2647" s="24" t="str">
        <f t="shared" si="290"/>
        <v>space exploration</v>
      </c>
      <c r="S2647" s="14" t="str">
        <f t="shared" si="291"/>
        <v>Oct</v>
      </c>
      <c r="T2647" s="14" t="str">
        <f t="shared" si="292"/>
        <v>2014</v>
      </c>
      <c r="U2647" s="14" t="str">
        <f t="shared" si="293"/>
        <v>Nov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23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87"/>
        <v>8.4172840000000004</v>
      </c>
      <c r="P2648" s="10">
        <f t="shared" si="288"/>
        <v>78.666205607476627</v>
      </c>
      <c r="Q2648" t="str">
        <f t="shared" si="289"/>
        <v>technology</v>
      </c>
      <c r="R2648" s="24" t="str">
        <f t="shared" si="290"/>
        <v>space exploration</v>
      </c>
      <c r="S2648" s="14" t="str">
        <f t="shared" si="291"/>
        <v>Aug</v>
      </c>
      <c r="T2648" s="14" t="str">
        <f t="shared" si="292"/>
        <v>2015</v>
      </c>
      <c r="U2648" s="14" t="str">
        <f t="shared" si="293"/>
        <v>Sep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23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87"/>
        <v>1.44</v>
      </c>
      <c r="P2649" s="10">
        <f t="shared" si="288"/>
        <v>12</v>
      </c>
      <c r="Q2649" t="str">
        <f t="shared" si="289"/>
        <v>technology</v>
      </c>
      <c r="R2649" s="24" t="str">
        <f t="shared" si="290"/>
        <v>space exploration</v>
      </c>
      <c r="S2649" s="14" t="str">
        <f t="shared" si="291"/>
        <v>Jul</v>
      </c>
      <c r="T2649" s="14" t="str">
        <f t="shared" si="292"/>
        <v>2015</v>
      </c>
      <c r="U2649" s="14" t="str">
        <f t="shared" si="293"/>
        <v>Aug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23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87"/>
        <v>0.88333333333333341</v>
      </c>
      <c r="P2650" s="10">
        <f t="shared" si="288"/>
        <v>17.666666666666668</v>
      </c>
      <c r="Q2650" t="str">
        <f t="shared" si="289"/>
        <v>technology</v>
      </c>
      <c r="R2650" s="24" t="str">
        <f t="shared" si="290"/>
        <v>space exploration</v>
      </c>
      <c r="S2650" s="14" t="str">
        <f t="shared" si="291"/>
        <v>Feb</v>
      </c>
      <c r="T2650" s="14" t="str">
        <f t="shared" si="292"/>
        <v>2016</v>
      </c>
      <c r="U2650" s="14" t="str">
        <f t="shared" si="293"/>
        <v>Mar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23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87"/>
        <v>9.920000000000001E-2</v>
      </c>
      <c r="P2651" s="10">
        <f t="shared" si="288"/>
        <v>41.333333333333336</v>
      </c>
      <c r="Q2651" t="str">
        <f t="shared" si="289"/>
        <v>technology</v>
      </c>
      <c r="R2651" s="24" t="str">
        <f t="shared" si="290"/>
        <v>space exploration</v>
      </c>
      <c r="S2651" s="14" t="str">
        <f t="shared" si="291"/>
        <v>Dec</v>
      </c>
      <c r="T2651" s="14" t="str">
        <f t="shared" si="292"/>
        <v>2015</v>
      </c>
      <c r="U2651" s="14" t="str">
        <f t="shared" si="293"/>
        <v>Feb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23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87"/>
        <v>0.59666666666666668</v>
      </c>
      <c r="P2652" s="10">
        <f t="shared" si="288"/>
        <v>71.599999999999994</v>
      </c>
      <c r="Q2652" t="str">
        <f t="shared" si="289"/>
        <v>technology</v>
      </c>
      <c r="R2652" s="24" t="str">
        <f t="shared" si="290"/>
        <v>space exploration</v>
      </c>
      <c r="S2652" s="14" t="str">
        <f t="shared" si="291"/>
        <v>Nov</v>
      </c>
      <c r="T2652" s="14" t="str">
        <f t="shared" si="292"/>
        <v>2016</v>
      </c>
      <c r="U2652" s="14" t="str">
        <f t="shared" si="293"/>
        <v>Dec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2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87"/>
        <v>1.8689285714285715</v>
      </c>
      <c r="P2653" s="10">
        <f t="shared" si="288"/>
        <v>307.8235294117647</v>
      </c>
      <c r="Q2653" t="str">
        <f t="shared" si="289"/>
        <v>technology</v>
      </c>
      <c r="R2653" s="24" t="str">
        <f t="shared" si="290"/>
        <v>space exploration</v>
      </c>
      <c r="S2653" s="14" t="str">
        <f t="shared" si="291"/>
        <v>Nov</v>
      </c>
      <c r="T2653" s="14" t="str">
        <f t="shared" si="292"/>
        <v>2015</v>
      </c>
      <c r="U2653" s="14" t="str">
        <f t="shared" si="293"/>
        <v>Dec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23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87"/>
        <v>0.88500000000000001</v>
      </c>
      <c r="P2654" s="10">
        <f t="shared" si="288"/>
        <v>80.454545454545453</v>
      </c>
      <c r="Q2654" t="str">
        <f t="shared" si="289"/>
        <v>technology</v>
      </c>
      <c r="R2654" s="24" t="str">
        <f t="shared" si="290"/>
        <v>space exploration</v>
      </c>
      <c r="S2654" s="14" t="str">
        <f t="shared" si="291"/>
        <v>Nov</v>
      </c>
      <c r="T2654" s="14" t="str">
        <f t="shared" si="292"/>
        <v>2014</v>
      </c>
      <c r="U2654" s="14" t="str">
        <f t="shared" si="293"/>
        <v>Dec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23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87"/>
        <v>11.52156862745098</v>
      </c>
      <c r="P2655" s="10">
        <f t="shared" si="288"/>
        <v>83.942857142857136</v>
      </c>
      <c r="Q2655" t="str">
        <f t="shared" si="289"/>
        <v>technology</v>
      </c>
      <c r="R2655" s="24" t="str">
        <f t="shared" si="290"/>
        <v>space exploration</v>
      </c>
      <c r="S2655" s="14" t="str">
        <f t="shared" si="291"/>
        <v>May</v>
      </c>
      <c r="T2655" s="14" t="str">
        <f t="shared" si="292"/>
        <v>2014</v>
      </c>
      <c r="U2655" s="14" t="str">
        <f t="shared" si="293"/>
        <v>Jun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23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87"/>
        <v>5.1000000000000004E-2</v>
      </c>
      <c r="P2656" s="10">
        <f t="shared" si="288"/>
        <v>8.5</v>
      </c>
      <c r="Q2656" t="str">
        <f t="shared" si="289"/>
        <v>technology</v>
      </c>
      <c r="R2656" s="24" t="str">
        <f t="shared" si="290"/>
        <v>space exploration</v>
      </c>
      <c r="S2656" s="14" t="str">
        <f t="shared" si="291"/>
        <v>Feb</v>
      </c>
      <c r="T2656" s="14" t="str">
        <f t="shared" si="292"/>
        <v>2015</v>
      </c>
      <c r="U2656" s="14" t="str">
        <f t="shared" si="293"/>
        <v>Apr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23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87"/>
        <v>21.033333333333335</v>
      </c>
      <c r="P2657" s="10">
        <f t="shared" si="288"/>
        <v>73.372093023255815</v>
      </c>
      <c r="Q2657" t="str">
        <f t="shared" si="289"/>
        <v>technology</v>
      </c>
      <c r="R2657" s="24" t="str">
        <f t="shared" si="290"/>
        <v>space exploration</v>
      </c>
      <c r="S2657" s="14" t="str">
        <f t="shared" si="291"/>
        <v>Jan</v>
      </c>
      <c r="T2657" s="14" t="str">
        <f t="shared" si="292"/>
        <v>2016</v>
      </c>
      <c r="U2657" s="14" t="str">
        <f t="shared" si="293"/>
        <v>Feb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23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87"/>
        <v>11.436666666666667</v>
      </c>
      <c r="P2658" s="10">
        <f t="shared" si="288"/>
        <v>112.86184210526316</v>
      </c>
      <c r="Q2658" t="str">
        <f t="shared" si="289"/>
        <v>technology</v>
      </c>
      <c r="R2658" s="24" t="str">
        <f t="shared" si="290"/>
        <v>space exploration</v>
      </c>
      <c r="S2658" s="14" t="str">
        <f t="shared" si="291"/>
        <v>Feb</v>
      </c>
      <c r="T2658" s="14" t="str">
        <f t="shared" si="292"/>
        <v>2017</v>
      </c>
      <c r="U2658" s="14" t="str">
        <f t="shared" si="293"/>
        <v>Mar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23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87"/>
        <v>18.737933333333334</v>
      </c>
      <c r="P2659" s="10">
        <f t="shared" si="288"/>
        <v>95.277627118644077</v>
      </c>
      <c r="Q2659" t="str">
        <f t="shared" si="289"/>
        <v>technology</v>
      </c>
      <c r="R2659" s="24" t="str">
        <f t="shared" si="290"/>
        <v>space exploration</v>
      </c>
      <c r="S2659" s="14" t="str">
        <f t="shared" si="291"/>
        <v>Jun</v>
      </c>
      <c r="T2659" s="14" t="str">
        <f t="shared" si="292"/>
        <v>2016</v>
      </c>
      <c r="U2659" s="14" t="str">
        <f t="shared" si="293"/>
        <v>Aug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23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87"/>
        <v>9.285714285714286E-2</v>
      </c>
      <c r="P2660" s="10">
        <f t="shared" si="288"/>
        <v>22.75</v>
      </c>
      <c r="Q2660" t="str">
        <f t="shared" si="289"/>
        <v>technology</v>
      </c>
      <c r="R2660" s="24" t="str">
        <f t="shared" si="290"/>
        <v>space exploration</v>
      </c>
      <c r="S2660" s="14" t="str">
        <f t="shared" si="291"/>
        <v>Jun</v>
      </c>
      <c r="T2660" s="14" t="str">
        <f t="shared" si="292"/>
        <v>2016</v>
      </c>
      <c r="U2660" s="14" t="str">
        <f t="shared" si="293"/>
        <v>Jul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23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87"/>
        <v>2.7204081632653061</v>
      </c>
      <c r="P2661" s="10">
        <f t="shared" si="288"/>
        <v>133.30000000000001</v>
      </c>
      <c r="Q2661" t="str">
        <f t="shared" si="289"/>
        <v>technology</v>
      </c>
      <c r="R2661" s="24" t="str">
        <f t="shared" si="290"/>
        <v>space exploration</v>
      </c>
      <c r="S2661" s="14" t="str">
        <f t="shared" si="291"/>
        <v>Mar</v>
      </c>
      <c r="T2661" s="14" t="str">
        <f t="shared" si="292"/>
        <v>2015</v>
      </c>
      <c r="U2661" s="14" t="str">
        <f t="shared" si="293"/>
        <v>Apr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23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87"/>
        <v>9.5000000000000001E-2</v>
      </c>
      <c r="P2662" s="10">
        <f t="shared" si="288"/>
        <v>3.8</v>
      </c>
      <c r="Q2662" t="str">
        <f t="shared" si="289"/>
        <v>technology</v>
      </c>
      <c r="R2662" s="24" t="str">
        <f t="shared" si="290"/>
        <v>space exploration</v>
      </c>
      <c r="S2662" s="14" t="str">
        <f t="shared" si="291"/>
        <v>Sep</v>
      </c>
      <c r="T2662" s="14" t="str">
        <f t="shared" si="292"/>
        <v>2015</v>
      </c>
      <c r="U2662" s="14" t="str">
        <f t="shared" si="293"/>
        <v>Nov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2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87"/>
        <v>102.89999999999999</v>
      </c>
      <c r="P2663" s="10">
        <f t="shared" si="288"/>
        <v>85.75</v>
      </c>
      <c r="Q2663" t="str">
        <f t="shared" si="289"/>
        <v>technology</v>
      </c>
      <c r="R2663" s="24" t="str">
        <f t="shared" si="290"/>
        <v>makerspaces</v>
      </c>
      <c r="S2663" s="14" t="str">
        <f t="shared" si="291"/>
        <v>Sep</v>
      </c>
      <c r="T2663" s="14" t="str">
        <f t="shared" si="292"/>
        <v>2013</v>
      </c>
      <c r="U2663" s="14" t="str">
        <f t="shared" si="293"/>
        <v>Oct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23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87"/>
        <v>106.80000000000001</v>
      </c>
      <c r="P2664" s="10">
        <f t="shared" si="288"/>
        <v>267</v>
      </c>
      <c r="Q2664" t="str">
        <f t="shared" si="289"/>
        <v>technology</v>
      </c>
      <c r="R2664" s="24" t="str">
        <f t="shared" si="290"/>
        <v>makerspaces</v>
      </c>
      <c r="S2664" s="14" t="str">
        <f t="shared" si="291"/>
        <v>Jul</v>
      </c>
      <c r="T2664" s="14" t="str">
        <f t="shared" si="292"/>
        <v>2015</v>
      </c>
      <c r="U2664" s="14" t="str">
        <f t="shared" si="293"/>
        <v>Aug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23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87"/>
        <v>104.59625</v>
      </c>
      <c r="P2665" s="10">
        <f t="shared" si="288"/>
        <v>373.55803571428572</v>
      </c>
      <c r="Q2665" t="str">
        <f t="shared" si="289"/>
        <v>technology</v>
      </c>
      <c r="R2665" s="24" t="str">
        <f t="shared" si="290"/>
        <v>makerspaces</v>
      </c>
      <c r="S2665" s="14" t="str">
        <f t="shared" si="291"/>
        <v>Aug</v>
      </c>
      <c r="T2665" s="14" t="str">
        <f t="shared" si="292"/>
        <v>2015</v>
      </c>
      <c r="U2665" s="14" t="str">
        <f t="shared" si="293"/>
        <v>Sep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23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87"/>
        <v>103.42857142857143</v>
      </c>
      <c r="P2666" s="10">
        <f t="shared" si="288"/>
        <v>174.03846153846155</v>
      </c>
      <c r="Q2666" t="str">
        <f t="shared" si="289"/>
        <v>technology</v>
      </c>
      <c r="R2666" s="24" t="str">
        <f t="shared" si="290"/>
        <v>makerspaces</v>
      </c>
      <c r="S2666" s="14" t="str">
        <f t="shared" si="291"/>
        <v>Nov</v>
      </c>
      <c r="T2666" s="14" t="str">
        <f t="shared" si="292"/>
        <v>2015</v>
      </c>
      <c r="U2666" s="14" t="str">
        <f t="shared" si="293"/>
        <v>Dec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23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87"/>
        <v>123.14285714285715</v>
      </c>
      <c r="P2667" s="10">
        <f t="shared" si="288"/>
        <v>93.695652173913047</v>
      </c>
      <c r="Q2667" t="str">
        <f t="shared" si="289"/>
        <v>technology</v>
      </c>
      <c r="R2667" s="24" t="str">
        <f t="shared" si="290"/>
        <v>makerspaces</v>
      </c>
      <c r="S2667" s="14" t="str">
        <f t="shared" si="291"/>
        <v>Mar</v>
      </c>
      <c r="T2667" s="14" t="str">
        <f t="shared" si="292"/>
        <v>2015</v>
      </c>
      <c r="U2667" s="14" t="str">
        <f t="shared" si="293"/>
        <v>May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23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87"/>
        <v>159.29509999999999</v>
      </c>
      <c r="P2668" s="10">
        <f t="shared" si="288"/>
        <v>77.327718446601949</v>
      </c>
      <c r="Q2668" t="str">
        <f t="shared" si="289"/>
        <v>technology</v>
      </c>
      <c r="R2668" s="24" t="str">
        <f t="shared" si="290"/>
        <v>makerspaces</v>
      </c>
      <c r="S2668" s="14" t="str">
        <f t="shared" si="291"/>
        <v>Aug</v>
      </c>
      <c r="T2668" s="14" t="str">
        <f t="shared" si="292"/>
        <v>2015</v>
      </c>
      <c r="U2668" s="14" t="str">
        <f t="shared" si="293"/>
        <v>Sep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23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87"/>
        <v>110.66666666666667</v>
      </c>
      <c r="P2669" s="10">
        <f t="shared" si="288"/>
        <v>92.222222222222229</v>
      </c>
      <c r="Q2669" t="str">
        <f t="shared" si="289"/>
        <v>technology</v>
      </c>
      <c r="R2669" s="24" t="str">
        <f t="shared" si="290"/>
        <v>makerspaces</v>
      </c>
      <c r="S2669" s="14" t="str">
        <f t="shared" si="291"/>
        <v>Jan</v>
      </c>
      <c r="T2669" s="14" t="str">
        <f t="shared" si="292"/>
        <v>2016</v>
      </c>
      <c r="U2669" s="14" t="str">
        <f t="shared" si="293"/>
        <v>Feb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23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87"/>
        <v>170.70000000000002</v>
      </c>
      <c r="P2670" s="10">
        <f t="shared" si="288"/>
        <v>60.964285714285715</v>
      </c>
      <c r="Q2670" t="str">
        <f t="shared" si="289"/>
        <v>technology</v>
      </c>
      <c r="R2670" s="24" t="str">
        <f t="shared" si="290"/>
        <v>makerspaces</v>
      </c>
      <c r="S2670" s="14" t="str">
        <f t="shared" si="291"/>
        <v>Sep</v>
      </c>
      <c r="T2670" s="14" t="str">
        <f t="shared" si="292"/>
        <v>2015</v>
      </c>
      <c r="U2670" s="14" t="str">
        <f t="shared" si="293"/>
        <v>Nov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23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87"/>
        <v>125.125</v>
      </c>
      <c r="P2671" s="10">
        <f t="shared" si="288"/>
        <v>91</v>
      </c>
      <c r="Q2671" t="str">
        <f t="shared" si="289"/>
        <v>technology</v>
      </c>
      <c r="R2671" s="24" t="str">
        <f t="shared" si="290"/>
        <v>makerspaces</v>
      </c>
      <c r="S2671" s="14" t="str">
        <f t="shared" si="291"/>
        <v>Nov</v>
      </c>
      <c r="T2671" s="14" t="str">
        <f t="shared" si="292"/>
        <v>2015</v>
      </c>
      <c r="U2671" s="14" t="str">
        <f t="shared" si="293"/>
        <v>Jan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23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87"/>
        <v>6.4158609339642041</v>
      </c>
      <c r="P2672" s="10">
        <f t="shared" si="288"/>
        <v>41.583333333333336</v>
      </c>
      <c r="Q2672" t="str">
        <f t="shared" si="289"/>
        <v>technology</v>
      </c>
      <c r="R2672" s="24" t="str">
        <f t="shared" si="290"/>
        <v>makerspaces</v>
      </c>
      <c r="S2672" s="14" t="str">
        <f t="shared" si="291"/>
        <v>Jul</v>
      </c>
      <c r="T2672" s="14" t="str">
        <f t="shared" si="292"/>
        <v>2014</v>
      </c>
      <c r="U2672" s="14" t="str">
        <f t="shared" si="293"/>
        <v>Jul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2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87"/>
        <v>11.343999999999999</v>
      </c>
      <c r="P2673" s="10">
        <f t="shared" si="288"/>
        <v>33.761904761904759</v>
      </c>
      <c r="Q2673" t="str">
        <f t="shared" si="289"/>
        <v>technology</v>
      </c>
      <c r="R2673" s="24" t="str">
        <f t="shared" si="290"/>
        <v>makerspaces</v>
      </c>
      <c r="S2673" s="14" t="str">
        <f t="shared" si="291"/>
        <v>Nov</v>
      </c>
      <c r="T2673" s="14" t="str">
        <f t="shared" si="292"/>
        <v>2014</v>
      </c>
      <c r="U2673" s="14" t="str">
        <f t="shared" si="293"/>
        <v>Dec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23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87"/>
        <v>33.19</v>
      </c>
      <c r="P2674" s="10">
        <f t="shared" si="288"/>
        <v>70.61702127659575</v>
      </c>
      <c r="Q2674" t="str">
        <f t="shared" si="289"/>
        <v>technology</v>
      </c>
      <c r="R2674" s="24" t="str">
        <f t="shared" si="290"/>
        <v>makerspaces</v>
      </c>
      <c r="S2674" s="14" t="str">
        <f t="shared" si="291"/>
        <v>Dec</v>
      </c>
      <c r="T2674" s="14" t="str">
        <f t="shared" si="292"/>
        <v>2015</v>
      </c>
      <c r="U2674" s="14" t="str">
        <f t="shared" si="293"/>
        <v>Dec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23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87"/>
        <v>27.58</v>
      </c>
      <c r="P2675" s="10">
        <f t="shared" si="288"/>
        <v>167.15151515151516</v>
      </c>
      <c r="Q2675" t="str">
        <f t="shared" si="289"/>
        <v>technology</v>
      </c>
      <c r="R2675" s="24" t="str">
        <f t="shared" si="290"/>
        <v>makerspaces</v>
      </c>
      <c r="S2675" s="14" t="str">
        <f t="shared" si="291"/>
        <v>Sep</v>
      </c>
      <c r="T2675" s="14" t="str">
        <f t="shared" si="292"/>
        <v>2014</v>
      </c>
      <c r="U2675" s="14" t="str">
        <f t="shared" si="293"/>
        <v>Oct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23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87"/>
        <v>62.839999999999996</v>
      </c>
      <c r="P2676" s="10">
        <f t="shared" si="288"/>
        <v>128.61988304093566</v>
      </c>
      <c r="Q2676" t="str">
        <f t="shared" si="289"/>
        <v>technology</v>
      </c>
      <c r="R2676" s="24" t="str">
        <f t="shared" si="290"/>
        <v>makerspaces</v>
      </c>
      <c r="S2676" s="14" t="str">
        <f t="shared" si="291"/>
        <v>Jun</v>
      </c>
      <c r="T2676" s="14" t="str">
        <f t="shared" si="292"/>
        <v>2016</v>
      </c>
      <c r="U2676" s="14" t="str">
        <f t="shared" si="293"/>
        <v>Jul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23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87"/>
        <v>7.5880000000000001</v>
      </c>
      <c r="P2677" s="10">
        <f t="shared" si="288"/>
        <v>65.41379310344827</v>
      </c>
      <c r="Q2677" t="str">
        <f t="shared" si="289"/>
        <v>technology</v>
      </c>
      <c r="R2677" s="24" t="str">
        <f t="shared" si="290"/>
        <v>makerspaces</v>
      </c>
      <c r="S2677" s="14" t="str">
        <f t="shared" si="291"/>
        <v>Oct</v>
      </c>
      <c r="T2677" s="14" t="str">
        <f t="shared" si="292"/>
        <v>2014</v>
      </c>
      <c r="U2677" s="14" t="str">
        <f t="shared" si="293"/>
        <v>Nov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23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87"/>
        <v>50.38095238095238</v>
      </c>
      <c r="P2678" s="10">
        <f t="shared" si="288"/>
        <v>117.55555555555556</v>
      </c>
      <c r="Q2678" t="str">
        <f t="shared" si="289"/>
        <v>technology</v>
      </c>
      <c r="R2678" s="24" t="str">
        <f t="shared" si="290"/>
        <v>makerspaces</v>
      </c>
      <c r="S2678" s="14" t="str">
        <f t="shared" si="291"/>
        <v>Apr</v>
      </c>
      <c r="T2678" s="14" t="str">
        <f t="shared" si="292"/>
        <v>2016</v>
      </c>
      <c r="U2678" s="14" t="str">
        <f t="shared" si="293"/>
        <v>May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23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87"/>
        <v>17.512820512820511</v>
      </c>
      <c r="P2679" s="10">
        <f t="shared" si="288"/>
        <v>126.48148148148148</v>
      </c>
      <c r="Q2679" t="str">
        <f t="shared" si="289"/>
        <v>technology</v>
      </c>
      <c r="R2679" s="24" t="str">
        <f t="shared" si="290"/>
        <v>makerspaces</v>
      </c>
      <c r="S2679" s="14" t="str">
        <f t="shared" si="291"/>
        <v>Jun</v>
      </c>
      <c r="T2679" s="14" t="str">
        <f t="shared" si="292"/>
        <v>2014</v>
      </c>
      <c r="U2679" s="14" t="str">
        <f t="shared" si="293"/>
        <v>Jul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23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87"/>
        <v>1.375E-2</v>
      </c>
      <c r="P2680" s="10">
        <f t="shared" si="288"/>
        <v>550</v>
      </c>
      <c r="Q2680" t="str">
        <f t="shared" si="289"/>
        <v>technology</v>
      </c>
      <c r="R2680" s="24" t="str">
        <f t="shared" si="290"/>
        <v>makerspaces</v>
      </c>
      <c r="S2680" s="14" t="str">
        <f t="shared" si="291"/>
        <v>Aug</v>
      </c>
      <c r="T2680" s="14" t="str">
        <f t="shared" si="292"/>
        <v>2015</v>
      </c>
      <c r="U2680" s="14" t="str">
        <f t="shared" si="293"/>
        <v>Sep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23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87"/>
        <v>0.33</v>
      </c>
      <c r="P2681" s="10">
        <f t="shared" si="288"/>
        <v>44</v>
      </c>
      <c r="Q2681" t="str">
        <f t="shared" si="289"/>
        <v>technology</v>
      </c>
      <c r="R2681" s="24" t="str">
        <f t="shared" si="290"/>
        <v>makerspaces</v>
      </c>
      <c r="S2681" s="14" t="str">
        <f t="shared" si="291"/>
        <v>Jan</v>
      </c>
      <c r="T2681" s="14" t="str">
        <f t="shared" si="292"/>
        <v>2015</v>
      </c>
      <c r="U2681" s="14" t="str">
        <f t="shared" si="293"/>
        <v>Feb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23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87"/>
        <v>0.86250000000000004</v>
      </c>
      <c r="P2682" s="10">
        <f t="shared" si="288"/>
        <v>69</v>
      </c>
      <c r="Q2682" t="str">
        <f t="shared" si="289"/>
        <v>technology</v>
      </c>
      <c r="R2682" s="24" t="str">
        <f t="shared" si="290"/>
        <v>makerspaces</v>
      </c>
      <c r="S2682" s="14" t="str">
        <f t="shared" si="291"/>
        <v>Mar</v>
      </c>
      <c r="T2682" s="14" t="str">
        <f t="shared" si="292"/>
        <v>2016</v>
      </c>
      <c r="U2682" s="14" t="str">
        <f t="shared" si="293"/>
        <v>Apr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2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87"/>
        <v>0.6875</v>
      </c>
      <c r="P2683" s="10">
        <f t="shared" si="288"/>
        <v>27.5</v>
      </c>
      <c r="Q2683" t="str">
        <f t="shared" si="289"/>
        <v>food</v>
      </c>
      <c r="R2683" s="24" t="str">
        <f t="shared" si="290"/>
        <v>food trucks</v>
      </c>
      <c r="S2683" s="14" t="str">
        <f t="shared" si="291"/>
        <v>Jun</v>
      </c>
      <c r="T2683" s="14" t="str">
        <f t="shared" si="292"/>
        <v>2014</v>
      </c>
      <c r="U2683" s="14" t="str">
        <f t="shared" si="293"/>
        <v>Jul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23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87"/>
        <v>28.299999999999997</v>
      </c>
      <c r="P2684" s="10">
        <f t="shared" si="288"/>
        <v>84.9</v>
      </c>
      <c r="Q2684" t="str">
        <f t="shared" si="289"/>
        <v>food</v>
      </c>
      <c r="R2684" s="24" t="str">
        <f t="shared" si="290"/>
        <v>food trucks</v>
      </c>
      <c r="S2684" s="14" t="str">
        <f t="shared" si="291"/>
        <v>Oct</v>
      </c>
      <c r="T2684" s="14" t="str">
        <f t="shared" si="292"/>
        <v>2014</v>
      </c>
      <c r="U2684" s="14" t="str">
        <f t="shared" si="293"/>
        <v>Nov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23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87"/>
        <v>0.24</v>
      </c>
      <c r="P2685" s="10">
        <f t="shared" si="288"/>
        <v>12</v>
      </c>
      <c r="Q2685" t="str">
        <f t="shared" si="289"/>
        <v>food</v>
      </c>
      <c r="R2685" s="24" t="str">
        <f t="shared" si="290"/>
        <v>food trucks</v>
      </c>
      <c r="S2685" s="14" t="str">
        <f t="shared" si="291"/>
        <v>Jan</v>
      </c>
      <c r="T2685" s="14" t="str">
        <f t="shared" si="292"/>
        <v>2015</v>
      </c>
      <c r="U2685" s="14" t="str">
        <f t="shared" si="293"/>
        <v>Mar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23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87"/>
        <v>1.1428571428571428</v>
      </c>
      <c r="P2686" s="10">
        <f t="shared" si="288"/>
        <v>200</v>
      </c>
      <c r="Q2686" t="str">
        <f t="shared" si="289"/>
        <v>food</v>
      </c>
      <c r="R2686" s="24" t="str">
        <f t="shared" si="290"/>
        <v>food trucks</v>
      </c>
      <c r="S2686" s="14" t="str">
        <f t="shared" si="291"/>
        <v>Jun</v>
      </c>
      <c r="T2686" s="14" t="str">
        <f t="shared" si="292"/>
        <v>2014</v>
      </c>
      <c r="U2686" s="14" t="str">
        <f t="shared" si="293"/>
        <v>Aug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23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87"/>
        <v>0.02</v>
      </c>
      <c r="P2687" s="10">
        <f t="shared" si="288"/>
        <v>10</v>
      </c>
      <c r="Q2687" t="str">
        <f t="shared" si="289"/>
        <v>food</v>
      </c>
      <c r="R2687" s="24" t="str">
        <f t="shared" si="290"/>
        <v>food trucks</v>
      </c>
      <c r="S2687" s="14" t="str">
        <f t="shared" si="291"/>
        <v>Feb</v>
      </c>
      <c r="T2687" s="14" t="str">
        <f t="shared" si="292"/>
        <v>2015</v>
      </c>
      <c r="U2687" s="14" t="str">
        <f t="shared" si="293"/>
        <v>Apr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23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87"/>
        <v>0</v>
      </c>
      <c r="P2688" s="10" t="e">
        <f t="shared" si="288"/>
        <v>#DIV/0!</v>
      </c>
      <c r="Q2688" t="str">
        <f t="shared" si="289"/>
        <v>food</v>
      </c>
      <c r="R2688" s="24" t="str">
        <f t="shared" si="290"/>
        <v>food trucks</v>
      </c>
      <c r="S2688" s="14" t="str">
        <f t="shared" si="291"/>
        <v>Sep</v>
      </c>
      <c r="T2688" s="14" t="str">
        <f t="shared" si="292"/>
        <v>2014</v>
      </c>
      <c r="U2688" s="14" t="str">
        <f t="shared" si="293"/>
        <v>Sep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23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87"/>
        <v>0</v>
      </c>
      <c r="P2689" s="10" t="e">
        <f t="shared" si="288"/>
        <v>#DIV/0!</v>
      </c>
      <c r="Q2689" t="str">
        <f t="shared" si="289"/>
        <v>food</v>
      </c>
      <c r="R2689" s="24" t="str">
        <f t="shared" si="290"/>
        <v>food trucks</v>
      </c>
      <c r="S2689" s="14" t="str">
        <f t="shared" si="291"/>
        <v>May</v>
      </c>
      <c r="T2689" s="14" t="str">
        <f t="shared" si="292"/>
        <v>2015</v>
      </c>
      <c r="U2689" s="14" t="str">
        <f t="shared" si="293"/>
        <v>Jun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23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87"/>
        <v>0.14799999999999999</v>
      </c>
      <c r="P2690" s="10">
        <f t="shared" si="288"/>
        <v>5.2857142857142856</v>
      </c>
      <c r="Q2690" t="str">
        <f t="shared" si="289"/>
        <v>food</v>
      </c>
      <c r="R2690" s="24" t="str">
        <f t="shared" si="290"/>
        <v>food trucks</v>
      </c>
      <c r="S2690" s="14" t="str">
        <f t="shared" si="291"/>
        <v>Jan</v>
      </c>
      <c r="T2690" s="14" t="str">
        <f t="shared" si="292"/>
        <v>2015</v>
      </c>
      <c r="U2690" s="14" t="str">
        <f t="shared" si="293"/>
        <v>Feb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23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94">E2691/D2691*100</f>
        <v>2.8571428571428571E-3</v>
      </c>
      <c r="P2691" s="10">
        <f t="shared" ref="P2691:P2754" si="295">E2691/L2691</f>
        <v>1</v>
      </c>
      <c r="Q2691" t="str">
        <f t="shared" ref="Q2691:Q2754" si="296">LEFT(N2691,FIND("/",N2691)-1)</f>
        <v>food</v>
      </c>
      <c r="R2691" s="24" t="str">
        <f t="shared" ref="R2691:R2754" si="297">RIGHT(N2691,LEN(N2691)-SEARCH("/",N2691,1))</f>
        <v>food trucks</v>
      </c>
      <c r="S2691" s="14" t="str">
        <f t="shared" ref="S2691:S2754" si="298">TEXT((((J2691/60)/60)/24)+DATE(1970,1,1),"mmm")</f>
        <v>Jun</v>
      </c>
      <c r="T2691" s="14" t="str">
        <f t="shared" ref="T2691:T2754" si="299">TEXT(((((J2691/60)/60)/24)+DATE(1970,1,1)),"yyyy")</f>
        <v>2016</v>
      </c>
      <c r="U2691" s="14" t="str">
        <f t="shared" ref="U2691:U2754" si="300">TEXT((((I2691/60)/60)/24)+DATE(1970,1,1),"mmm")</f>
        <v>Jul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23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94"/>
        <v>10.7325</v>
      </c>
      <c r="P2692" s="10">
        <f t="shared" si="295"/>
        <v>72.762711864406782</v>
      </c>
      <c r="Q2692" t="str">
        <f t="shared" si="296"/>
        <v>food</v>
      </c>
      <c r="R2692" s="24" t="str">
        <f t="shared" si="297"/>
        <v>food trucks</v>
      </c>
      <c r="S2692" s="14" t="str">
        <f t="shared" si="298"/>
        <v>Apr</v>
      </c>
      <c r="T2692" s="14" t="str">
        <f t="shared" si="299"/>
        <v>2015</v>
      </c>
      <c r="U2692" s="14" t="str">
        <f t="shared" si="300"/>
        <v>Jun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2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94"/>
        <v>5.3846153846153842E-2</v>
      </c>
      <c r="P2693" s="10">
        <f t="shared" si="295"/>
        <v>17.5</v>
      </c>
      <c r="Q2693" t="str">
        <f t="shared" si="296"/>
        <v>food</v>
      </c>
      <c r="R2693" s="24" t="str">
        <f t="shared" si="297"/>
        <v>food trucks</v>
      </c>
      <c r="S2693" s="14" t="str">
        <f t="shared" si="298"/>
        <v>Mar</v>
      </c>
      <c r="T2693" s="14" t="str">
        <f t="shared" si="299"/>
        <v>2015</v>
      </c>
      <c r="U2693" s="14" t="str">
        <f t="shared" si="300"/>
        <v>May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23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94"/>
        <v>0.7142857142857143</v>
      </c>
      <c r="P2694" s="10">
        <f t="shared" si="295"/>
        <v>25</v>
      </c>
      <c r="Q2694" t="str">
        <f t="shared" si="296"/>
        <v>food</v>
      </c>
      <c r="R2694" s="24" t="str">
        <f t="shared" si="297"/>
        <v>food trucks</v>
      </c>
      <c r="S2694" s="14" t="str">
        <f t="shared" si="298"/>
        <v>Feb</v>
      </c>
      <c r="T2694" s="14" t="str">
        <f t="shared" si="299"/>
        <v>2015</v>
      </c>
      <c r="U2694" s="14" t="str">
        <f t="shared" si="300"/>
        <v>Mar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23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94"/>
        <v>0.8</v>
      </c>
      <c r="P2695" s="10">
        <f t="shared" si="295"/>
        <v>13.333333333333334</v>
      </c>
      <c r="Q2695" t="str">
        <f t="shared" si="296"/>
        <v>food</v>
      </c>
      <c r="R2695" s="24" t="str">
        <f t="shared" si="297"/>
        <v>food trucks</v>
      </c>
      <c r="S2695" s="14" t="str">
        <f t="shared" si="298"/>
        <v>Jul</v>
      </c>
      <c r="T2695" s="14" t="str">
        <f t="shared" si="299"/>
        <v>2014</v>
      </c>
      <c r="U2695" s="14" t="str">
        <f t="shared" si="300"/>
        <v>Aug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23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94"/>
        <v>3.3333333333333335E-3</v>
      </c>
      <c r="P2696" s="10">
        <f t="shared" si="295"/>
        <v>1</v>
      </c>
      <c r="Q2696" t="str">
        <f t="shared" si="296"/>
        <v>food</v>
      </c>
      <c r="R2696" s="24" t="str">
        <f t="shared" si="297"/>
        <v>food trucks</v>
      </c>
      <c r="S2696" s="14" t="str">
        <f t="shared" si="298"/>
        <v>Aug</v>
      </c>
      <c r="T2696" s="14" t="str">
        <f t="shared" si="299"/>
        <v>2014</v>
      </c>
      <c r="U2696" s="14" t="str">
        <f t="shared" si="300"/>
        <v>Sep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23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94"/>
        <v>0.47333333333333333</v>
      </c>
      <c r="P2697" s="10">
        <f t="shared" si="295"/>
        <v>23.666666666666668</v>
      </c>
      <c r="Q2697" t="str">
        <f t="shared" si="296"/>
        <v>food</v>
      </c>
      <c r="R2697" s="24" t="str">
        <f t="shared" si="297"/>
        <v>food trucks</v>
      </c>
      <c r="S2697" s="14" t="str">
        <f t="shared" si="298"/>
        <v>Feb</v>
      </c>
      <c r="T2697" s="14" t="str">
        <f t="shared" si="299"/>
        <v>2015</v>
      </c>
      <c r="U2697" s="14" t="str">
        <f t="shared" si="300"/>
        <v>Apr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23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94"/>
        <v>5.65</v>
      </c>
      <c r="P2698" s="10">
        <f t="shared" si="295"/>
        <v>89.21052631578948</v>
      </c>
      <c r="Q2698" t="str">
        <f t="shared" si="296"/>
        <v>food</v>
      </c>
      <c r="R2698" s="24" t="str">
        <f t="shared" si="297"/>
        <v>food trucks</v>
      </c>
      <c r="S2698" s="14" t="str">
        <f t="shared" si="298"/>
        <v>Nov</v>
      </c>
      <c r="T2698" s="14" t="str">
        <f t="shared" si="299"/>
        <v>2014</v>
      </c>
      <c r="U2698" s="14" t="str">
        <f t="shared" si="300"/>
        <v>Dec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23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94"/>
        <v>26.35217391304348</v>
      </c>
      <c r="P2699" s="10">
        <f t="shared" si="295"/>
        <v>116.55769230769231</v>
      </c>
      <c r="Q2699" t="str">
        <f t="shared" si="296"/>
        <v>food</v>
      </c>
      <c r="R2699" s="24" t="str">
        <f t="shared" si="297"/>
        <v>food trucks</v>
      </c>
      <c r="S2699" s="14" t="str">
        <f t="shared" si="298"/>
        <v>Jul</v>
      </c>
      <c r="T2699" s="14" t="str">
        <f t="shared" si="299"/>
        <v>2015</v>
      </c>
      <c r="U2699" s="14" t="str">
        <f t="shared" si="300"/>
        <v>Aug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23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94"/>
        <v>0.325125</v>
      </c>
      <c r="P2700" s="10">
        <f t="shared" si="295"/>
        <v>13.005000000000001</v>
      </c>
      <c r="Q2700" t="str">
        <f t="shared" si="296"/>
        <v>food</v>
      </c>
      <c r="R2700" s="24" t="str">
        <f t="shared" si="297"/>
        <v>food trucks</v>
      </c>
      <c r="S2700" s="14" t="str">
        <f t="shared" si="298"/>
        <v>May</v>
      </c>
      <c r="T2700" s="14" t="str">
        <f t="shared" si="299"/>
        <v>2014</v>
      </c>
      <c r="U2700" s="14" t="str">
        <f t="shared" si="300"/>
        <v>Jun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23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94"/>
        <v>0</v>
      </c>
      <c r="P2701" s="10" t="e">
        <f t="shared" si="295"/>
        <v>#DIV/0!</v>
      </c>
      <c r="Q2701" t="str">
        <f t="shared" si="296"/>
        <v>food</v>
      </c>
      <c r="R2701" s="24" t="str">
        <f t="shared" si="297"/>
        <v>food trucks</v>
      </c>
      <c r="S2701" s="14" t="str">
        <f t="shared" si="298"/>
        <v>Jul</v>
      </c>
      <c r="T2701" s="14" t="str">
        <f t="shared" si="299"/>
        <v>2014</v>
      </c>
      <c r="U2701" s="14" t="str">
        <f t="shared" si="300"/>
        <v>Aug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23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94"/>
        <v>0.7000700070007001</v>
      </c>
      <c r="P2702" s="10">
        <f t="shared" si="295"/>
        <v>17.5</v>
      </c>
      <c r="Q2702" t="str">
        <f t="shared" si="296"/>
        <v>food</v>
      </c>
      <c r="R2702" s="24" t="str">
        <f t="shared" si="297"/>
        <v>food trucks</v>
      </c>
      <c r="S2702" s="14" t="str">
        <f t="shared" si="298"/>
        <v>Aug</v>
      </c>
      <c r="T2702" s="14" t="str">
        <f t="shared" si="299"/>
        <v>2014</v>
      </c>
      <c r="U2702" s="14" t="str">
        <f t="shared" si="300"/>
        <v>Sep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2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94"/>
        <v>46.176470588235297</v>
      </c>
      <c r="P2703" s="10">
        <f t="shared" si="295"/>
        <v>34.130434782608695</v>
      </c>
      <c r="Q2703" t="str">
        <f t="shared" si="296"/>
        <v>theater</v>
      </c>
      <c r="R2703" s="24" t="str">
        <f t="shared" si="297"/>
        <v>spaces</v>
      </c>
      <c r="S2703" s="14" t="str">
        <f t="shared" si="298"/>
        <v>Mar</v>
      </c>
      <c r="T2703" s="14" t="str">
        <f t="shared" si="299"/>
        <v>2017</v>
      </c>
      <c r="U2703" s="14" t="str">
        <f t="shared" si="300"/>
        <v>Apr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23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94"/>
        <v>34.410000000000004</v>
      </c>
      <c r="P2704" s="10">
        <f t="shared" si="295"/>
        <v>132.34615384615384</v>
      </c>
      <c r="Q2704" t="str">
        <f t="shared" si="296"/>
        <v>theater</v>
      </c>
      <c r="R2704" s="24" t="str">
        <f t="shared" si="297"/>
        <v>spaces</v>
      </c>
      <c r="S2704" s="14" t="str">
        <f t="shared" si="298"/>
        <v>Mar</v>
      </c>
      <c r="T2704" s="14" t="str">
        <f t="shared" si="299"/>
        <v>2017</v>
      </c>
      <c r="U2704" s="14" t="str">
        <f t="shared" si="300"/>
        <v>Apr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23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94"/>
        <v>103.75000000000001</v>
      </c>
      <c r="P2705" s="10">
        <f t="shared" si="295"/>
        <v>922.22222222222217</v>
      </c>
      <c r="Q2705" t="str">
        <f t="shared" si="296"/>
        <v>theater</v>
      </c>
      <c r="R2705" s="24" t="str">
        <f t="shared" si="297"/>
        <v>spaces</v>
      </c>
      <c r="S2705" s="14" t="str">
        <f t="shared" si="298"/>
        <v>Jan</v>
      </c>
      <c r="T2705" s="14" t="str">
        <f t="shared" si="299"/>
        <v>2017</v>
      </c>
      <c r="U2705" s="14" t="str">
        <f t="shared" si="300"/>
        <v>Mar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23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94"/>
        <v>6.0263157894736841</v>
      </c>
      <c r="P2706" s="10">
        <f t="shared" si="295"/>
        <v>163.57142857142858</v>
      </c>
      <c r="Q2706" t="str">
        <f t="shared" si="296"/>
        <v>theater</v>
      </c>
      <c r="R2706" s="24" t="str">
        <f t="shared" si="297"/>
        <v>spaces</v>
      </c>
      <c r="S2706" s="14" t="str">
        <f t="shared" si="298"/>
        <v>Feb</v>
      </c>
      <c r="T2706" s="14" t="str">
        <f t="shared" si="299"/>
        <v>2017</v>
      </c>
      <c r="U2706" s="14" t="str">
        <f t="shared" si="300"/>
        <v>Apr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23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94"/>
        <v>10.539393939393939</v>
      </c>
      <c r="P2707" s="10">
        <f t="shared" si="295"/>
        <v>217.375</v>
      </c>
      <c r="Q2707" t="str">
        <f t="shared" si="296"/>
        <v>theater</v>
      </c>
      <c r="R2707" s="24" t="str">
        <f t="shared" si="297"/>
        <v>spaces</v>
      </c>
      <c r="S2707" s="14" t="str">
        <f t="shared" si="298"/>
        <v>Feb</v>
      </c>
      <c r="T2707" s="14" t="str">
        <f t="shared" si="299"/>
        <v>2017</v>
      </c>
      <c r="U2707" s="14" t="str">
        <f t="shared" si="300"/>
        <v>Mar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23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94"/>
        <v>112.29714285714284</v>
      </c>
      <c r="P2708" s="10">
        <f t="shared" si="295"/>
        <v>149.44486692015209</v>
      </c>
      <c r="Q2708" t="str">
        <f t="shared" si="296"/>
        <v>theater</v>
      </c>
      <c r="R2708" s="24" t="str">
        <f t="shared" si="297"/>
        <v>spaces</v>
      </c>
      <c r="S2708" s="14" t="str">
        <f t="shared" si="298"/>
        <v>Sep</v>
      </c>
      <c r="T2708" s="14" t="str">
        <f t="shared" si="299"/>
        <v>2014</v>
      </c>
      <c r="U2708" s="14" t="str">
        <f t="shared" si="300"/>
        <v>Oct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23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94"/>
        <v>350.84462500000001</v>
      </c>
      <c r="P2709" s="10">
        <f t="shared" si="295"/>
        <v>71.237487309644663</v>
      </c>
      <c r="Q2709" t="str">
        <f t="shared" si="296"/>
        <v>theater</v>
      </c>
      <c r="R2709" s="24" t="str">
        <f t="shared" si="297"/>
        <v>spaces</v>
      </c>
      <c r="S2709" s="14" t="str">
        <f t="shared" si="298"/>
        <v>Apr</v>
      </c>
      <c r="T2709" s="14" t="str">
        <f t="shared" si="299"/>
        <v>2013</v>
      </c>
      <c r="U2709" s="14" t="str">
        <f t="shared" si="300"/>
        <v>May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23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94"/>
        <v>233.21535</v>
      </c>
      <c r="P2710" s="10">
        <f t="shared" si="295"/>
        <v>44.464318398474738</v>
      </c>
      <c r="Q2710" t="str">
        <f t="shared" si="296"/>
        <v>theater</v>
      </c>
      <c r="R2710" s="24" t="str">
        <f t="shared" si="297"/>
        <v>spaces</v>
      </c>
      <c r="S2710" s="14" t="str">
        <f t="shared" si="298"/>
        <v>May</v>
      </c>
      <c r="T2710" s="14" t="str">
        <f t="shared" si="299"/>
        <v>2016</v>
      </c>
      <c r="U2710" s="14" t="str">
        <f t="shared" si="300"/>
        <v>Jul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23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94"/>
        <v>101.60599999999999</v>
      </c>
      <c r="P2711" s="10">
        <f t="shared" si="295"/>
        <v>164.94480519480518</v>
      </c>
      <c r="Q2711" t="str">
        <f t="shared" si="296"/>
        <v>theater</v>
      </c>
      <c r="R2711" s="24" t="str">
        <f t="shared" si="297"/>
        <v>spaces</v>
      </c>
      <c r="S2711" s="14" t="str">
        <f t="shared" si="298"/>
        <v>Aug</v>
      </c>
      <c r="T2711" s="14" t="str">
        <f t="shared" si="299"/>
        <v>2016</v>
      </c>
      <c r="U2711" s="14" t="str">
        <f t="shared" si="300"/>
        <v>Oct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23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94"/>
        <v>153.90035000000003</v>
      </c>
      <c r="P2712" s="10">
        <f t="shared" si="295"/>
        <v>84.871516544117654</v>
      </c>
      <c r="Q2712" t="str">
        <f t="shared" si="296"/>
        <v>theater</v>
      </c>
      <c r="R2712" s="24" t="str">
        <f t="shared" si="297"/>
        <v>spaces</v>
      </c>
      <c r="S2712" s="14" t="str">
        <f t="shared" si="298"/>
        <v>Jul</v>
      </c>
      <c r="T2712" s="14" t="str">
        <f t="shared" si="299"/>
        <v>2014</v>
      </c>
      <c r="U2712" s="14" t="str">
        <f t="shared" si="300"/>
        <v>Aug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2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94"/>
        <v>100.7161125319693</v>
      </c>
      <c r="P2713" s="10">
        <f t="shared" si="295"/>
        <v>53.945205479452056</v>
      </c>
      <c r="Q2713" t="str">
        <f t="shared" si="296"/>
        <v>theater</v>
      </c>
      <c r="R2713" s="24" t="str">
        <f t="shared" si="297"/>
        <v>spaces</v>
      </c>
      <c r="S2713" s="14" t="str">
        <f t="shared" si="298"/>
        <v>May</v>
      </c>
      <c r="T2713" s="14" t="str">
        <f t="shared" si="299"/>
        <v>2014</v>
      </c>
      <c r="U2713" s="14" t="str">
        <f t="shared" si="300"/>
        <v>Jun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23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94"/>
        <v>131.38181818181818</v>
      </c>
      <c r="P2714" s="10">
        <f t="shared" si="295"/>
        <v>50.531468531468533</v>
      </c>
      <c r="Q2714" t="str">
        <f t="shared" si="296"/>
        <v>theater</v>
      </c>
      <c r="R2714" s="24" t="str">
        <f t="shared" si="297"/>
        <v>spaces</v>
      </c>
      <c r="S2714" s="14" t="str">
        <f t="shared" si="298"/>
        <v>Jun</v>
      </c>
      <c r="T2714" s="14" t="str">
        <f t="shared" si="299"/>
        <v>2013</v>
      </c>
      <c r="U2714" s="14" t="str">
        <f t="shared" si="300"/>
        <v>Jul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23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94"/>
        <v>102.24133333333334</v>
      </c>
      <c r="P2715" s="10">
        <f t="shared" si="295"/>
        <v>108.00140845070422</v>
      </c>
      <c r="Q2715" t="str">
        <f t="shared" si="296"/>
        <v>theater</v>
      </c>
      <c r="R2715" s="24" t="str">
        <f t="shared" si="297"/>
        <v>spaces</v>
      </c>
      <c r="S2715" s="14" t="str">
        <f t="shared" si="298"/>
        <v>Nov</v>
      </c>
      <c r="T2715" s="14" t="str">
        <f t="shared" si="299"/>
        <v>2015</v>
      </c>
      <c r="U2715" s="14" t="str">
        <f t="shared" si="300"/>
        <v>Dec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23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94"/>
        <v>116.35599999999999</v>
      </c>
      <c r="P2716" s="10">
        <f t="shared" si="295"/>
        <v>95.373770491803285</v>
      </c>
      <c r="Q2716" t="str">
        <f t="shared" si="296"/>
        <v>theater</v>
      </c>
      <c r="R2716" s="24" t="str">
        <f t="shared" si="297"/>
        <v>spaces</v>
      </c>
      <c r="S2716" s="14" t="str">
        <f t="shared" si="298"/>
        <v>Sep</v>
      </c>
      <c r="T2716" s="14" t="str">
        <f t="shared" si="299"/>
        <v>2016</v>
      </c>
      <c r="U2716" s="14" t="str">
        <f t="shared" si="300"/>
        <v>Oct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23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94"/>
        <v>264.62241666666665</v>
      </c>
      <c r="P2717" s="10">
        <f t="shared" si="295"/>
        <v>57.631016333938291</v>
      </c>
      <c r="Q2717" t="str">
        <f t="shared" si="296"/>
        <v>theater</v>
      </c>
      <c r="R2717" s="24" t="str">
        <f t="shared" si="297"/>
        <v>spaces</v>
      </c>
      <c r="S2717" s="14" t="str">
        <f t="shared" si="298"/>
        <v>Jan</v>
      </c>
      <c r="T2717" s="14" t="str">
        <f t="shared" si="299"/>
        <v>2016</v>
      </c>
      <c r="U2717" s="14" t="str">
        <f t="shared" si="300"/>
        <v>Feb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23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94"/>
        <v>119.98010000000001</v>
      </c>
      <c r="P2718" s="10">
        <f t="shared" si="295"/>
        <v>64.160481283422456</v>
      </c>
      <c r="Q2718" t="str">
        <f t="shared" si="296"/>
        <v>theater</v>
      </c>
      <c r="R2718" s="24" t="str">
        <f t="shared" si="297"/>
        <v>spaces</v>
      </c>
      <c r="S2718" s="14" t="str">
        <f t="shared" si="298"/>
        <v>Sep</v>
      </c>
      <c r="T2718" s="14" t="str">
        <f t="shared" si="299"/>
        <v>2015</v>
      </c>
      <c r="U2718" s="14" t="str">
        <f t="shared" si="300"/>
        <v>Oct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23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94"/>
        <v>120.10400000000001</v>
      </c>
      <c r="P2719" s="10">
        <f t="shared" si="295"/>
        <v>92.387692307692305</v>
      </c>
      <c r="Q2719" t="str">
        <f t="shared" si="296"/>
        <v>theater</v>
      </c>
      <c r="R2719" s="24" t="str">
        <f t="shared" si="297"/>
        <v>spaces</v>
      </c>
      <c r="S2719" s="14" t="str">
        <f t="shared" si="298"/>
        <v>Oct</v>
      </c>
      <c r="T2719" s="14" t="str">
        <f t="shared" si="299"/>
        <v>2014</v>
      </c>
      <c r="U2719" s="14" t="str">
        <f t="shared" si="300"/>
        <v>Dec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23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94"/>
        <v>103.58333333333334</v>
      </c>
      <c r="P2720" s="10">
        <f t="shared" si="295"/>
        <v>125.97972972972973</v>
      </c>
      <c r="Q2720" t="str">
        <f t="shared" si="296"/>
        <v>theater</v>
      </c>
      <c r="R2720" s="24" t="str">
        <f t="shared" si="297"/>
        <v>spaces</v>
      </c>
      <c r="S2720" s="14" t="str">
        <f t="shared" si="298"/>
        <v>Apr</v>
      </c>
      <c r="T2720" s="14" t="str">
        <f t="shared" si="299"/>
        <v>2016</v>
      </c>
      <c r="U2720" s="14" t="str">
        <f t="shared" si="300"/>
        <v>May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23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94"/>
        <v>108.83333333333334</v>
      </c>
      <c r="P2721" s="10">
        <f t="shared" si="295"/>
        <v>94.637681159420296</v>
      </c>
      <c r="Q2721" t="str">
        <f t="shared" si="296"/>
        <v>theater</v>
      </c>
      <c r="R2721" s="24" t="str">
        <f t="shared" si="297"/>
        <v>spaces</v>
      </c>
      <c r="S2721" s="14" t="str">
        <f t="shared" si="298"/>
        <v>Feb</v>
      </c>
      <c r="T2721" s="14" t="str">
        <f t="shared" si="299"/>
        <v>2016</v>
      </c>
      <c r="U2721" s="14" t="str">
        <f t="shared" si="300"/>
        <v>Apr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23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94"/>
        <v>118.12400000000001</v>
      </c>
      <c r="P2722" s="10">
        <f t="shared" si="295"/>
        <v>170.69942196531792</v>
      </c>
      <c r="Q2722" t="str">
        <f t="shared" si="296"/>
        <v>theater</v>
      </c>
      <c r="R2722" s="24" t="str">
        <f t="shared" si="297"/>
        <v>spaces</v>
      </c>
      <c r="S2722" s="14" t="str">
        <f t="shared" si="298"/>
        <v>Oct</v>
      </c>
      <c r="T2722" s="14" t="str">
        <f t="shared" si="299"/>
        <v>2016</v>
      </c>
      <c r="U2722" s="14" t="str">
        <f t="shared" si="300"/>
        <v>Nov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94"/>
        <v>1462</v>
      </c>
      <c r="P2723" s="10">
        <f t="shared" si="295"/>
        <v>40.762081784386616</v>
      </c>
      <c r="Q2723" t="str">
        <f t="shared" si="296"/>
        <v>technology</v>
      </c>
      <c r="R2723" s="24" t="str">
        <f t="shared" si="297"/>
        <v>hardware</v>
      </c>
      <c r="S2723" s="14" t="str">
        <f t="shared" si="298"/>
        <v>Aug</v>
      </c>
      <c r="T2723" s="14" t="str">
        <f t="shared" si="299"/>
        <v>2013</v>
      </c>
      <c r="U2723" s="14" t="str">
        <f t="shared" si="300"/>
        <v>Sep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23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94"/>
        <v>252.54</v>
      </c>
      <c r="P2724" s="10">
        <f t="shared" si="295"/>
        <v>68.254054054054052</v>
      </c>
      <c r="Q2724" t="str">
        <f t="shared" si="296"/>
        <v>technology</v>
      </c>
      <c r="R2724" s="24" t="str">
        <f t="shared" si="297"/>
        <v>hardware</v>
      </c>
      <c r="S2724" s="14" t="str">
        <f t="shared" si="298"/>
        <v>Nov</v>
      </c>
      <c r="T2724" s="14" t="str">
        <f t="shared" si="299"/>
        <v>2016</v>
      </c>
      <c r="U2724" s="14" t="str">
        <f t="shared" si="300"/>
        <v>Jan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23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94"/>
        <v>140.05000000000001</v>
      </c>
      <c r="P2725" s="10">
        <f t="shared" si="295"/>
        <v>95.48863636363636</v>
      </c>
      <c r="Q2725" t="str">
        <f t="shared" si="296"/>
        <v>technology</v>
      </c>
      <c r="R2725" s="24" t="str">
        <f t="shared" si="297"/>
        <v>hardware</v>
      </c>
      <c r="S2725" s="14" t="str">
        <f t="shared" si="298"/>
        <v>Nov</v>
      </c>
      <c r="T2725" s="14" t="str">
        <f t="shared" si="299"/>
        <v>2014</v>
      </c>
      <c r="U2725" s="14" t="str">
        <f t="shared" si="300"/>
        <v>Dec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23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94"/>
        <v>296.87520259319291</v>
      </c>
      <c r="P2726" s="10">
        <f t="shared" si="295"/>
        <v>7.1902649656526005</v>
      </c>
      <c r="Q2726" t="str">
        <f t="shared" si="296"/>
        <v>technology</v>
      </c>
      <c r="R2726" s="24" t="str">
        <f t="shared" si="297"/>
        <v>hardware</v>
      </c>
      <c r="S2726" s="14" t="str">
        <f t="shared" si="298"/>
        <v>Jul</v>
      </c>
      <c r="T2726" s="14" t="str">
        <f t="shared" si="299"/>
        <v>2015</v>
      </c>
      <c r="U2726" s="14" t="str">
        <f t="shared" si="300"/>
        <v>Aug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23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94"/>
        <v>144.54249999999999</v>
      </c>
      <c r="P2727" s="10">
        <f t="shared" si="295"/>
        <v>511.65486725663715</v>
      </c>
      <c r="Q2727" t="str">
        <f t="shared" si="296"/>
        <v>technology</v>
      </c>
      <c r="R2727" s="24" t="str">
        <f t="shared" si="297"/>
        <v>hardware</v>
      </c>
      <c r="S2727" s="14" t="str">
        <f t="shared" si="298"/>
        <v>Jan</v>
      </c>
      <c r="T2727" s="14" t="str">
        <f t="shared" si="299"/>
        <v>2017</v>
      </c>
      <c r="U2727" s="14" t="str">
        <f t="shared" si="300"/>
        <v>Mar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23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94"/>
        <v>105.745</v>
      </c>
      <c r="P2728" s="10">
        <f t="shared" si="295"/>
        <v>261.74504950495049</v>
      </c>
      <c r="Q2728" t="str">
        <f t="shared" si="296"/>
        <v>technology</v>
      </c>
      <c r="R2728" s="24" t="str">
        <f t="shared" si="297"/>
        <v>hardware</v>
      </c>
      <c r="S2728" s="14" t="str">
        <f t="shared" si="298"/>
        <v>Mar</v>
      </c>
      <c r="T2728" s="14" t="str">
        <f t="shared" si="299"/>
        <v>2016</v>
      </c>
      <c r="U2728" s="14" t="str">
        <f t="shared" si="300"/>
        <v>Apr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23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94"/>
        <v>493.21000000000004</v>
      </c>
      <c r="P2729" s="10">
        <f t="shared" si="295"/>
        <v>69.760961810466767</v>
      </c>
      <c r="Q2729" t="str">
        <f t="shared" si="296"/>
        <v>technology</v>
      </c>
      <c r="R2729" s="24" t="str">
        <f t="shared" si="297"/>
        <v>hardware</v>
      </c>
      <c r="S2729" s="14" t="str">
        <f t="shared" si="298"/>
        <v>Jul</v>
      </c>
      <c r="T2729" s="14" t="str">
        <f t="shared" si="299"/>
        <v>2015</v>
      </c>
      <c r="U2729" s="14" t="str">
        <f t="shared" si="300"/>
        <v>Aug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23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94"/>
        <v>201.82666666666668</v>
      </c>
      <c r="P2730" s="10">
        <f t="shared" si="295"/>
        <v>77.229591836734699</v>
      </c>
      <c r="Q2730" t="str">
        <f t="shared" si="296"/>
        <v>technology</v>
      </c>
      <c r="R2730" s="24" t="str">
        <f t="shared" si="297"/>
        <v>hardware</v>
      </c>
      <c r="S2730" s="14" t="str">
        <f t="shared" si="298"/>
        <v>Nov</v>
      </c>
      <c r="T2730" s="14" t="str">
        <f t="shared" si="299"/>
        <v>2015</v>
      </c>
      <c r="U2730" s="14" t="str">
        <f t="shared" si="300"/>
        <v>Dec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23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94"/>
        <v>104.44</v>
      </c>
      <c r="P2731" s="10">
        <f t="shared" si="295"/>
        <v>340.56521739130437</v>
      </c>
      <c r="Q2731" t="str">
        <f t="shared" si="296"/>
        <v>technology</v>
      </c>
      <c r="R2731" s="24" t="str">
        <f t="shared" si="297"/>
        <v>hardware</v>
      </c>
      <c r="S2731" s="14" t="str">
        <f t="shared" si="298"/>
        <v>Apr</v>
      </c>
      <c r="T2731" s="14" t="str">
        <f t="shared" si="299"/>
        <v>2015</v>
      </c>
      <c r="U2731" s="14" t="str">
        <f t="shared" si="300"/>
        <v>May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23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94"/>
        <v>170.29262962962963</v>
      </c>
      <c r="P2732" s="10">
        <f t="shared" si="295"/>
        <v>67.417903225806455</v>
      </c>
      <c r="Q2732" t="str">
        <f t="shared" si="296"/>
        <v>technology</v>
      </c>
      <c r="R2732" s="24" t="str">
        <f t="shared" si="297"/>
        <v>hardware</v>
      </c>
      <c r="S2732" s="14" t="str">
        <f t="shared" si="298"/>
        <v>Mar</v>
      </c>
      <c r="T2732" s="14" t="str">
        <f t="shared" si="299"/>
        <v>2013</v>
      </c>
      <c r="U2732" s="14" t="str">
        <f t="shared" si="300"/>
        <v>Apr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2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94"/>
        <v>104.30333333333333</v>
      </c>
      <c r="P2733" s="10">
        <f t="shared" si="295"/>
        <v>845.70270270270271</v>
      </c>
      <c r="Q2733" t="str">
        <f t="shared" si="296"/>
        <v>technology</v>
      </c>
      <c r="R2733" s="24" t="str">
        <f t="shared" si="297"/>
        <v>hardware</v>
      </c>
      <c r="S2733" s="14" t="str">
        <f t="shared" si="298"/>
        <v>Aug</v>
      </c>
      <c r="T2733" s="14" t="str">
        <f t="shared" si="299"/>
        <v>2014</v>
      </c>
      <c r="U2733" s="14" t="str">
        <f t="shared" si="300"/>
        <v>Oct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23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94"/>
        <v>118.25000000000001</v>
      </c>
      <c r="P2734" s="10">
        <f t="shared" si="295"/>
        <v>97.191780821917803</v>
      </c>
      <c r="Q2734" t="str">
        <f t="shared" si="296"/>
        <v>technology</v>
      </c>
      <c r="R2734" s="24" t="str">
        <f t="shared" si="297"/>
        <v>hardware</v>
      </c>
      <c r="S2734" s="14" t="str">
        <f t="shared" si="298"/>
        <v>Apr</v>
      </c>
      <c r="T2734" s="14" t="str">
        <f t="shared" si="299"/>
        <v>2013</v>
      </c>
      <c r="U2734" s="14" t="str">
        <f t="shared" si="300"/>
        <v>May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23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94"/>
        <v>107.538</v>
      </c>
      <c r="P2735" s="10">
        <f t="shared" si="295"/>
        <v>451.84033613445376</v>
      </c>
      <c r="Q2735" t="str">
        <f t="shared" si="296"/>
        <v>technology</v>
      </c>
      <c r="R2735" s="24" t="str">
        <f t="shared" si="297"/>
        <v>hardware</v>
      </c>
      <c r="S2735" s="14" t="str">
        <f t="shared" si="298"/>
        <v>Feb</v>
      </c>
      <c r="T2735" s="14" t="str">
        <f t="shared" si="299"/>
        <v>2015</v>
      </c>
      <c r="U2735" s="14" t="str">
        <f t="shared" si="300"/>
        <v>Apr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23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94"/>
        <v>2260300</v>
      </c>
      <c r="P2736" s="10">
        <f t="shared" si="295"/>
        <v>138.66871165644173</v>
      </c>
      <c r="Q2736" t="str">
        <f t="shared" si="296"/>
        <v>technology</v>
      </c>
      <c r="R2736" s="24" t="str">
        <f t="shared" si="297"/>
        <v>hardware</v>
      </c>
      <c r="S2736" s="14" t="str">
        <f t="shared" si="298"/>
        <v>Sep</v>
      </c>
      <c r="T2736" s="14" t="str">
        <f t="shared" si="299"/>
        <v>2016</v>
      </c>
      <c r="U2736" s="14" t="str">
        <f t="shared" si="300"/>
        <v>Oct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23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94"/>
        <v>978.13466666666682</v>
      </c>
      <c r="P2737" s="10">
        <f t="shared" si="295"/>
        <v>21.640147492625371</v>
      </c>
      <c r="Q2737" t="str">
        <f t="shared" si="296"/>
        <v>technology</v>
      </c>
      <c r="R2737" s="24" t="str">
        <f t="shared" si="297"/>
        <v>hardware</v>
      </c>
      <c r="S2737" s="14" t="str">
        <f t="shared" si="298"/>
        <v>Feb</v>
      </c>
      <c r="T2737" s="14" t="str">
        <f t="shared" si="299"/>
        <v>2013</v>
      </c>
      <c r="U2737" s="14" t="str">
        <f t="shared" si="300"/>
        <v>Mar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23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94"/>
        <v>122.9</v>
      </c>
      <c r="P2738" s="10">
        <f t="shared" si="295"/>
        <v>169.51724137931035</v>
      </c>
      <c r="Q2738" t="str">
        <f t="shared" si="296"/>
        <v>technology</v>
      </c>
      <c r="R2738" s="24" t="str">
        <f t="shared" si="297"/>
        <v>hardware</v>
      </c>
      <c r="S2738" s="14" t="str">
        <f t="shared" si="298"/>
        <v>Mar</v>
      </c>
      <c r="T2738" s="14" t="str">
        <f t="shared" si="299"/>
        <v>2014</v>
      </c>
      <c r="U2738" s="14" t="str">
        <f t="shared" si="300"/>
        <v>Apr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23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94"/>
        <v>246.0608</v>
      </c>
      <c r="P2739" s="10">
        <f t="shared" si="295"/>
        <v>161.88210526315791</v>
      </c>
      <c r="Q2739" t="str">
        <f t="shared" si="296"/>
        <v>technology</v>
      </c>
      <c r="R2739" s="24" t="str">
        <f t="shared" si="297"/>
        <v>hardware</v>
      </c>
      <c r="S2739" s="14" t="str">
        <f t="shared" si="298"/>
        <v>Dec</v>
      </c>
      <c r="T2739" s="14" t="str">
        <f t="shared" si="299"/>
        <v>2013</v>
      </c>
      <c r="U2739" s="14" t="str">
        <f t="shared" si="300"/>
        <v>Jan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23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94"/>
        <v>147.94</v>
      </c>
      <c r="P2740" s="10">
        <f t="shared" si="295"/>
        <v>493.13333333333333</v>
      </c>
      <c r="Q2740" t="str">
        <f t="shared" si="296"/>
        <v>technology</v>
      </c>
      <c r="R2740" s="24" t="str">
        <f t="shared" si="297"/>
        <v>hardware</v>
      </c>
      <c r="S2740" s="14" t="str">
        <f t="shared" si="298"/>
        <v>Sep</v>
      </c>
      <c r="T2740" s="14" t="str">
        <f t="shared" si="299"/>
        <v>2016</v>
      </c>
      <c r="U2740" s="14" t="str">
        <f t="shared" si="300"/>
        <v>Nov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23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94"/>
        <v>384.09090909090907</v>
      </c>
      <c r="P2741" s="10">
        <f t="shared" si="295"/>
        <v>22.120418848167539</v>
      </c>
      <c r="Q2741" t="str">
        <f t="shared" si="296"/>
        <v>technology</v>
      </c>
      <c r="R2741" s="24" t="str">
        <f t="shared" si="297"/>
        <v>hardware</v>
      </c>
      <c r="S2741" s="14" t="str">
        <f t="shared" si="298"/>
        <v>Mar</v>
      </c>
      <c r="T2741" s="14" t="str">
        <f t="shared" si="299"/>
        <v>2014</v>
      </c>
      <c r="U2741" s="14" t="str">
        <f t="shared" si="300"/>
        <v>May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23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94"/>
        <v>103.33333333333334</v>
      </c>
      <c r="P2742" s="10">
        <f t="shared" si="295"/>
        <v>18.235294117647058</v>
      </c>
      <c r="Q2742" t="str">
        <f t="shared" si="296"/>
        <v>technology</v>
      </c>
      <c r="R2742" s="24" t="str">
        <f t="shared" si="297"/>
        <v>hardware</v>
      </c>
      <c r="S2742" s="14" t="str">
        <f t="shared" si="298"/>
        <v>Feb</v>
      </c>
      <c r="T2742" s="14" t="str">
        <f t="shared" si="299"/>
        <v>2015</v>
      </c>
      <c r="U2742" s="14" t="str">
        <f t="shared" si="300"/>
        <v>Mar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2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94"/>
        <v>0.43750000000000006</v>
      </c>
      <c r="P2743" s="10">
        <f t="shared" si="295"/>
        <v>8.75</v>
      </c>
      <c r="Q2743" t="str">
        <f t="shared" si="296"/>
        <v>publishing</v>
      </c>
      <c r="R2743" s="24" t="str">
        <f t="shared" si="297"/>
        <v>children's books</v>
      </c>
      <c r="S2743" s="14" t="str">
        <f t="shared" si="298"/>
        <v>Sep</v>
      </c>
      <c r="T2743" s="14" t="str">
        <f t="shared" si="299"/>
        <v>2014</v>
      </c>
      <c r="U2743" s="14" t="str">
        <f t="shared" si="300"/>
        <v>Oct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23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94"/>
        <v>29.24</v>
      </c>
      <c r="P2744" s="10">
        <f t="shared" si="295"/>
        <v>40.611111111111114</v>
      </c>
      <c r="Q2744" t="str">
        <f t="shared" si="296"/>
        <v>publishing</v>
      </c>
      <c r="R2744" s="24" t="str">
        <f t="shared" si="297"/>
        <v>children's books</v>
      </c>
      <c r="S2744" s="14" t="str">
        <f t="shared" si="298"/>
        <v>May</v>
      </c>
      <c r="T2744" s="14" t="str">
        <f t="shared" si="299"/>
        <v>2012</v>
      </c>
      <c r="U2744" s="14" t="str">
        <f t="shared" si="300"/>
        <v>May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23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94"/>
        <v>0</v>
      </c>
      <c r="P2745" s="10" t="e">
        <f t="shared" si="295"/>
        <v>#DIV/0!</v>
      </c>
      <c r="Q2745" t="str">
        <f t="shared" si="296"/>
        <v>publishing</v>
      </c>
      <c r="R2745" s="24" t="str">
        <f t="shared" si="297"/>
        <v>children's books</v>
      </c>
      <c r="S2745" s="14" t="str">
        <f t="shared" si="298"/>
        <v>Sep</v>
      </c>
      <c r="T2745" s="14" t="str">
        <f t="shared" si="299"/>
        <v>2016</v>
      </c>
      <c r="U2745" s="14" t="str">
        <f t="shared" si="300"/>
        <v>Oct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23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94"/>
        <v>5.21875</v>
      </c>
      <c r="P2746" s="10">
        <f t="shared" si="295"/>
        <v>37.954545454545453</v>
      </c>
      <c r="Q2746" t="str">
        <f t="shared" si="296"/>
        <v>publishing</v>
      </c>
      <c r="R2746" s="24" t="str">
        <f t="shared" si="297"/>
        <v>children's books</v>
      </c>
      <c r="S2746" s="14" t="str">
        <f t="shared" si="298"/>
        <v>Jan</v>
      </c>
      <c r="T2746" s="14" t="str">
        <f t="shared" si="299"/>
        <v>2012</v>
      </c>
      <c r="U2746" s="14" t="str">
        <f t="shared" si="300"/>
        <v>Feb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23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94"/>
        <v>21.887499999999999</v>
      </c>
      <c r="P2747" s="10">
        <f t="shared" si="295"/>
        <v>35.734693877551024</v>
      </c>
      <c r="Q2747" t="str">
        <f t="shared" si="296"/>
        <v>publishing</v>
      </c>
      <c r="R2747" s="24" t="str">
        <f t="shared" si="297"/>
        <v>children's books</v>
      </c>
      <c r="S2747" s="14" t="str">
        <f t="shared" si="298"/>
        <v>May</v>
      </c>
      <c r="T2747" s="14" t="str">
        <f t="shared" si="299"/>
        <v>2012</v>
      </c>
      <c r="U2747" s="14" t="str">
        <f t="shared" si="300"/>
        <v>Jul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23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94"/>
        <v>26.700000000000003</v>
      </c>
      <c r="P2748" s="10">
        <f t="shared" si="295"/>
        <v>42.157894736842103</v>
      </c>
      <c r="Q2748" t="str">
        <f t="shared" si="296"/>
        <v>publishing</v>
      </c>
      <c r="R2748" s="24" t="str">
        <f t="shared" si="297"/>
        <v>children's books</v>
      </c>
      <c r="S2748" s="14" t="str">
        <f t="shared" si="298"/>
        <v>Jul</v>
      </c>
      <c r="T2748" s="14" t="str">
        <f t="shared" si="299"/>
        <v>2014</v>
      </c>
      <c r="U2748" s="14" t="str">
        <f t="shared" si="300"/>
        <v>Aug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23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94"/>
        <v>28.000000000000004</v>
      </c>
      <c r="P2749" s="10">
        <f t="shared" si="295"/>
        <v>35</v>
      </c>
      <c r="Q2749" t="str">
        <f t="shared" si="296"/>
        <v>publishing</v>
      </c>
      <c r="R2749" s="24" t="str">
        <f t="shared" si="297"/>
        <v>children's books</v>
      </c>
      <c r="S2749" s="14" t="str">
        <f t="shared" si="298"/>
        <v>May</v>
      </c>
      <c r="T2749" s="14" t="str">
        <f t="shared" si="299"/>
        <v>2012</v>
      </c>
      <c r="U2749" s="14" t="str">
        <f t="shared" si="300"/>
        <v>Jun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23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94"/>
        <v>1.06</v>
      </c>
      <c r="P2750" s="10">
        <f t="shared" si="295"/>
        <v>13.25</v>
      </c>
      <c r="Q2750" t="str">
        <f t="shared" si="296"/>
        <v>publishing</v>
      </c>
      <c r="R2750" s="24" t="str">
        <f t="shared" si="297"/>
        <v>children's books</v>
      </c>
      <c r="S2750" s="14" t="str">
        <f t="shared" si="298"/>
        <v>Aug</v>
      </c>
      <c r="T2750" s="14" t="str">
        <f t="shared" si="299"/>
        <v>2016</v>
      </c>
      <c r="U2750" s="14" t="str">
        <f t="shared" si="300"/>
        <v>Sep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23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94"/>
        <v>1.0999999999999999</v>
      </c>
      <c r="P2751" s="10">
        <f t="shared" si="295"/>
        <v>55</v>
      </c>
      <c r="Q2751" t="str">
        <f t="shared" si="296"/>
        <v>publishing</v>
      </c>
      <c r="R2751" s="24" t="str">
        <f t="shared" si="297"/>
        <v>children's books</v>
      </c>
      <c r="S2751" s="14" t="str">
        <f t="shared" si="298"/>
        <v>Mar</v>
      </c>
      <c r="T2751" s="14" t="str">
        <f t="shared" si="299"/>
        <v>2015</v>
      </c>
      <c r="U2751" s="14" t="str">
        <f t="shared" si="300"/>
        <v>Apr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23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94"/>
        <v>0</v>
      </c>
      <c r="P2752" s="10" t="e">
        <f t="shared" si="295"/>
        <v>#DIV/0!</v>
      </c>
      <c r="Q2752" t="str">
        <f t="shared" si="296"/>
        <v>publishing</v>
      </c>
      <c r="R2752" s="24" t="str">
        <f t="shared" si="297"/>
        <v>children's books</v>
      </c>
      <c r="S2752" s="14" t="str">
        <f t="shared" si="298"/>
        <v>Jun</v>
      </c>
      <c r="T2752" s="14" t="str">
        <f t="shared" si="299"/>
        <v>2012</v>
      </c>
      <c r="U2752" s="14" t="str">
        <f t="shared" si="300"/>
        <v>Jun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2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94"/>
        <v>0</v>
      </c>
      <c r="P2753" s="10" t="e">
        <f t="shared" si="295"/>
        <v>#DIV/0!</v>
      </c>
      <c r="Q2753" t="str">
        <f t="shared" si="296"/>
        <v>publishing</v>
      </c>
      <c r="R2753" s="24" t="str">
        <f t="shared" si="297"/>
        <v>children's books</v>
      </c>
      <c r="S2753" s="14" t="str">
        <f t="shared" si="298"/>
        <v>Apr</v>
      </c>
      <c r="T2753" s="14" t="str">
        <f t="shared" si="299"/>
        <v>2014</v>
      </c>
      <c r="U2753" s="14" t="str">
        <f t="shared" si="300"/>
        <v>Jun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23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94"/>
        <v>11.458333333333332</v>
      </c>
      <c r="P2754" s="10">
        <f t="shared" si="295"/>
        <v>39.285714285714285</v>
      </c>
      <c r="Q2754" t="str">
        <f t="shared" si="296"/>
        <v>publishing</v>
      </c>
      <c r="R2754" s="24" t="str">
        <f t="shared" si="297"/>
        <v>children's books</v>
      </c>
      <c r="S2754" s="14" t="str">
        <f t="shared" si="298"/>
        <v>Nov</v>
      </c>
      <c r="T2754" s="14" t="str">
        <f t="shared" si="299"/>
        <v>2011</v>
      </c>
      <c r="U2754" s="14" t="str">
        <f t="shared" si="300"/>
        <v>Dec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23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01">E2755/D2755*100</f>
        <v>19</v>
      </c>
      <c r="P2755" s="10">
        <f t="shared" ref="P2755:P2818" si="302">E2755/L2755</f>
        <v>47.5</v>
      </c>
      <c r="Q2755" t="str">
        <f t="shared" ref="Q2755:Q2818" si="303">LEFT(N2755,FIND("/",N2755)-1)</f>
        <v>publishing</v>
      </c>
      <c r="R2755" s="24" t="str">
        <f t="shared" ref="R2755:R2818" si="304">RIGHT(N2755,LEN(N2755)-SEARCH("/",N2755,1))</f>
        <v>children's books</v>
      </c>
      <c r="S2755" s="14" t="str">
        <f t="shared" ref="S2755:S2818" si="305">TEXT((((J2755/60)/60)/24)+DATE(1970,1,1),"mmm")</f>
        <v>Jul</v>
      </c>
      <c r="T2755" s="14" t="str">
        <f t="shared" ref="T2755:T2818" si="306">TEXT(((((J2755/60)/60)/24)+DATE(1970,1,1)),"yyyy")</f>
        <v>2012</v>
      </c>
      <c r="U2755" s="14" t="str">
        <f t="shared" ref="U2755:U2818" si="307">TEXT((((I2755/60)/60)/24)+DATE(1970,1,1),"mmm")</f>
        <v>Aug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23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01"/>
        <v>0</v>
      </c>
      <c r="P2756" s="10" t="e">
        <f t="shared" si="302"/>
        <v>#DIV/0!</v>
      </c>
      <c r="Q2756" t="str">
        <f t="shared" si="303"/>
        <v>publishing</v>
      </c>
      <c r="R2756" s="24" t="str">
        <f t="shared" si="304"/>
        <v>children's books</v>
      </c>
      <c r="S2756" s="14" t="str">
        <f t="shared" si="305"/>
        <v>Aug</v>
      </c>
      <c r="T2756" s="14" t="str">
        <f t="shared" si="306"/>
        <v>2014</v>
      </c>
      <c r="U2756" s="14" t="str">
        <f t="shared" si="307"/>
        <v>Sep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23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01"/>
        <v>52</v>
      </c>
      <c r="P2757" s="10">
        <f t="shared" si="302"/>
        <v>17.333333333333332</v>
      </c>
      <c r="Q2757" t="str">
        <f t="shared" si="303"/>
        <v>publishing</v>
      </c>
      <c r="R2757" s="24" t="str">
        <f t="shared" si="304"/>
        <v>children's books</v>
      </c>
      <c r="S2757" s="14" t="str">
        <f t="shared" si="305"/>
        <v>Mar</v>
      </c>
      <c r="T2757" s="14" t="str">
        <f t="shared" si="306"/>
        <v>2015</v>
      </c>
      <c r="U2757" s="14" t="str">
        <f t="shared" si="307"/>
        <v>Apr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23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01"/>
        <v>10.48</v>
      </c>
      <c r="P2758" s="10">
        <f t="shared" si="302"/>
        <v>31.757575757575758</v>
      </c>
      <c r="Q2758" t="str">
        <f t="shared" si="303"/>
        <v>publishing</v>
      </c>
      <c r="R2758" s="24" t="str">
        <f t="shared" si="304"/>
        <v>children's books</v>
      </c>
      <c r="S2758" s="14" t="str">
        <f t="shared" si="305"/>
        <v>Dec</v>
      </c>
      <c r="T2758" s="14" t="str">
        <f t="shared" si="306"/>
        <v>2013</v>
      </c>
      <c r="U2758" s="14" t="str">
        <f t="shared" si="307"/>
        <v>Jan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23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01"/>
        <v>0.66666666666666674</v>
      </c>
      <c r="P2759" s="10">
        <f t="shared" si="302"/>
        <v>5</v>
      </c>
      <c r="Q2759" t="str">
        <f t="shared" si="303"/>
        <v>publishing</v>
      </c>
      <c r="R2759" s="24" t="str">
        <f t="shared" si="304"/>
        <v>children's books</v>
      </c>
      <c r="S2759" s="14" t="str">
        <f t="shared" si="305"/>
        <v>Jul</v>
      </c>
      <c r="T2759" s="14" t="str">
        <f t="shared" si="306"/>
        <v>2016</v>
      </c>
      <c r="U2759" s="14" t="str">
        <f t="shared" si="307"/>
        <v>Aug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23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01"/>
        <v>11.700000000000001</v>
      </c>
      <c r="P2760" s="10">
        <f t="shared" si="302"/>
        <v>39</v>
      </c>
      <c r="Q2760" t="str">
        <f t="shared" si="303"/>
        <v>publishing</v>
      </c>
      <c r="R2760" s="24" t="str">
        <f t="shared" si="304"/>
        <v>children's books</v>
      </c>
      <c r="S2760" s="14" t="str">
        <f t="shared" si="305"/>
        <v>Sep</v>
      </c>
      <c r="T2760" s="14" t="str">
        <f t="shared" si="306"/>
        <v>2016</v>
      </c>
      <c r="U2760" s="14" t="str">
        <f t="shared" si="307"/>
        <v>Oct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23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01"/>
        <v>10.5</v>
      </c>
      <c r="P2761" s="10">
        <f t="shared" si="302"/>
        <v>52.5</v>
      </c>
      <c r="Q2761" t="str">
        <f t="shared" si="303"/>
        <v>publishing</v>
      </c>
      <c r="R2761" s="24" t="str">
        <f t="shared" si="304"/>
        <v>children's books</v>
      </c>
      <c r="S2761" s="14" t="str">
        <f t="shared" si="305"/>
        <v>Jun</v>
      </c>
      <c r="T2761" s="14" t="str">
        <f t="shared" si="306"/>
        <v>2016</v>
      </c>
      <c r="U2761" s="14" t="str">
        <f t="shared" si="307"/>
        <v>Jul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23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01"/>
        <v>0</v>
      </c>
      <c r="P2762" s="10" t="e">
        <f t="shared" si="302"/>
        <v>#DIV/0!</v>
      </c>
      <c r="Q2762" t="str">
        <f t="shared" si="303"/>
        <v>publishing</v>
      </c>
      <c r="R2762" s="24" t="str">
        <f t="shared" si="304"/>
        <v>children's books</v>
      </c>
      <c r="S2762" s="14" t="str">
        <f t="shared" si="305"/>
        <v>May</v>
      </c>
      <c r="T2762" s="14" t="str">
        <f t="shared" si="306"/>
        <v>2013</v>
      </c>
      <c r="U2762" s="14" t="str">
        <f t="shared" si="307"/>
        <v>Jun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2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01"/>
        <v>0.72</v>
      </c>
      <c r="P2763" s="10">
        <f t="shared" si="302"/>
        <v>9</v>
      </c>
      <c r="Q2763" t="str">
        <f t="shared" si="303"/>
        <v>publishing</v>
      </c>
      <c r="R2763" s="24" t="str">
        <f t="shared" si="304"/>
        <v>children's books</v>
      </c>
      <c r="S2763" s="14" t="str">
        <f t="shared" si="305"/>
        <v>Dec</v>
      </c>
      <c r="T2763" s="14" t="str">
        <f t="shared" si="306"/>
        <v>2012</v>
      </c>
      <c r="U2763" s="14" t="str">
        <f t="shared" si="307"/>
        <v>Jan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23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01"/>
        <v>0.76923076923076927</v>
      </c>
      <c r="P2764" s="10">
        <f t="shared" si="302"/>
        <v>25</v>
      </c>
      <c r="Q2764" t="str">
        <f t="shared" si="303"/>
        <v>publishing</v>
      </c>
      <c r="R2764" s="24" t="str">
        <f t="shared" si="304"/>
        <v>children's books</v>
      </c>
      <c r="S2764" s="14" t="str">
        <f t="shared" si="305"/>
        <v>Jan</v>
      </c>
      <c r="T2764" s="14" t="str">
        <f t="shared" si="306"/>
        <v>2012</v>
      </c>
      <c r="U2764" s="14" t="str">
        <f t="shared" si="307"/>
        <v>Mar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23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01"/>
        <v>0.22842639593908631</v>
      </c>
      <c r="P2765" s="10">
        <f t="shared" si="302"/>
        <v>30</v>
      </c>
      <c r="Q2765" t="str">
        <f t="shared" si="303"/>
        <v>publishing</v>
      </c>
      <c r="R2765" s="24" t="str">
        <f t="shared" si="304"/>
        <v>children's books</v>
      </c>
      <c r="S2765" s="14" t="str">
        <f t="shared" si="305"/>
        <v>Apr</v>
      </c>
      <c r="T2765" s="14" t="str">
        <f t="shared" si="306"/>
        <v>2013</v>
      </c>
      <c r="U2765" s="14" t="str">
        <f t="shared" si="307"/>
        <v>May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23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01"/>
        <v>1.125</v>
      </c>
      <c r="P2766" s="10">
        <f t="shared" si="302"/>
        <v>11.25</v>
      </c>
      <c r="Q2766" t="str">
        <f t="shared" si="303"/>
        <v>publishing</v>
      </c>
      <c r="R2766" s="24" t="str">
        <f t="shared" si="304"/>
        <v>children's books</v>
      </c>
      <c r="S2766" s="14" t="str">
        <f t="shared" si="305"/>
        <v>May</v>
      </c>
      <c r="T2766" s="14" t="str">
        <f t="shared" si="306"/>
        <v>2012</v>
      </c>
      <c r="U2766" s="14" t="str">
        <f t="shared" si="307"/>
        <v>May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23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01"/>
        <v>0</v>
      </c>
      <c r="P2767" s="10" t="e">
        <f t="shared" si="302"/>
        <v>#DIV/0!</v>
      </c>
      <c r="Q2767" t="str">
        <f t="shared" si="303"/>
        <v>publishing</v>
      </c>
      <c r="R2767" s="24" t="str">
        <f t="shared" si="304"/>
        <v>children's books</v>
      </c>
      <c r="S2767" s="14" t="str">
        <f t="shared" si="305"/>
        <v>Oct</v>
      </c>
      <c r="T2767" s="14" t="str">
        <f t="shared" si="306"/>
        <v>2012</v>
      </c>
      <c r="U2767" s="14" t="str">
        <f t="shared" si="307"/>
        <v>Oct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23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01"/>
        <v>2</v>
      </c>
      <c r="P2768" s="10">
        <f t="shared" si="302"/>
        <v>25</v>
      </c>
      <c r="Q2768" t="str">
        <f t="shared" si="303"/>
        <v>publishing</v>
      </c>
      <c r="R2768" s="24" t="str">
        <f t="shared" si="304"/>
        <v>children's books</v>
      </c>
      <c r="S2768" s="14" t="str">
        <f t="shared" si="305"/>
        <v>Jul</v>
      </c>
      <c r="T2768" s="14" t="str">
        <f t="shared" si="306"/>
        <v>2011</v>
      </c>
      <c r="U2768" s="14" t="str">
        <f t="shared" si="307"/>
        <v>Aug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23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01"/>
        <v>0.85000000000000009</v>
      </c>
      <c r="P2769" s="10">
        <f t="shared" si="302"/>
        <v>11.333333333333334</v>
      </c>
      <c r="Q2769" t="str">
        <f t="shared" si="303"/>
        <v>publishing</v>
      </c>
      <c r="R2769" s="24" t="str">
        <f t="shared" si="304"/>
        <v>children's books</v>
      </c>
      <c r="S2769" s="14" t="str">
        <f t="shared" si="305"/>
        <v>Jun</v>
      </c>
      <c r="T2769" s="14" t="str">
        <f t="shared" si="306"/>
        <v>2015</v>
      </c>
      <c r="U2769" s="14" t="str">
        <f t="shared" si="307"/>
        <v>Aug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23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01"/>
        <v>14.314285714285715</v>
      </c>
      <c r="P2770" s="10">
        <f t="shared" si="302"/>
        <v>29.470588235294116</v>
      </c>
      <c r="Q2770" t="str">
        <f t="shared" si="303"/>
        <v>publishing</v>
      </c>
      <c r="R2770" s="24" t="str">
        <f t="shared" si="304"/>
        <v>children's books</v>
      </c>
      <c r="S2770" s="14" t="str">
        <f t="shared" si="305"/>
        <v>Feb</v>
      </c>
      <c r="T2770" s="14" t="str">
        <f t="shared" si="306"/>
        <v>2012</v>
      </c>
      <c r="U2770" s="14" t="str">
        <f t="shared" si="307"/>
        <v>Mar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23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01"/>
        <v>0.25</v>
      </c>
      <c r="P2771" s="10">
        <f t="shared" si="302"/>
        <v>1</v>
      </c>
      <c r="Q2771" t="str">
        <f t="shared" si="303"/>
        <v>publishing</v>
      </c>
      <c r="R2771" s="24" t="str">
        <f t="shared" si="304"/>
        <v>children's books</v>
      </c>
      <c r="S2771" s="14" t="str">
        <f t="shared" si="305"/>
        <v>Apr</v>
      </c>
      <c r="T2771" s="14" t="str">
        <f t="shared" si="306"/>
        <v>2014</v>
      </c>
      <c r="U2771" s="14" t="str">
        <f t="shared" si="307"/>
        <v>Jun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23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01"/>
        <v>10.411249999999999</v>
      </c>
      <c r="P2772" s="10">
        <f t="shared" si="302"/>
        <v>63.098484848484851</v>
      </c>
      <c r="Q2772" t="str">
        <f t="shared" si="303"/>
        <v>publishing</v>
      </c>
      <c r="R2772" s="24" t="str">
        <f t="shared" si="304"/>
        <v>children's books</v>
      </c>
      <c r="S2772" s="14" t="str">
        <f t="shared" si="305"/>
        <v>Feb</v>
      </c>
      <c r="T2772" s="14" t="str">
        <f t="shared" si="306"/>
        <v>2014</v>
      </c>
      <c r="U2772" s="14" t="str">
        <f t="shared" si="307"/>
        <v>Mar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2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01"/>
        <v>0</v>
      </c>
      <c r="P2773" s="10" t="e">
        <f t="shared" si="302"/>
        <v>#DIV/0!</v>
      </c>
      <c r="Q2773" t="str">
        <f t="shared" si="303"/>
        <v>publishing</v>
      </c>
      <c r="R2773" s="24" t="str">
        <f t="shared" si="304"/>
        <v>children's books</v>
      </c>
      <c r="S2773" s="14" t="str">
        <f t="shared" si="305"/>
        <v>Dec</v>
      </c>
      <c r="T2773" s="14" t="str">
        <f t="shared" si="306"/>
        <v>2012</v>
      </c>
      <c r="U2773" s="14" t="str">
        <f t="shared" si="307"/>
        <v>Feb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23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01"/>
        <v>0</v>
      </c>
      <c r="P2774" s="10" t="e">
        <f t="shared" si="302"/>
        <v>#DIV/0!</v>
      </c>
      <c r="Q2774" t="str">
        <f t="shared" si="303"/>
        <v>publishing</v>
      </c>
      <c r="R2774" s="24" t="str">
        <f t="shared" si="304"/>
        <v>children's books</v>
      </c>
      <c r="S2774" s="14" t="str">
        <f t="shared" si="305"/>
        <v>Sep</v>
      </c>
      <c r="T2774" s="14" t="str">
        <f t="shared" si="306"/>
        <v>2013</v>
      </c>
      <c r="U2774" s="14" t="str">
        <f t="shared" si="307"/>
        <v>Oct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23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01"/>
        <v>0.18867924528301888</v>
      </c>
      <c r="P2775" s="10">
        <f t="shared" si="302"/>
        <v>1</v>
      </c>
      <c r="Q2775" t="str">
        <f t="shared" si="303"/>
        <v>publishing</v>
      </c>
      <c r="R2775" s="24" t="str">
        <f t="shared" si="304"/>
        <v>children's books</v>
      </c>
      <c r="S2775" s="14" t="str">
        <f t="shared" si="305"/>
        <v>Apr</v>
      </c>
      <c r="T2775" s="14" t="str">
        <f t="shared" si="306"/>
        <v>2016</v>
      </c>
      <c r="U2775" s="14" t="str">
        <f t="shared" si="307"/>
        <v>Apr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23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01"/>
        <v>14.249999999999998</v>
      </c>
      <c r="P2776" s="10">
        <f t="shared" si="302"/>
        <v>43.846153846153847</v>
      </c>
      <c r="Q2776" t="str">
        <f t="shared" si="303"/>
        <v>publishing</v>
      </c>
      <c r="R2776" s="24" t="str">
        <f t="shared" si="304"/>
        <v>children's books</v>
      </c>
      <c r="S2776" s="14" t="str">
        <f t="shared" si="305"/>
        <v>Feb</v>
      </c>
      <c r="T2776" s="14" t="str">
        <f t="shared" si="306"/>
        <v>2013</v>
      </c>
      <c r="U2776" s="14" t="str">
        <f t="shared" si="307"/>
        <v>Mar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23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01"/>
        <v>3</v>
      </c>
      <c r="P2777" s="10">
        <f t="shared" si="302"/>
        <v>75</v>
      </c>
      <c r="Q2777" t="str">
        <f t="shared" si="303"/>
        <v>publishing</v>
      </c>
      <c r="R2777" s="24" t="str">
        <f t="shared" si="304"/>
        <v>children's books</v>
      </c>
      <c r="S2777" s="14" t="str">
        <f t="shared" si="305"/>
        <v>Nov</v>
      </c>
      <c r="T2777" s="14" t="str">
        <f t="shared" si="306"/>
        <v>2011</v>
      </c>
      <c r="U2777" s="14" t="str">
        <f t="shared" si="307"/>
        <v>Dec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23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01"/>
        <v>7.8809523809523814</v>
      </c>
      <c r="P2778" s="10">
        <f t="shared" si="302"/>
        <v>45.972222222222221</v>
      </c>
      <c r="Q2778" t="str">
        <f t="shared" si="303"/>
        <v>publishing</v>
      </c>
      <c r="R2778" s="24" t="str">
        <f t="shared" si="304"/>
        <v>children's books</v>
      </c>
      <c r="S2778" s="14" t="str">
        <f t="shared" si="305"/>
        <v>May</v>
      </c>
      <c r="T2778" s="14" t="str">
        <f t="shared" si="306"/>
        <v>2015</v>
      </c>
      <c r="U2778" s="14" t="str">
        <f t="shared" si="307"/>
        <v>Jun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23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01"/>
        <v>0.33333333333333337</v>
      </c>
      <c r="P2779" s="10">
        <f t="shared" si="302"/>
        <v>10</v>
      </c>
      <c r="Q2779" t="str">
        <f t="shared" si="303"/>
        <v>publishing</v>
      </c>
      <c r="R2779" s="24" t="str">
        <f t="shared" si="304"/>
        <v>children's books</v>
      </c>
      <c r="S2779" s="14" t="str">
        <f t="shared" si="305"/>
        <v>Jun</v>
      </c>
      <c r="T2779" s="14" t="str">
        <f t="shared" si="306"/>
        <v>2015</v>
      </c>
      <c r="U2779" s="14" t="str">
        <f t="shared" si="307"/>
        <v>Jul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23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01"/>
        <v>25.545454545454543</v>
      </c>
      <c r="P2780" s="10">
        <f t="shared" si="302"/>
        <v>93.666666666666671</v>
      </c>
      <c r="Q2780" t="str">
        <f t="shared" si="303"/>
        <v>publishing</v>
      </c>
      <c r="R2780" s="24" t="str">
        <f t="shared" si="304"/>
        <v>children's books</v>
      </c>
      <c r="S2780" s="14" t="str">
        <f t="shared" si="305"/>
        <v>Jul</v>
      </c>
      <c r="T2780" s="14" t="str">
        <f t="shared" si="306"/>
        <v>2014</v>
      </c>
      <c r="U2780" s="14" t="str">
        <f t="shared" si="307"/>
        <v>Aug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23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01"/>
        <v>2.12</v>
      </c>
      <c r="P2781" s="10">
        <f t="shared" si="302"/>
        <v>53</v>
      </c>
      <c r="Q2781" t="str">
        <f t="shared" si="303"/>
        <v>publishing</v>
      </c>
      <c r="R2781" s="24" t="str">
        <f t="shared" si="304"/>
        <v>children's books</v>
      </c>
      <c r="S2781" s="14" t="str">
        <f t="shared" si="305"/>
        <v>Oct</v>
      </c>
      <c r="T2781" s="14" t="str">
        <f t="shared" si="306"/>
        <v>2015</v>
      </c>
      <c r="U2781" s="14" t="str">
        <f t="shared" si="307"/>
        <v>Nov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23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01"/>
        <v>0</v>
      </c>
      <c r="P2782" s="10" t="e">
        <f t="shared" si="302"/>
        <v>#DIV/0!</v>
      </c>
      <c r="Q2782" t="str">
        <f t="shared" si="303"/>
        <v>publishing</v>
      </c>
      <c r="R2782" s="24" t="str">
        <f t="shared" si="304"/>
        <v>children's books</v>
      </c>
      <c r="S2782" s="14" t="str">
        <f t="shared" si="305"/>
        <v>Feb</v>
      </c>
      <c r="T2782" s="14" t="str">
        <f t="shared" si="306"/>
        <v>2017</v>
      </c>
      <c r="U2782" s="14" t="str">
        <f t="shared" si="307"/>
        <v>Mar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2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01"/>
        <v>105.28</v>
      </c>
      <c r="P2783" s="10">
        <f t="shared" si="302"/>
        <v>47</v>
      </c>
      <c r="Q2783" t="str">
        <f t="shared" si="303"/>
        <v>theater</v>
      </c>
      <c r="R2783" s="24" t="str">
        <f t="shared" si="304"/>
        <v>plays</v>
      </c>
      <c r="S2783" s="14" t="str">
        <f t="shared" si="305"/>
        <v>Jan</v>
      </c>
      <c r="T2783" s="14" t="str">
        <f t="shared" si="306"/>
        <v>2015</v>
      </c>
      <c r="U2783" s="14" t="str">
        <f t="shared" si="307"/>
        <v>Feb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23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01"/>
        <v>120</v>
      </c>
      <c r="P2784" s="10">
        <f t="shared" si="302"/>
        <v>66.666666666666671</v>
      </c>
      <c r="Q2784" t="str">
        <f t="shared" si="303"/>
        <v>theater</v>
      </c>
      <c r="R2784" s="24" t="str">
        <f t="shared" si="304"/>
        <v>plays</v>
      </c>
      <c r="S2784" s="14" t="str">
        <f t="shared" si="305"/>
        <v>Jan</v>
      </c>
      <c r="T2784" s="14" t="str">
        <f t="shared" si="306"/>
        <v>2015</v>
      </c>
      <c r="U2784" s="14" t="str">
        <f t="shared" si="307"/>
        <v>Feb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23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01"/>
        <v>114.5</v>
      </c>
      <c r="P2785" s="10">
        <f t="shared" si="302"/>
        <v>18.770491803278688</v>
      </c>
      <c r="Q2785" t="str">
        <f t="shared" si="303"/>
        <v>theater</v>
      </c>
      <c r="R2785" s="24" t="str">
        <f t="shared" si="304"/>
        <v>plays</v>
      </c>
      <c r="S2785" s="14" t="str">
        <f t="shared" si="305"/>
        <v>Apr</v>
      </c>
      <c r="T2785" s="14" t="str">
        <f t="shared" si="306"/>
        <v>2015</v>
      </c>
      <c r="U2785" s="14" t="str">
        <f t="shared" si="307"/>
        <v>Apr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23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01"/>
        <v>119</v>
      </c>
      <c r="P2786" s="10">
        <f t="shared" si="302"/>
        <v>66.111111111111114</v>
      </c>
      <c r="Q2786" t="str">
        <f t="shared" si="303"/>
        <v>theater</v>
      </c>
      <c r="R2786" s="24" t="str">
        <f t="shared" si="304"/>
        <v>plays</v>
      </c>
      <c r="S2786" s="14" t="str">
        <f t="shared" si="305"/>
        <v>Oct</v>
      </c>
      <c r="T2786" s="14" t="str">
        <f t="shared" si="306"/>
        <v>2014</v>
      </c>
      <c r="U2786" s="14" t="str">
        <f t="shared" si="307"/>
        <v>Oct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23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01"/>
        <v>104.67999999999999</v>
      </c>
      <c r="P2787" s="10">
        <f t="shared" si="302"/>
        <v>36.859154929577464</v>
      </c>
      <c r="Q2787" t="str">
        <f t="shared" si="303"/>
        <v>theater</v>
      </c>
      <c r="R2787" s="24" t="str">
        <f t="shared" si="304"/>
        <v>plays</v>
      </c>
      <c r="S2787" s="14" t="str">
        <f t="shared" si="305"/>
        <v>Jul</v>
      </c>
      <c r="T2787" s="14" t="str">
        <f t="shared" si="306"/>
        <v>2016</v>
      </c>
      <c r="U2787" s="14" t="str">
        <f t="shared" si="307"/>
        <v>Aug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23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01"/>
        <v>117.83999999999999</v>
      </c>
      <c r="P2788" s="10">
        <f t="shared" si="302"/>
        <v>39.810810810810814</v>
      </c>
      <c r="Q2788" t="str">
        <f t="shared" si="303"/>
        <v>theater</v>
      </c>
      <c r="R2788" s="24" t="str">
        <f t="shared" si="304"/>
        <v>plays</v>
      </c>
      <c r="S2788" s="14" t="str">
        <f t="shared" si="305"/>
        <v>Jun</v>
      </c>
      <c r="T2788" s="14" t="str">
        <f t="shared" si="306"/>
        <v>2014</v>
      </c>
      <c r="U2788" s="14" t="str">
        <f t="shared" si="307"/>
        <v>Jul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23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01"/>
        <v>119.7</v>
      </c>
      <c r="P2789" s="10">
        <f t="shared" si="302"/>
        <v>31.5</v>
      </c>
      <c r="Q2789" t="str">
        <f t="shared" si="303"/>
        <v>theater</v>
      </c>
      <c r="R2789" s="24" t="str">
        <f t="shared" si="304"/>
        <v>plays</v>
      </c>
      <c r="S2789" s="14" t="str">
        <f t="shared" si="305"/>
        <v>Jun</v>
      </c>
      <c r="T2789" s="14" t="str">
        <f t="shared" si="306"/>
        <v>2014</v>
      </c>
      <c r="U2789" s="14" t="str">
        <f t="shared" si="307"/>
        <v>Jul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23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01"/>
        <v>102.49999999999999</v>
      </c>
      <c r="P2790" s="10">
        <f t="shared" si="302"/>
        <v>102.5</v>
      </c>
      <c r="Q2790" t="str">
        <f t="shared" si="303"/>
        <v>theater</v>
      </c>
      <c r="R2790" s="24" t="str">
        <f t="shared" si="304"/>
        <v>plays</v>
      </c>
      <c r="S2790" s="14" t="str">
        <f t="shared" si="305"/>
        <v>Jun</v>
      </c>
      <c r="T2790" s="14" t="str">
        <f t="shared" si="306"/>
        <v>2016</v>
      </c>
      <c r="U2790" s="14" t="str">
        <f t="shared" si="307"/>
        <v>Jul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23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01"/>
        <v>101.16666666666667</v>
      </c>
      <c r="P2791" s="10">
        <f t="shared" si="302"/>
        <v>126.45833333333333</v>
      </c>
      <c r="Q2791" t="str">
        <f t="shared" si="303"/>
        <v>theater</v>
      </c>
      <c r="R2791" s="24" t="str">
        <f t="shared" si="304"/>
        <v>plays</v>
      </c>
      <c r="S2791" s="14" t="str">
        <f t="shared" si="305"/>
        <v>Feb</v>
      </c>
      <c r="T2791" s="14" t="str">
        <f t="shared" si="306"/>
        <v>2015</v>
      </c>
      <c r="U2791" s="14" t="str">
        <f t="shared" si="307"/>
        <v>Mar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23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01"/>
        <v>105.33333333333333</v>
      </c>
      <c r="P2792" s="10">
        <f t="shared" si="302"/>
        <v>47.878787878787875</v>
      </c>
      <c r="Q2792" t="str">
        <f t="shared" si="303"/>
        <v>theater</v>
      </c>
      <c r="R2792" s="24" t="str">
        <f t="shared" si="304"/>
        <v>plays</v>
      </c>
      <c r="S2792" s="14" t="str">
        <f t="shared" si="305"/>
        <v>Jan</v>
      </c>
      <c r="T2792" s="14" t="str">
        <f t="shared" si="306"/>
        <v>2015</v>
      </c>
      <c r="U2792" s="14" t="str">
        <f t="shared" si="307"/>
        <v>Feb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2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01"/>
        <v>102.49999999999999</v>
      </c>
      <c r="P2793" s="10">
        <f t="shared" si="302"/>
        <v>73.214285714285708</v>
      </c>
      <c r="Q2793" t="str">
        <f t="shared" si="303"/>
        <v>theater</v>
      </c>
      <c r="R2793" s="24" t="str">
        <f t="shared" si="304"/>
        <v>plays</v>
      </c>
      <c r="S2793" s="14" t="str">
        <f t="shared" si="305"/>
        <v>Aug</v>
      </c>
      <c r="T2793" s="14" t="str">
        <f t="shared" si="306"/>
        <v>2016</v>
      </c>
      <c r="U2793" s="14" t="str">
        <f t="shared" si="307"/>
        <v>Sep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23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01"/>
        <v>107.60000000000001</v>
      </c>
      <c r="P2794" s="10">
        <f t="shared" si="302"/>
        <v>89.666666666666671</v>
      </c>
      <c r="Q2794" t="str">
        <f t="shared" si="303"/>
        <v>theater</v>
      </c>
      <c r="R2794" s="24" t="str">
        <f t="shared" si="304"/>
        <v>plays</v>
      </c>
      <c r="S2794" s="14" t="str">
        <f t="shared" si="305"/>
        <v>Jun</v>
      </c>
      <c r="T2794" s="14" t="str">
        <f t="shared" si="306"/>
        <v>2015</v>
      </c>
      <c r="U2794" s="14" t="str">
        <f t="shared" si="307"/>
        <v>Aug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23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01"/>
        <v>110.5675</v>
      </c>
      <c r="P2795" s="10">
        <f t="shared" si="302"/>
        <v>151.4623287671233</v>
      </c>
      <c r="Q2795" t="str">
        <f t="shared" si="303"/>
        <v>theater</v>
      </c>
      <c r="R2795" s="24" t="str">
        <f t="shared" si="304"/>
        <v>plays</v>
      </c>
      <c r="S2795" s="14" t="str">
        <f t="shared" si="305"/>
        <v>Jun</v>
      </c>
      <c r="T2795" s="14" t="str">
        <f t="shared" si="306"/>
        <v>2015</v>
      </c>
      <c r="U2795" s="14" t="str">
        <f t="shared" si="307"/>
        <v>Jul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23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01"/>
        <v>150</v>
      </c>
      <c r="P2796" s="10">
        <f t="shared" si="302"/>
        <v>25</v>
      </c>
      <c r="Q2796" t="str">
        <f t="shared" si="303"/>
        <v>theater</v>
      </c>
      <c r="R2796" s="24" t="str">
        <f t="shared" si="304"/>
        <v>plays</v>
      </c>
      <c r="S2796" s="14" t="str">
        <f t="shared" si="305"/>
        <v>Feb</v>
      </c>
      <c r="T2796" s="14" t="str">
        <f t="shared" si="306"/>
        <v>2016</v>
      </c>
      <c r="U2796" s="14" t="str">
        <f t="shared" si="307"/>
        <v>Mar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23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01"/>
        <v>104.28571428571429</v>
      </c>
      <c r="P2797" s="10">
        <f t="shared" si="302"/>
        <v>36.5</v>
      </c>
      <c r="Q2797" t="str">
        <f t="shared" si="303"/>
        <v>theater</v>
      </c>
      <c r="R2797" s="24" t="str">
        <f t="shared" si="304"/>
        <v>plays</v>
      </c>
      <c r="S2797" s="14" t="str">
        <f t="shared" si="305"/>
        <v>May</v>
      </c>
      <c r="T2797" s="14" t="str">
        <f t="shared" si="306"/>
        <v>2014</v>
      </c>
      <c r="U2797" s="14" t="str">
        <f t="shared" si="307"/>
        <v>Jun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23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01"/>
        <v>115.5</v>
      </c>
      <c r="P2798" s="10">
        <f t="shared" si="302"/>
        <v>44</v>
      </c>
      <c r="Q2798" t="str">
        <f t="shared" si="303"/>
        <v>theater</v>
      </c>
      <c r="R2798" s="24" t="str">
        <f t="shared" si="304"/>
        <v>plays</v>
      </c>
      <c r="S2798" s="14" t="str">
        <f t="shared" si="305"/>
        <v>Jun</v>
      </c>
      <c r="T2798" s="14" t="str">
        <f t="shared" si="306"/>
        <v>2014</v>
      </c>
      <c r="U2798" s="14" t="str">
        <f t="shared" si="307"/>
        <v>Jul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23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01"/>
        <v>102.64512500000001</v>
      </c>
      <c r="P2799" s="10">
        <f t="shared" si="302"/>
        <v>87.357553191489373</v>
      </c>
      <c r="Q2799" t="str">
        <f t="shared" si="303"/>
        <v>theater</v>
      </c>
      <c r="R2799" s="24" t="str">
        <f t="shared" si="304"/>
        <v>plays</v>
      </c>
      <c r="S2799" s="14" t="str">
        <f t="shared" si="305"/>
        <v>Jun</v>
      </c>
      <c r="T2799" s="14" t="str">
        <f t="shared" si="306"/>
        <v>2014</v>
      </c>
      <c r="U2799" s="14" t="str">
        <f t="shared" si="307"/>
        <v>Jul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23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01"/>
        <v>101.4</v>
      </c>
      <c r="P2800" s="10">
        <f t="shared" si="302"/>
        <v>36.474820143884891</v>
      </c>
      <c r="Q2800" t="str">
        <f t="shared" si="303"/>
        <v>theater</v>
      </c>
      <c r="R2800" s="24" t="str">
        <f t="shared" si="304"/>
        <v>plays</v>
      </c>
      <c r="S2800" s="14" t="str">
        <f t="shared" si="305"/>
        <v>Jul</v>
      </c>
      <c r="T2800" s="14" t="str">
        <f t="shared" si="306"/>
        <v>2015</v>
      </c>
      <c r="U2800" s="14" t="str">
        <f t="shared" si="307"/>
        <v>Jul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23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01"/>
        <v>116.6348</v>
      </c>
      <c r="P2801" s="10">
        <f t="shared" si="302"/>
        <v>44.859538461538463</v>
      </c>
      <c r="Q2801" t="str">
        <f t="shared" si="303"/>
        <v>theater</v>
      </c>
      <c r="R2801" s="24" t="str">
        <f t="shared" si="304"/>
        <v>plays</v>
      </c>
      <c r="S2801" s="14" t="str">
        <f t="shared" si="305"/>
        <v>May</v>
      </c>
      <c r="T2801" s="14" t="str">
        <f t="shared" si="306"/>
        <v>2016</v>
      </c>
      <c r="U2801" s="14" t="str">
        <f t="shared" si="307"/>
        <v>Jun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23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01"/>
        <v>133</v>
      </c>
      <c r="P2802" s="10">
        <f t="shared" si="302"/>
        <v>42.903225806451616</v>
      </c>
      <c r="Q2802" t="str">
        <f t="shared" si="303"/>
        <v>theater</v>
      </c>
      <c r="R2802" s="24" t="str">
        <f t="shared" si="304"/>
        <v>plays</v>
      </c>
      <c r="S2802" s="14" t="str">
        <f t="shared" si="305"/>
        <v>Nov</v>
      </c>
      <c r="T2802" s="14" t="str">
        <f t="shared" si="306"/>
        <v>2014</v>
      </c>
      <c r="U2802" s="14" t="str">
        <f t="shared" si="307"/>
        <v>Jan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2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01"/>
        <v>133.20000000000002</v>
      </c>
      <c r="P2803" s="10">
        <f t="shared" si="302"/>
        <v>51.230769230769234</v>
      </c>
      <c r="Q2803" t="str">
        <f t="shared" si="303"/>
        <v>theater</v>
      </c>
      <c r="R2803" s="24" t="str">
        <f t="shared" si="304"/>
        <v>plays</v>
      </c>
      <c r="S2803" s="14" t="str">
        <f t="shared" si="305"/>
        <v>Sep</v>
      </c>
      <c r="T2803" s="14" t="str">
        <f t="shared" si="306"/>
        <v>2014</v>
      </c>
      <c r="U2803" s="14" t="str">
        <f t="shared" si="307"/>
        <v>Oct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23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01"/>
        <v>101.83333333333333</v>
      </c>
      <c r="P2804" s="10">
        <f t="shared" si="302"/>
        <v>33.944444444444443</v>
      </c>
      <c r="Q2804" t="str">
        <f t="shared" si="303"/>
        <v>theater</v>
      </c>
      <c r="R2804" s="24" t="str">
        <f t="shared" si="304"/>
        <v>plays</v>
      </c>
      <c r="S2804" s="14" t="str">
        <f t="shared" si="305"/>
        <v>Jul</v>
      </c>
      <c r="T2804" s="14" t="str">
        <f t="shared" si="306"/>
        <v>2015</v>
      </c>
      <c r="U2804" s="14" t="str">
        <f t="shared" si="307"/>
        <v>Aug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23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01"/>
        <v>127.95</v>
      </c>
      <c r="P2805" s="10">
        <f t="shared" si="302"/>
        <v>90.744680851063833</v>
      </c>
      <c r="Q2805" t="str">
        <f t="shared" si="303"/>
        <v>theater</v>
      </c>
      <c r="R2805" s="24" t="str">
        <f t="shared" si="304"/>
        <v>plays</v>
      </c>
      <c r="S2805" s="14" t="str">
        <f t="shared" si="305"/>
        <v>Jun</v>
      </c>
      <c r="T2805" s="14" t="str">
        <f t="shared" si="306"/>
        <v>2015</v>
      </c>
      <c r="U2805" s="14" t="str">
        <f t="shared" si="307"/>
        <v>Jul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23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01"/>
        <v>114.99999999999999</v>
      </c>
      <c r="P2806" s="10">
        <f t="shared" si="302"/>
        <v>50</v>
      </c>
      <c r="Q2806" t="str">
        <f t="shared" si="303"/>
        <v>theater</v>
      </c>
      <c r="R2806" s="24" t="str">
        <f t="shared" si="304"/>
        <v>plays</v>
      </c>
      <c r="S2806" s="14" t="str">
        <f t="shared" si="305"/>
        <v>Aug</v>
      </c>
      <c r="T2806" s="14" t="str">
        <f t="shared" si="306"/>
        <v>2014</v>
      </c>
      <c r="U2806" s="14" t="str">
        <f t="shared" si="307"/>
        <v>Sep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23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01"/>
        <v>110.00000000000001</v>
      </c>
      <c r="P2807" s="10">
        <f t="shared" si="302"/>
        <v>24.444444444444443</v>
      </c>
      <c r="Q2807" t="str">
        <f t="shared" si="303"/>
        <v>theater</v>
      </c>
      <c r="R2807" s="24" t="str">
        <f t="shared" si="304"/>
        <v>plays</v>
      </c>
      <c r="S2807" s="14" t="str">
        <f t="shared" si="305"/>
        <v>Jul</v>
      </c>
      <c r="T2807" s="14" t="str">
        <f t="shared" si="306"/>
        <v>2015</v>
      </c>
      <c r="U2807" s="14" t="str">
        <f t="shared" si="307"/>
        <v>Aug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23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01"/>
        <v>112.1</v>
      </c>
      <c r="P2808" s="10">
        <f t="shared" si="302"/>
        <v>44.25</v>
      </c>
      <c r="Q2808" t="str">
        <f t="shared" si="303"/>
        <v>theater</v>
      </c>
      <c r="R2808" s="24" t="str">
        <f t="shared" si="304"/>
        <v>plays</v>
      </c>
      <c r="S2808" s="14" t="str">
        <f t="shared" si="305"/>
        <v>Jun</v>
      </c>
      <c r="T2808" s="14" t="str">
        <f t="shared" si="306"/>
        <v>2015</v>
      </c>
      <c r="U2808" s="14" t="str">
        <f t="shared" si="307"/>
        <v>Aug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23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01"/>
        <v>126</v>
      </c>
      <c r="P2809" s="10">
        <f t="shared" si="302"/>
        <v>67.741935483870961</v>
      </c>
      <c r="Q2809" t="str">
        <f t="shared" si="303"/>
        <v>theater</v>
      </c>
      <c r="R2809" s="24" t="str">
        <f t="shared" si="304"/>
        <v>plays</v>
      </c>
      <c r="S2809" s="14" t="str">
        <f t="shared" si="305"/>
        <v>May</v>
      </c>
      <c r="T2809" s="14" t="str">
        <f t="shared" si="306"/>
        <v>2015</v>
      </c>
      <c r="U2809" s="14" t="str">
        <f t="shared" si="307"/>
        <v>Jun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23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01"/>
        <v>100.24444444444444</v>
      </c>
      <c r="P2810" s="10">
        <f t="shared" si="302"/>
        <v>65.376811594202906</v>
      </c>
      <c r="Q2810" t="str">
        <f t="shared" si="303"/>
        <v>theater</v>
      </c>
      <c r="R2810" s="24" t="str">
        <f t="shared" si="304"/>
        <v>plays</v>
      </c>
      <c r="S2810" s="14" t="str">
        <f t="shared" si="305"/>
        <v>Jul</v>
      </c>
      <c r="T2810" s="14" t="str">
        <f t="shared" si="306"/>
        <v>2015</v>
      </c>
      <c r="U2810" s="14" t="str">
        <f t="shared" si="307"/>
        <v>Aug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23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01"/>
        <v>102.4</v>
      </c>
      <c r="P2811" s="10">
        <f t="shared" si="302"/>
        <v>121.9047619047619</v>
      </c>
      <c r="Q2811" t="str">
        <f t="shared" si="303"/>
        <v>theater</v>
      </c>
      <c r="R2811" s="24" t="str">
        <f t="shared" si="304"/>
        <v>plays</v>
      </c>
      <c r="S2811" s="14" t="str">
        <f t="shared" si="305"/>
        <v>Mar</v>
      </c>
      <c r="T2811" s="14" t="str">
        <f t="shared" si="306"/>
        <v>2016</v>
      </c>
      <c r="U2811" s="14" t="str">
        <f t="shared" si="307"/>
        <v>Mar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23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01"/>
        <v>108.2</v>
      </c>
      <c r="P2812" s="10">
        <f t="shared" si="302"/>
        <v>47.456140350877192</v>
      </c>
      <c r="Q2812" t="str">
        <f t="shared" si="303"/>
        <v>theater</v>
      </c>
      <c r="R2812" s="24" t="str">
        <f t="shared" si="304"/>
        <v>plays</v>
      </c>
      <c r="S2812" s="14" t="str">
        <f t="shared" si="305"/>
        <v>Apr</v>
      </c>
      <c r="T2812" s="14" t="str">
        <f t="shared" si="306"/>
        <v>2014</v>
      </c>
      <c r="U2812" s="14" t="str">
        <f t="shared" si="307"/>
        <v>Jun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2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01"/>
        <v>100.27</v>
      </c>
      <c r="P2813" s="10">
        <f t="shared" si="302"/>
        <v>92.842592592592595</v>
      </c>
      <c r="Q2813" t="str">
        <f t="shared" si="303"/>
        <v>theater</v>
      </c>
      <c r="R2813" s="24" t="str">
        <f t="shared" si="304"/>
        <v>plays</v>
      </c>
      <c r="S2813" s="14" t="str">
        <f t="shared" si="305"/>
        <v>Jan</v>
      </c>
      <c r="T2813" s="14" t="str">
        <f t="shared" si="306"/>
        <v>2015</v>
      </c>
      <c r="U2813" s="14" t="str">
        <f t="shared" si="307"/>
        <v>Feb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23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01"/>
        <v>113.3</v>
      </c>
      <c r="P2814" s="10">
        <f t="shared" si="302"/>
        <v>68.253012048192772</v>
      </c>
      <c r="Q2814" t="str">
        <f t="shared" si="303"/>
        <v>theater</v>
      </c>
      <c r="R2814" s="24" t="str">
        <f t="shared" si="304"/>
        <v>plays</v>
      </c>
      <c r="S2814" s="14" t="str">
        <f t="shared" si="305"/>
        <v>Feb</v>
      </c>
      <c r="T2814" s="14" t="str">
        <f t="shared" si="306"/>
        <v>2015</v>
      </c>
      <c r="U2814" s="14" t="str">
        <f t="shared" si="307"/>
        <v>Apr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23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01"/>
        <v>127.57571428571428</v>
      </c>
      <c r="P2815" s="10">
        <f t="shared" si="302"/>
        <v>37.209583333333335</v>
      </c>
      <c r="Q2815" t="str">
        <f t="shared" si="303"/>
        <v>theater</v>
      </c>
      <c r="R2815" s="24" t="str">
        <f t="shared" si="304"/>
        <v>plays</v>
      </c>
      <c r="S2815" s="14" t="str">
        <f t="shared" si="305"/>
        <v>Nov</v>
      </c>
      <c r="T2815" s="14" t="str">
        <f t="shared" si="306"/>
        <v>2016</v>
      </c>
      <c r="U2815" s="14" t="str">
        <f t="shared" si="307"/>
        <v>Dec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23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01"/>
        <v>107.73333333333332</v>
      </c>
      <c r="P2816" s="10">
        <f t="shared" si="302"/>
        <v>25.25</v>
      </c>
      <c r="Q2816" t="str">
        <f t="shared" si="303"/>
        <v>theater</v>
      </c>
      <c r="R2816" s="24" t="str">
        <f t="shared" si="304"/>
        <v>plays</v>
      </c>
      <c r="S2816" s="14" t="str">
        <f t="shared" si="305"/>
        <v>Apr</v>
      </c>
      <c r="T2816" s="14" t="str">
        <f t="shared" si="306"/>
        <v>2015</v>
      </c>
      <c r="U2816" s="14" t="str">
        <f t="shared" si="307"/>
        <v>May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23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01"/>
        <v>242</v>
      </c>
      <c r="P2817" s="10">
        <f t="shared" si="302"/>
        <v>43.214285714285715</v>
      </c>
      <c r="Q2817" t="str">
        <f t="shared" si="303"/>
        <v>theater</v>
      </c>
      <c r="R2817" s="24" t="str">
        <f t="shared" si="304"/>
        <v>plays</v>
      </c>
      <c r="S2817" s="14" t="str">
        <f t="shared" si="305"/>
        <v>Jul</v>
      </c>
      <c r="T2817" s="14" t="str">
        <f t="shared" si="306"/>
        <v>2016</v>
      </c>
      <c r="U2817" s="14" t="str">
        <f t="shared" si="307"/>
        <v>Aug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23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01"/>
        <v>141.56666666666666</v>
      </c>
      <c r="P2818" s="10">
        <f t="shared" si="302"/>
        <v>25.130177514792898</v>
      </c>
      <c r="Q2818" t="str">
        <f t="shared" si="303"/>
        <v>theater</v>
      </c>
      <c r="R2818" s="24" t="str">
        <f t="shared" si="304"/>
        <v>plays</v>
      </c>
      <c r="S2818" s="14" t="str">
        <f t="shared" si="305"/>
        <v>Jul</v>
      </c>
      <c r="T2818" s="14" t="str">
        <f t="shared" si="306"/>
        <v>2015</v>
      </c>
      <c r="U2818" s="14" t="str">
        <f t="shared" si="307"/>
        <v>Aug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23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08">E2819/D2819*100</f>
        <v>130</v>
      </c>
      <c r="P2819" s="10">
        <f t="shared" ref="P2819:P2882" si="309">E2819/L2819</f>
        <v>23.636363636363637</v>
      </c>
      <c r="Q2819" t="str">
        <f t="shared" ref="Q2819:Q2882" si="310">LEFT(N2819,FIND("/",N2819)-1)</f>
        <v>theater</v>
      </c>
      <c r="R2819" s="24" t="str">
        <f t="shared" ref="R2819:R2882" si="311">RIGHT(N2819,LEN(N2819)-SEARCH("/",N2819,1))</f>
        <v>plays</v>
      </c>
      <c r="S2819" s="14" t="str">
        <f t="shared" ref="S2819:S2882" si="312">TEXT((((J2819/60)/60)/24)+DATE(1970,1,1),"mmm")</f>
        <v>Jan</v>
      </c>
      <c r="T2819" s="14" t="str">
        <f t="shared" ref="T2819:T2882" si="313">TEXT(((((J2819/60)/60)/24)+DATE(1970,1,1)),"yyyy")</f>
        <v>2015</v>
      </c>
      <c r="U2819" s="14" t="str">
        <f t="shared" ref="U2819:U2882" si="314">TEXT((((I2819/60)/60)/24)+DATE(1970,1,1),"mmm")</f>
        <v>Feb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23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08"/>
        <v>106.03</v>
      </c>
      <c r="P2820" s="10">
        <f t="shared" si="309"/>
        <v>103.95098039215686</v>
      </c>
      <c r="Q2820" t="str">
        <f t="shared" si="310"/>
        <v>theater</v>
      </c>
      <c r="R2820" s="24" t="str">
        <f t="shared" si="311"/>
        <v>plays</v>
      </c>
      <c r="S2820" s="14" t="str">
        <f t="shared" si="312"/>
        <v>Sep</v>
      </c>
      <c r="T2820" s="14" t="str">
        <f t="shared" si="313"/>
        <v>2015</v>
      </c>
      <c r="U2820" s="14" t="str">
        <f t="shared" si="314"/>
        <v>Sep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23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08"/>
        <v>104.80000000000001</v>
      </c>
      <c r="P2821" s="10">
        <f t="shared" si="309"/>
        <v>50.384615384615387</v>
      </c>
      <c r="Q2821" t="str">
        <f t="shared" si="310"/>
        <v>theater</v>
      </c>
      <c r="R2821" s="24" t="str">
        <f t="shared" si="311"/>
        <v>plays</v>
      </c>
      <c r="S2821" s="14" t="str">
        <f t="shared" si="312"/>
        <v>May</v>
      </c>
      <c r="T2821" s="14" t="str">
        <f t="shared" si="313"/>
        <v>2015</v>
      </c>
      <c r="U2821" s="14" t="str">
        <f t="shared" si="314"/>
        <v>Jun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23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08"/>
        <v>136</v>
      </c>
      <c r="P2822" s="10">
        <f t="shared" si="309"/>
        <v>13.6</v>
      </c>
      <c r="Q2822" t="str">
        <f t="shared" si="310"/>
        <v>theater</v>
      </c>
      <c r="R2822" s="24" t="str">
        <f t="shared" si="311"/>
        <v>plays</v>
      </c>
      <c r="S2822" s="14" t="str">
        <f t="shared" si="312"/>
        <v>Feb</v>
      </c>
      <c r="T2822" s="14" t="str">
        <f t="shared" si="313"/>
        <v>2016</v>
      </c>
      <c r="U2822" s="14" t="str">
        <f t="shared" si="314"/>
        <v>Feb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08"/>
        <v>100</v>
      </c>
      <c r="P2823" s="10">
        <f t="shared" si="309"/>
        <v>28.571428571428573</v>
      </c>
      <c r="Q2823" t="str">
        <f t="shared" si="310"/>
        <v>theater</v>
      </c>
      <c r="R2823" s="24" t="str">
        <f t="shared" si="311"/>
        <v>plays</v>
      </c>
      <c r="S2823" s="14" t="str">
        <f t="shared" si="312"/>
        <v>Aug</v>
      </c>
      <c r="T2823" s="14" t="str">
        <f t="shared" si="313"/>
        <v>2014</v>
      </c>
      <c r="U2823" s="14" t="str">
        <f t="shared" si="314"/>
        <v>Sep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23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08"/>
        <v>100</v>
      </c>
      <c r="P2824" s="10">
        <f t="shared" si="309"/>
        <v>63.829787234042556</v>
      </c>
      <c r="Q2824" t="str">
        <f t="shared" si="310"/>
        <v>theater</v>
      </c>
      <c r="R2824" s="24" t="str">
        <f t="shared" si="311"/>
        <v>plays</v>
      </c>
      <c r="S2824" s="14" t="str">
        <f t="shared" si="312"/>
        <v>Feb</v>
      </c>
      <c r="T2824" s="14" t="str">
        <f t="shared" si="313"/>
        <v>2015</v>
      </c>
      <c r="U2824" s="14" t="str">
        <f t="shared" si="314"/>
        <v>Mar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23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08"/>
        <v>124</v>
      </c>
      <c r="P2825" s="10">
        <f t="shared" si="309"/>
        <v>8.8571428571428577</v>
      </c>
      <c r="Q2825" t="str">
        <f t="shared" si="310"/>
        <v>theater</v>
      </c>
      <c r="R2825" s="24" t="str">
        <f t="shared" si="311"/>
        <v>plays</v>
      </c>
      <c r="S2825" s="14" t="str">
        <f t="shared" si="312"/>
        <v>Mar</v>
      </c>
      <c r="T2825" s="14" t="str">
        <f t="shared" si="313"/>
        <v>2015</v>
      </c>
      <c r="U2825" s="14" t="str">
        <f t="shared" si="314"/>
        <v>Mar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23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08"/>
        <v>116.92307692307693</v>
      </c>
      <c r="P2826" s="10">
        <f t="shared" si="309"/>
        <v>50.666666666666664</v>
      </c>
      <c r="Q2826" t="str">
        <f t="shared" si="310"/>
        <v>theater</v>
      </c>
      <c r="R2826" s="24" t="str">
        <f t="shared" si="311"/>
        <v>plays</v>
      </c>
      <c r="S2826" s="14" t="str">
        <f t="shared" si="312"/>
        <v>May</v>
      </c>
      <c r="T2826" s="14" t="str">
        <f t="shared" si="313"/>
        <v>2015</v>
      </c>
      <c r="U2826" s="14" t="str">
        <f t="shared" si="314"/>
        <v>Jun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23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08"/>
        <v>103.33333333333334</v>
      </c>
      <c r="P2827" s="10">
        <f t="shared" si="309"/>
        <v>60.784313725490193</v>
      </c>
      <c r="Q2827" t="str">
        <f t="shared" si="310"/>
        <v>theater</v>
      </c>
      <c r="R2827" s="24" t="str">
        <f t="shared" si="311"/>
        <v>plays</v>
      </c>
      <c r="S2827" s="14" t="str">
        <f t="shared" si="312"/>
        <v>Nov</v>
      </c>
      <c r="T2827" s="14" t="str">
        <f t="shared" si="313"/>
        <v>2015</v>
      </c>
      <c r="U2827" s="14" t="str">
        <f t="shared" si="314"/>
        <v>Dec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23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08"/>
        <v>107.74999999999999</v>
      </c>
      <c r="P2828" s="10">
        <f t="shared" si="309"/>
        <v>113.42105263157895</v>
      </c>
      <c r="Q2828" t="str">
        <f t="shared" si="310"/>
        <v>theater</v>
      </c>
      <c r="R2828" s="24" t="str">
        <f t="shared" si="311"/>
        <v>plays</v>
      </c>
      <c r="S2828" s="14" t="str">
        <f t="shared" si="312"/>
        <v>Jun</v>
      </c>
      <c r="T2828" s="14" t="str">
        <f t="shared" si="313"/>
        <v>2015</v>
      </c>
      <c r="U2828" s="14" t="str">
        <f t="shared" si="314"/>
        <v>Jul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23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08"/>
        <v>120.24999999999999</v>
      </c>
      <c r="P2829" s="10">
        <f t="shared" si="309"/>
        <v>104.56521739130434</v>
      </c>
      <c r="Q2829" t="str">
        <f t="shared" si="310"/>
        <v>theater</v>
      </c>
      <c r="R2829" s="24" t="str">
        <f t="shared" si="311"/>
        <v>plays</v>
      </c>
      <c r="S2829" s="14" t="str">
        <f t="shared" si="312"/>
        <v>May</v>
      </c>
      <c r="T2829" s="14" t="str">
        <f t="shared" si="313"/>
        <v>2016</v>
      </c>
      <c r="U2829" s="14" t="str">
        <f t="shared" si="314"/>
        <v>Jun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23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08"/>
        <v>100.37894736842105</v>
      </c>
      <c r="P2830" s="10">
        <f t="shared" si="309"/>
        <v>98.30927835051547</v>
      </c>
      <c r="Q2830" t="str">
        <f t="shared" si="310"/>
        <v>theater</v>
      </c>
      <c r="R2830" s="24" t="str">
        <f t="shared" si="311"/>
        <v>plays</v>
      </c>
      <c r="S2830" s="14" t="str">
        <f t="shared" si="312"/>
        <v>Sep</v>
      </c>
      <c r="T2830" s="14" t="str">
        <f t="shared" si="313"/>
        <v>2015</v>
      </c>
      <c r="U2830" s="14" t="str">
        <f t="shared" si="314"/>
        <v>Oct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23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08"/>
        <v>106.52</v>
      </c>
      <c r="P2831" s="10">
        <f t="shared" si="309"/>
        <v>35.039473684210527</v>
      </c>
      <c r="Q2831" t="str">
        <f t="shared" si="310"/>
        <v>theater</v>
      </c>
      <c r="R2831" s="24" t="str">
        <f t="shared" si="311"/>
        <v>plays</v>
      </c>
      <c r="S2831" s="14" t="str">
        <f t="shared" si="312"/>
        <v>May</v>
      </c>
      <c r="T2831" s="14" t="str">
        <f t="shared" si="313"/>
        <v>2016</v>
      </c>
      <c r="U2831" s="14" t="str">
        <f t="shared" si="314"/>
        <v>Jun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23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08"/>
        <v>100</v>
      </c>
      <c r="P2832" s="10">
        <f t="shared" si="309"/>
        <v>272.72727272727275</v>
      </c>
      <c r="Q2832" t="str">
        <f t="shared" si="310"/>
        <v>theater</v>
      </c>
      <c r="R2832" s="24" t="str">
        <f t="shared" si="311"/>
        <v>plays</v>
      </c>
      <c r="S2832" s="14" t="str">
        <f t="shared" si="312"/>
        <v>Apr</v>
      </c>
      <c r="T2832" s="14" t="str">
        <f t="shared" si="313"/>
        <v>2014</v>
      </c>
      <c r="U2832" s="14" t="str">
        <f t="shared" si="314"/>
        <v>May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2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08"/>
        <v>110.66666666666667</v>
      </c>
      <c r="P2833" s="10">
        <f t="shared" si="309"/>
        <v>63.846153846153847</v>
      </c>
      <c r="Q2833" t="str">
        <f t="shared" si="310"/>
        <v>theater</v>
      </c>
      <c r="R2833" s="24" t="str">
        <f t="shared" si="311"/>
        <v>plays</v>
      </c>
      <c r="S2833" s="14" t="str">
        <f t="shared" si="312"/>
        <v>Jun</v>
      </c>
      <c r="T2833" s="14" t="str">
        <f t="shared" si="313"/>
        <v>2015</v>
      </c>
      <c r="U2833" s="14" t="str">
        <f t="shared" si="314"/>
        <v>Jul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23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08"/>
        <v>114.71959999999999</v>
      </c>
      <c r="P2834" s="10">
        <f t="shared" si="309"/>
        <v>30.189368421052631</v>
      </c>
      <c r="Q2834" t="str">
        <f t="shared" si="310"/>
        <v>theater</v>
      </c>
      <c r="R2834" s="24" t="str">
        <f t="shared" si="311"/>
        <v>plays</v>
      </c>
      <c r="S2834" s="14" t="str">
        <f t="shared" si="312"/>
        <v>Oct</v>
      </c>
      <c r="T2834" s="14" t="str">
        <f t="shared" si="313"/>
        <v>2014</v>
      </c>
      <c r="U2834" s="14" t="str">
        <f t="shared" si="314"/>
        <v>Nov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23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08"/>
        <v>108.25925925925925</v>
      </c>
      <c r="P2835" s="10">
        <f t="shared" si="309"/>
        <v>83.51428571428572</v>
      </c>
      <c r="Q2835" t="str">
        <f t="shared" si="310"/>
        <v>theater</v>
      </c>
      <c r="R2835" s="24" t="str">
        <f t="shared" si="311"/>
        <v>plays</v>
      </c>
      <c r="S2835" s="14" t="str">
        <f t="shared" si="312"/>
        <v>Sep</v>
      </c>
      <c r="T2835" s="14" t="str">
        <f t="shared" si="313"/>
        <v>2015</v>
      </c>
      <c r="U2835" s="14" t="str">
        <f t="shared" si="314"/>
        <v>Oct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23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08"/>
        <v>170</v>
      </c>
      <c r="P2836" s="10">
        <f t="shared" si="309"/>
        <v>64.761904761904759</v>
      </c>
      <c r="Q2836" t="str">
        <f t="shared" si="310"/>
        <v>theater</v>
      </c>
      <c r="R2836" s="24" t="str">
        <f t="shared" si="311"/>
        <v>plays</v>
      </c>
      <c r="S2836" s="14" t="str">
        <f t="shared" si="312"/>
        <v>Jan</v>
      </c>
      <c r="T2836" s="14" t="str">
        <f t="shared" si="313"/>
        <v>2015</v>
      </c>
      <c r="U2836" s="14" t="str">
        <f t="shared" si="314"/>
        <v>Jan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23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08"/>
        <v>187.09899999999999</v>
      </c>
      <c r="P2837" s="10">
        <f t="shared" si="309"/>
        <v>20.118172043010752</v>
      </c>
      <c r="Q2837" t="str">
        <f t="shared" si="310"/>
        <v>theater</v>
      </c>
      <c r="R2837" s="24" t="str">
        <f t="shared" si="311"/>
        <v>plays</v>
      </c>
      <c r="S2837" s="14" t="str">
        <f t="shared" si="312"/>
        <v>Nov</v>
      </c>
      <c r="T2837" s="14" t="str">
        <f t="shared" si="313"/>
        <v>2015</v>
      </c>
      <c r="U2837" s="14" t="str">
        <f t="shared" si="314"/>
        <v>Dec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23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08"/>
        <v>107.77777777777777</v>
      </c>
      <c r="P2838" s="10">
        <f t="shared" si="309"/>
        <v>44.090909090909093</v>
      </c>
      <c r="Q2838" t="str">
        <f t="shared" si="310"/>
        <v>theater</v>
      </c>
      <c r="R2838" s="24" t="str">
        <f t="shared" si="311"/>
        <v>plays</v>
      </c>
      <c r="S2838" s="14" t="str">
        <f t="shared" si="312"/>
        <v>Jan</v>
      </c>
      <c r="T2838" s="14" t="str">
        <f t="shared" si="313"/>
        <v>2017</v>
      </c>
      <c r="U2838" s="14" t="str">
        <f t="shared" si="314"/>
        <v>Feb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23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08"/>
        <v>100</v>
      </c>
      <c r="P2839" s="10">
        <f t="shared" si="309"/>
        <v>40.476190476190474</v>
      </c>
      <c r="Q2839" t="str">
        <f t="shared" si="310"/>
        <v>theater</v>
      </c>
      <c r="R2839" s="24" t="str">
        <f t="shared" si="311"/>
        <v>plays</v>
      </c>
      <c r="S2839" s="14" t="str">
        <f t="shared" si="312"/>
        <v>Oct</v>
      </c>
      <c r="T2839" s="14" t="str">
        <f t="shared" si="313"/>
        <v>2015</v>
      </c>
      <c r="U2839" s="14" t="str">
        <f t="shared" si="314"/>
        <v>Dec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23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08"/>
        <v>120.24999999999999</v>
      </c>
      <c r="P2840" s="10">
        <f t="shared" si="309"/>
        <v>44.537037037037038</v>
      </c>
      <c r="Q2840" t="str">
        <f t="shared" si="310"/>
        <v>theater</v>
      </c>
      <c r="R2840" s="24" t="str">
        <f t="shared" si="311"/>
        <v>plays</v>
      </c>
      <c r="S2840" s="14" t="str">
        <f t="shared" si="312"/>
        <v>Jul</v>
      </c>
      <c r="T2840" s="14" t="str">
        <f t="shared" si="313"/>
        <v>2014</v>
      </c>
      <c r="U2840" s="14" t="str">
        <f t="shared" si="314"/>
        <v>Aug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23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08"/>
        <v>111.42857142857143</v>
      </c>
      <c r="P2841" s="10">
        <f t="shared" si="309"/>
        <v>125.80645161290323</v>
      </c>
      <c r="Q2841" t="str">
        <f t="shared" si="310"/>
        <v>theater</v>
      </c>
      <c r="R2841" s="24" t="str">
        <f t="shared" si="311"/>
        <v>plays</v>
      </c>
      <c r="S2841" s="14" t="str">
        <f t="shared" si="312"/>
        <v>Aug</v>
      </c>
      <c r="T2841" s="14" t="str">
        <f t="shared" si="313"/>
        <v>2014</v>
      </c>
      <c r="U2841" s="14" t="str">
        <f t="shared" si="314"/>
        <v>Aug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23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08"/>
        <v>104</v>
      </c>
      <c r="P2842" s="10">
        <f t="shared" si="309"/>
        <v>19.696969696969695</v>
      </c>
      <c r="Q2842" t="str">
        <f t="shared" si="310"/>
        <v>theater</v>
      </c>
      <c r="R2842" s="24" t="str">
        <f t="shared" si="311"/>
        <v>plays</v>
      </c>
      <c r="S2842" s="14" t="str">
        <f t="shared" si="312"/>
        <v>Feb</v>
      </c>
      <c r="T2842" s="14" t="str">
        <f t="shared" si="313"/>
        <v>2015</v>
      </c>
      <c r="U2842" s="14" t="str">
        <f t="shared" si="314"/>
        <v>Mar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2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08"/>
        <v>1</v>
      </c>
      <c r="P2843" s="10">
        <f t="shared" si="309"/>
        <v>10</v>
      </c>
      <c r="Q2843" t="str">
        <f t="shared" si="310"/>
        <v>theater</v>
      </c>
      <c r="R2843" s="24" t="str">
        <f t="shared" si="311"/>
        <v>plays</v>
      </c>
      <c r="S2843" s="14" t="str">
        <f t="shared" si="312"/>
        <v>Oct</v>
      </c>
      <c r="T2843" s="14" t="str">
        <f t="shared" si="313"/>
        <v>2015</v>
      </c>
      <c r="U2843" s="14" t="str">
        <f t="shared" si="314"/>
        <v>Dec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23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08"/>
        <v>0</v>
      </c>
      <c r="P2844" s="10" t="e">
        <f t="shared" si="309"/>
        <v>#DIV/0!</v>
      </c>
      <c r="Q2844" t="str">
        <f t="shared" si="310"/>
        <v>theater</v>
      </c>
      <c r="R2844" s="24" t="str">
        <f t="shared" si="311"/>
        <v>plays</v>
      </c>
      <c r="S2844" s="14" t="str">
        <f t="shared" si="312"/>
        <v>May</v>
      </c>
      <c r="T2844" s="14" t="str">
        <f t="shared" si="313"/>
        <v>2014</v>
      </c>
      <c r="U2844" s="14" t="str">
        <f t="shared" si="314"/>
        <v>Jun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23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08"/>
        <v>0</v>
      </c>
      <c r="P2845" s="10" t="e">
        <f t="shared" si="309"/>
        <v>#DIV/0!</v>
      </c>
      <c r="Q2845" t="str">
        <f t="shared" si="310"/>
        <v>theater</v>
      </c>
      <c r="R2845" s="24" t="str">
        <f t="shared" si="311"/>
        <v>plays</v>
      </c>
      <c r="S2845" s="14" t="str">
        <f t="shared" si="312"/>
        <v>May</v>
      </c>
      <c r="T2845" s="14" t="str">
        <f t="shared" si="313"/>
        <v>2016</v>
      </c>
      <c r="U2845" s="14" t="str">
        <f t="shared" si="314"/>
        <v>Jun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23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08"/>
        <v>5.4545454545454541</v>
      </c>
      <c r="P2846" s="10">
        <f t="shared" si="309"/>
        <v>30</v>
      </c>
      <c r="Q2846" t="str">
        <f t="shared" si="310"/>
        <v>theater</v>
      </c>
      <c r="R2846" s="24" t="str">
        <f t="shared" si="311"/>
        <v>plays</v>
      </c>
      <c r="S2846" s="14" t="str">
        <f t="shared" si="312"/>
        <v>Dec</v>
      </c>
      <c r="T2846" s="14" t="str">
        <f t="shared" si="313"/>
        <v>2016</v>
      </c>
      <c r="U2846" s="14" t="str">
        <f t="shared" si="314"/>
        <v>Jan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23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08"/>
        <v>31.546666666666667</v>
      </c>
      <c r="P2847" s="10">
        <f t="shared" si="309"/>
        <v>60.666666666666664</v>
      </c>
      <c r="Q2847" t="str">
        <f t="shared" si="310"/>
        <v>theater</v>
      </c>
      <c r="R2847" s="24" t="str">
        <f t="shared" si="311"/>
        <v>plays</v>
      </c>
      <c r="S2847" s="14" t="str">
        <f t="shared" si="312"/>
        <v>Apr</v>
      </c>
      <c r="T2847" s="14" t="str">
        <f t="shared" si="313"/>
        <v>2015</v>
      </c>
      <c r="U2847" s="14" t="str">
        <f t="shared" si="314"/>
        <v>Jun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23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08"/>
        <v>0</v>
      </c>
      <c r="P2848" s="10" t="e">
        <f t="shared" si="309"/>
        <v>#DIV/0!</v>
      </c>
      <c r="Q2848" t="str">
        <f t="shared" si="310"/>
        <v>theater</v>
      </c>
      <c r="R2848" s="24" t="str">
        <f t="shared" si="311"/>
        <v>plays</v>
      </c>
      <c r="S2848" s="14" t="str">
        <f t="shared" si="312"/>
        <v>Apr</v>
      </c>
      <c r="T2848" s="14" t="str">
        <f t="shared" si="313"/>
        <v>2015</v>
      </c>
      <c r="U2848" s="14" t="str">
        <f t="shared" si="314"/>
        <v>May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23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08"/>
        <v>0</v>
      </c>
      <c r="P2849" s="10" t="e">
        <f t="shared" si="309"/>
        <v>#DIV/0!</v>
      </c>
      <c r="Q2849" t="str">
        <f t="shared" si="310"/>
        <v>theater</v>
      </c>
      <c r="R2849" s="24" t="str">
        <f t="shared" si="311"/>
        <v>plays</v>
      </c>
      <c r="S2849" s="14" t="str">
        <f t="shared" si="312"/>
        <v>Mar</v>
      </c>
      <c r="T2849" s="14" t="str">
        <f t="shared" si="313"/>
        <v>2016</v>
      </c>
      <c r="U2849" s="14" t="str">
        <f t="shared" si="314"/>
        <v>May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23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08"/>
        <v>0.2</v>
      </c>
      <c r="P2850" s="10">
        <f t="shared" si="309"/>
        <v>23.333333333333332</v>
      </c>
      <c r="Q2850" t="str">
        <f t="shared" si="310"/>
        <v>theater</v>
      </c>
      <c r="R2850" s="24" t="str">
        <f t="shared" si="311"/>
        <v>plays</v>
      </c>
      <c r="S2850" s="14" t="str">
        <f t="shared" si="312"/>
        <v>Apr</v>
      </c>
      <c r="T2850" s="14" t="str">
        <f t="shared" si="313"/>
        <v>2015</v>
      </c>
      <c r="U2850" s="14" t="str">
        <f t="shared" si="314"/>
        <v>May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23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08"/>
        <v>1</v>
      </c>
      <c r="P2851" s="10">
        <f t="shared" si="309"/>
        <v>5</v>
      </c>
      <c r="Q2851" t="str">
        <f t="shared" si="310"/>
        <v>theater</v>
      </c>
      <c r="R2851" s="24" t="str">
        <f t="shared" si="311"/>
        <v>plays</v>
      </c>
      <c r="S2851" s="14" t="str">
        <f t="shared" si="312"/>
        <v>Mar</v>
      </c>
      <c r="T2851" s="14" t="str">
        <f t="shared" si="313"/>
        <v>2016</v>
      </c>
      <c r="U2851" s="14" t="str">
        <f t="shared" si="314"/>
        <v>Apr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23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08"/>
        <v>3.8875000000000002</v>
      </c>
      <c r="P2852" s="10">
        <f t="shared" si="309"/>
        <v>23.923076923076923</v>
      </c>
      <c r="Q2852" t="str">
        <f t="shared" si="310"/>
        <v>theater</v>
      </c>
      <c r="R2852" s="24" t="str">
        <f t="shared" si="311"/>
        <v>plays</v>
      </c>
      <c r="S2852" s="14" t="str">
        <f t="shared" si="312"/>
        <v>Aug</v>
      </c>
      <c r="T2852" s="14" t="str">
        <f t="shared" si="313"/>
        <v>2014</v>
      </c>
      <c r="U2852" s="14" t="str">
        <f t="shared" si="314"/>
        <v>Sep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2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08"/>
        <v>0</v>
      </c>
      <c r="P2853" s="10" t="e">
        <f t="shared" si="309"/>
        <v>#DIV/0!</v>
      </c>
      <c r="Q2853" t="str">
        <f t="shared" si="310"/>
        <v>theater</v>
      </c>
      <c r="R2853" s="24" t="str">
        <f t="shared" si="311"/>
        <v>plays</v>
      </c>
      <c r="S2853" s="14" t="str">
        <f t="shared" si="312"/>
        <v>Jan</v>
      </c>
      <c r="T2853" s="14" t="str">
        <f t="shared" si="313"/>
        <v>2016</v>
      </c>
      <c r="U2853" s="14" t="str">
        <f t="shared" si="314"/>
        <v>Jan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23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08"/>
        <v>1.9</v>
      </c>
      <c r="P2854" s="10">
        <f t="shared" si="309"/>
        <v>15.833333333333334</v>
      </c>
      <c r="Q2854" t="str">
        <f t="shared" si="310"/>
        <v>theater</v>
      </c>
      <c r="R2854" s="24" t="str">
        <f t="shared" si="311"/>
        <v>plays</v>
      </c>
      <c r="S2854" s="14" t="str">
        <f t="shared" si="312"/>
        <v>May</v>
      </c>
      <c r="T2854" s="14" t="str">
        <f t="shared" si="313"/>
        <v>2014</v>
      </c>
      <c r="U2854" s="14" t="str">
        <f t="shared" si="314"/>
        <v>Jun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23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08"/>
        <v>0</v>
      </c>
      <c r="P2855" s="10" t="e">
        <f t="shared" si="309"/>
        <v>#DIV/0!</v>
      </c>
      <c r="Q2855" t="str">
        <f t="shared" si="310"/>
        <v>theater</v>
      </c>
      <c r="R2855" s="24" t="str">
        <f t="shared" si="311"/>
        <v>plays</v>
      </c>
      <c r="S2855" s="14" t="str">
        <f t="shared" si="312"/>
        <v>Jul</v>
      </c>
      <c r="T2855" s="14" t="str">
        <f t="shared" si="313"/>
        <v>2014</v>
      </c>
      <c r="U2855" s="14" t="str">
        <f t="shared" si="314"/>
        <v>Sep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23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08"/>
        <v>41.699999999999996</v>
      </c>
      <c r="P2856" s="10">
        <f t="shared" si="309"/>
        <v>29.785714285714285</v>
      </c>
      <c r="Q2856" t="str">
        <f t="shared" si="310"/>
        <v>theater</v>
      </c>
      <c r="R2856" s="24" t="str">
        <f t="shared" si="311"/>
        <v>plays</v>
      </c>
      <c r="S2856" s="14" t="str">
        <f t="shared" si="312"/>
        <v>Apr</v>
      </c>
      <c r="T2856" s="14" t="str">
        <f t="shared" si="313"/>
        <v>2015</v>
      </c>
      <c r="U2856" s="14" t="str">
        <f t="shared" si="314"/>
        <v>May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23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08"/>
        <v>50</v>
      </c>
      <c r="P2857" s="10">
        <f t="shared" si="309"/>
        <v>60</v>
      </c>
      <c r="Q2857" t="str">
        <f t="shared" si="310"/>
        <v>theater</v>
      </c>
      <c r="R2857" s="24" t="str">
        <f t="shared" si="311"/>
        <v>plays</v>
      </c>
      <c r="S2857" s="14" t="str">
        <f t="shared" si="312"/>
        <v>Jan</v>
      </c>
      <c r="T2857" s="14" t="str">
        <f t="shared" si="313"/>
        <v>2016</v>
      </c>
      <c r="U2857" s="14" t="str">
        <f t="shared" si="314"/>
        <v>Jan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23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08"/>
        <v>4.8666666666666663</v>
      </c>
      <c r="P2858" s="10">
        <f t="shared" si="309"/>
        <v>24.333333333333332</v>
      </c>
      <c r="Q2858" t="str">
        <f t="shared" si="310"/>
        <v>theater</v>
      </c>
      <c r="R2858" s="24" t="str">
        <f t="shared" si="311"/>
        <v>plays</v>
      </c>
      <c r="S2858" s="14" t="str">
        <f t="shared" si="312"/>
        <v>Jun</v>
      </c>
      <c r="T2858" s="14" t="str">
        <f t="shared" si="313"/>
        <v>2015</v>
      </c>
      <c r="U2858" s="14" t="str">
        <f t="shared" si="314"/>
        <v>Aug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23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08"/>
        <v>19.736842105263158</v>
      </c>
      <c r="P2859" s="10">
        <f t="shared" si="309"/>
        <v>500</v>
      </c>
      <c r="Q2859" t="str">
        <f t="shared" si="310"/>
        <v>theater</v>
      </c>
      <c r="R2859" s="24" t="str">
        <f t="shared" si="311"/>
        <v>plays</v>
      </c>
      <c r="S2859" s="14" t="str">
        <f t="shared" si="312"/>
        <v>Dec</v>
      </c>
      <c r="T2859" s="14" t="str">
        <f t="shared" si="313"/>
        <v>2016</v>
      </c>
      <c r="U2859" s="14" t="str">
        <f t="shared" si="314"/>
        <v>Feb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23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08"/>
        <v>0</v>
      </c>
      <c r="P2860" s="10" t="e">
        <f t="shared" si="309"/>
        <v>#DIV/0!</v>
      </c>
      <c r="Q2860" t="str">
        <f t="shared" si="310"/>
        <v>theater</v>
      </c>
      <c r="R2860" s="24" t="str">
        <f t="shared" si="311"/>
        <v>plays</v>
      </c>
      <c r="S2860" s="14" t="str">
        <f t="shared" si="312"/>
        <v>Nov</v>
      </c>
      <c r="T2860" s="14" t="str">
        <f t="shared" si="313"/>
        <v>2014</v>
      </c>
      <c r="U2860" s="14" t="str">
        <f t="shared" si="314"/>
        <v>Dec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23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08"/>
        <v>1.7500000000000002</v>
      </c>
      <c r="P2861" s="10">
        <f t="shared" si="309"/>
        <v>35</v>
      </c>
      <c r="Q2861" t="str">
        <f t="shared" si="310"/>
        <v>theater</v>
      </c>
      <c r="R2861" s="24" t="str">
        <f t="shared" si="311"/>
        <v>plays</v>
      </c>
      <c r="S2861" s="14" t="str">
        <f t="shared" si="312"/>
        <v>Aug</v>
      </c>
      <c r="T2861" s="14" t="str">
        <f t="shared" si="313"/>
        <v>2015</v>
      </c>
      <c r="U2861" s="14" t="str">
        <f t="shared" si="314"/>
        <v>Oct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23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08"/>
        <v>6.65</v>
      </c>
      <c r="P2862" s="10">
        <f t="shared" si="309"/>
        <v>29.555555555555557</v>
      </c>
      <c r="Q2862" t="str">
        <f t="shared" si="310"/>
        <v>theater</v>
      </c>
      <c r="R2862" s="24" t="str">
        <f t="shared" si="311"/>
        <v>plays</v>
      </c>
      <c r="S2862" s="14" t="str">
        <f t="shared" si="312"/>
        <v>Apr</v>
      </c>
      <c r="T2862" s="14" t="str">
        <f t="shared" si="313"/>
        <v>2016</v>
      </c>
      <c r="U2862" s="14" t="str">
        <f t="shared" si="314"/>
        <v>Jun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2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08"/>
        <v>32</v>
      </c>
      <c r="P2863" s="10">
        <f t="shared" si="309"/>
        <v>26.666666666666668</v>
      </c>
      <c r="Q2863" t="str">
        <f t="shared" si="310"/>
        <v>theater</v>
      </c>
      <c r="R2863" s="24" t="str">
        <f t="shared" si="311"/>
        <v>plays</v>
      </c>
      <c r="S2863" s="14" t="str">
        <f t="shared" si="312"/>
        <v>Sep</v>
      </c>
      <c r="T2863" s="14" t="str">
        <f t="shared" si="313"/>
        <v>2015</v>
      </c>
      <c r="U2863" s="14" t="str">
        <f t="shared" si="314"/>
        <v>Sep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23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08"/>
        <v>0.43307086614173229</v>
      </c>
      <c r="P2864" s="10">
        <f t="shared" si="309"/>
        <v>18.333333333333332</v>
      </c>
      <c r="Q2864" t="str">
        <f t="shared" si="310"/>
        <v>theater</v>
      </c>
      <c r="R2864" s="24" t="str">
        <f t="shared" si="311"/>
        <v>plays</v>
      </c>
      <c r="S2864" s="14" t="str">
        <f t="shared" si="312"/>
        <v>May</v>
      </c>
      <c r="T2864" s="14" t="str">
        <f t="shared" si="313"/>
        <v>2014</v>
      </c>
      <c r="U2864" s="14" t="str">
        <f t="shared" si="314"/>
        <v>Jun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23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08"/>
        <v>0.04</v>
      </c>
      <c r="P2865" s="10">
        <f t="shared" si="309"/>
        <v>20</v>
      </c>
      <c r="Q2865" t="str">
        <f t="shared" si="310"/>
        <v>theater</v>
      </c>
      <c r="R2865" s="24" t="str">
        <f t="shared" si="311"/>
        <v>plays</v>
      </c>
      <c r="S2865" s="14" t="str">
        <f t="shared" si="312"/>
        <v>Jul</v>
      </c>
      <c r="T2865" s="14" t="str">
        <f t="shared" si="313"/>
        <v>2014</v>
      </c>
      <c r="U2865" s="14" t="str">
        <f t="shared" si="314"/>
        <v>Sep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23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08"/>
        <v>1.6</v>
      </c>
      <c r="P2866" s="10">
        <f t="shared" si="309"/>
        <v>13.333333333333334</v>
      </c>
      <c r="Q2866" t="str">
        <f t="shared" si="310"/>
        <v>theater</v>
      </c>
      <c r="R2866" s="24" t="str">
        <f t="shared" si="311"/>
        <v>plays</v>
      </c>
      <c r="S2866" s="14" t="str">
        <f t="shared" si="312"/>
        <v>Jun</v>
      </c>
      <c r="T2866" s="14" t="str">
        <f t="shared" si="313"/>
        <v>2015</v>
      </c>
      <c r="U2866" s="14" t="str">
        <f t="shared" si="314"/>
        <v>Jul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23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08"/>
        <v>0</v>
      </c>
      <c r="P2867" s="10" t="e">
        <f t="shared" si="309"/>
        <v>#DIV/0!</v>
      </c>
      <c r="Q2867" t="str">
        <f t="shared" si="310"/>
        <v>theater</v>
      </c>
      <c r="R2867" s="24" t="str">
        <f t="shared" si="311"/>
        <v>plays</v>
      </c>
      <c r="S2867" s="14" t="str">
        <f t="shared" si="312"/>
        <v>Nov</v>
      </c>
      <c r="T2867" s="14" t="str">
        <f t="shared" si="313"/>
        <v>2014</v>
      </c>
      <c r="U2867" s="14" t="str">
        <f t="shared" si="314"/>
        <v>Jan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23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08"/>
        <v>0.89999999999999991</v>
      </c>
      <c r="P2868" s="10">
        <f t="shared" si="309"/>
        <v>22.5</v>
      </c>
      <c r="Q2868" t="str">
        <f t="shared" si="310"/>
        <v>theater</v>
      </c>
      <c r="R2868" s="24" t="str">
        <f t="shared" si="311"/>
        <v>plays</v>
      </c>
      <c r="S2868" s="14" t="str">
        <f t="shared" si="312"/>
        <v>Sep</v>
      </c>
      <c r="T2868" s="14" t="str">
        <f t="shared" si="313"/>
        <v>2016</v>
      </c>
      <c r="U2868" s="14" t="str">
        <f t="shared" si="314"/>
        <v>Oct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23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08"/>
        <v>20.16</v>
      </c>
      <c r="P2869" s="10">
        <f t="shared" si="309"/>
        <v>50.4</v>
      </c>
      <c r="Q2869" t="str">
        <f t="shared" si="310"/>
        <v>theater</v>
      </c>
      <c r="R2869" s="24" t="str">
        <f t="shared" si="311"/>
        <v>plays</v>
      </c>
      <c r="S2869" s="14" t="str">
        <f t="shared" si="312"/>
        <v>Jun</v>
      </c>
      <c r="T2869" s="14" t="str">
        <f t="shared" si="313"/>
        <v>2016</v>
      </c>
      <c r="U2869" s="14" t="str">
        <f t="shared" si="314"/>
        <v>Jul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23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08"/>
        <v>42.011733333333332</v>
      </c>
      <c r="P2870" s="10">
        <f t="shared" si="309"/>
        <v>105.02933333333334</v>
      </c>
      <c r="Q2870" t="str">
        <f t="shared" si="310"/>
        <v>theater</v>
      </c>
      <c r="R2870" s="24" t="str">
        <f t="shared" si="311"/>
        <v>plays</v>
      </c>
      <c r="S2870" s="14" t="str">
        <f t="shared" si="312"/>
        <v>Sep</v>
      </c>
      <c r="T2870" s="14" t="str">
        <f t="shared" si="313"/>
        <v>2016</v>
      </c>
      <c r="U2870" s="14" t="str">
        <f t="shared" si="314"/>
        <v>Oct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23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08"/>
        <v>0.88500000000000001</v>
      </c>
      <c r="P2871" s="10">
        <f t="shared" si="309"/>
        <v>35.4</v>
      </c>
      <c r="Q2871" t="str">
        <f t="shared" si="310"/>
        <v>theater</v>
      </c>
      <c r="R2871" s="24" t="str">
        <f t="shared" si="311"/>
        <v>plays</v>
      </c>
      <c r="S2871" s="14" t="str">
        <f t="shared" si="312"/>
        <v>Jun</v>
      </c>
      <c r="T2871" s="14" t="str">
        <f t="shared" si="313"/>
        <v>2016</v>
      </c>
      <c r="U2871" s="14" t="str">
        <f t="shared" si="314"/>
        <v>Jul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23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08"/>
        <v>15</v>
      </c>
      <c r="P2872" s="10">
        <f t="shared" si="309"/>
        <v>83.333333333333329</v>
      </c>
      <c r="Q2872" t="str">
        <f t="shared" si="310"/>
        <v>theater</v>
      </c>
      <c r="R2872" s="24" t="str">
        <f t="shared" si="311"/>
        <v>plays</v>
      </c>
      <c r="S2872" s="14" t="str">
        <f t="shared" si="312"/>
        <v>Apr</v>
      </c>
      <c r="T2872" s="14" t="str">
        <f t="shared" si="313"/>
        <v>2014</v>
      </c>
      <c r="U2872" s="14" t="str">
        <f t="shared" si="314"/>
        <v>May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2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08"/>
        <v>4.67</v>
      </c>
      <c r="P2873" s="10">
        <f t="shared" si="309"/>
        <v>35.92307692307692</v>
      </c>
      <c r="Q2873" t="str">
        <f t="shared" si="310"/>
        <v>theater</v>
      </c>
      <c r="R2873" s="24" t="str">
        <f t="shared" si="311"/>
        <v>plays</v>
      </c>
      <c r="S2873" s="14" t="str">
        <f t="shared" si="312"/>
        <v>Dec</v>
      </c>
      <c r="T2873" s="14" t="str">
        <f t="shared" si="313"/>
        <v>2014</v>
      </c>
      <c r="U2873" s="14" t="str">
        <f t="shared" si="314"/>
        <v>Dec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23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08"/>
        <v>0</v>
      </c>
      <c r="P2874" s="10" t="e">
        <f t="shared" si="309"/>
        <v>#DIV/0!</v>
      </c>
      <c r="Q2874" t="str">
        <f t="shared" si="310"/>
        <v>theater</v>
      </c>
      <c r="R2874" s="24" t="str">
        <f t="shared" si="311"/>
        <v>plays</v>
      </c>
      <c r="S2874" s="14" t="str">
        <f t="shared" si="312"/>
        <v>Apr</v>
      </c>
      <c r="T2874" s="14" t="str">
        <f t="shared" si="313"/>
        <v>2015</v>
      </c>
      <c r="U2874" s="14" t="str">
        <f t="shared" si="314"/>
        <v>Jun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23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08"/>
        <v>38.119999999999997</v>
      </c>
      <c r="P2875" s="10">
        <f t="shared" si="309"/>
        <v>119.125</v>
      </c>
      <c r="Q2875" t="str">
        <f t="shared" si="310"/>
        <v>theater</v>
      </c>
      <c r="R2875" s="24" t="str">
        <f t="shared" si="311"/>
        <v>plays</v>
      </c>
      <c r="S2875" s="14" t="str">
        <f t="shared" si="312"/>
        <v>Dec</v>
      </c>
      <c r="T2875" s="14" t="str">
        <f t="shared" si="313"/>
        <v>2014</v>
      </c>
      <c r="U2875" s="14" t="str">
        <f t="shared" si="314"/>
        <v>Jan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23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08"/>
        <v>5.42</v>
      </c>
      <c r="P2876" s="10">
        <f t="shared" si="309"/>
        <v>90.333333333333329</v>
      </c>
      <c r="Q2876" t="str">
        <f t="shared" si="310"/>
        <v>theater</v>
      </c>
      <c r="R2876" s="24" t="str">
        <f t="shared" si="311"/>
        <v>plays</v>
      </c>
      <c r="S2876" s="14" t="str">
        <f t="shared" si="312"/>
        <v>Dec</v>
      </c>
      <c r="T2876" s="14" t="str">
        <f t="shared" si="313"/>
        <v>2016</v>
      </c>
      <c r="U2876" s="14" t="str">
        <f t="shared" si="314"/>
        <v>Jan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23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08"/>
        <v>3.4999999999999996E-2</v>
      </c>
      <c r="P2877" s="10">
        <f t="shared" si="309"/>
        <v>2.3333333333333335</v>
      </c>
      <c r="Q2877" t="str">
        <f t="shared" si="310"/>
        <v>theater</v>
      </c>
      <c r="R2877" s="24" t="str">
        <f t="shared" si="311"/>
        <v>plays</v>
      </c>
      <c r="S2877" s="14" t="str">
        <f t="shared" si="312"/>
        <v>Apr</v>
      </c>
      <c r="T2877" s="14" t="str">
        <f t="shared" si="313"/>
        <v>2016</v>
      </c>
      <c r="U2877" s="14" t="str">
        <f t="shared" si="314"/>
        <v>May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23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08"/>
        <v>0</v>
      </c>
      <c r="P2878" s="10" t="e">
        <f t="shared" si="309"/>
        <v>#DIV/0!</v>
      </c>
      <c r="Q2878" t="str">
        <f t="shared" si="310"/>
        <v>theater</v>
      </c>
      <c r="R2878" s="24" t="str">
        <f t="shared" si="311"/>
        <v>plays</v>
      </c>
      <c r="S2878" s="14" t="str">
        <f t="shared" si="312"/>
        <v>Jun</v>
      </c>
      <c r="T2878" s="14" t="str">
        <f t="shared" si="313"/>
        <v>2015</v>
      </c>
      <c r="U2878" s="14" t="str">
        <f t="shared" si="314"/>
        <v>Jul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23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08"/>
        <v>10.833333333333334</v>
      </c>
      <c r="P2879" s="10">
        <f t="shared" si="309"/>
        <v>108.33333333333333</v>
      </c>
      <c r="Q2879" t="str">
        <f t="shared" si="310"/>
        <v>theater</v>
      </c>
      <c r="R2879" s="24" t="str">
        <f t="shared" si="311"/>
        <v>plays</v>
      </c>
      <c r="S2879" s="14" t="str">
        <f t="shared" si="312"/>
        <v>Oct</v>
      </c>
      <c r="T2879" s="14" t="str">
        <f t="shared" si="313"/>
        <v>2016</v>
      </c>
      <c r="U2879" s="14" t="str">
        <f t="shared" si="314"/>
        <v>Nov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23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08"/>
        <v>2.1</v>
      </c>
      <c r="P2880" s="10">
        <f t="shared" si="309"/>
        <v>15.75</v>
      </c>
      <c r="Q2880" t="str">
        <f t="shared" si="310"/>
        <v>theater</v>
      </c>
      <c r="R2880" s="24" t="str">
        <f t="shared" si="311"/>
        <v>plays</v>
      </c>
      <c r="S2880" s="14" t="str">
        <f t="shared" si="312"/>
        <v>May</v>
      </c>
      <c r="T2880" s="14" t="str">
        <f t="shared" si="313"/>
        <v>2015</v>
      </c>
      <c r="U2880" s="14" t="str">
        <f t="shared" si="314"/>
        <v>Jul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23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08"/>
        <v>0.2589285714285714</v>
      </c>
      <c r="P2881" s="10">
        <f t="shared" si="309"/>
        <v>29</v>
      </c>
      <c r="Q2881" t="str">
        <f t="shared" si="310"/>
        <v>theater</v>
      </c>
      <c r="R2881" s="24" t="str">
        <f t="shared" si="311"/>
        <v>plays</v>
      </c>
      <c r="S2881" s="14" t="str">
        <f t="shared" si="312"/>
        <v>Dec</v>
      </c>
      <c r="T2881" s="14" t="str">
        <f t="shared" si="313"/>
        <v>2015</v>
      </c>
      <c r="U2881" s="14" t="str">
        <f t="shared" si="314"/>
        <v>Jan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23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08"/>
        <v>23.333333333333332</v>
      </c>
      <c r="P2882" s="10">
        <f t="shared" si="309"/>
        <v>96.551724137931032</v>
      </c>
      <c r="Q2882" t="str">
        <f t="shared" si="310"/>
        <v>theater</v>
      </c>
      <c r="R2882" s="24" t="str">
        <f t="shared" si="311"/>
        <v>plays</v>
      </c>
      <c r="S2882" s="14" t="str">
        <f t="shared" si="312"/>
        <v>Jul</v>
      </c>
      <c r="T2882" s="14" t="str">
        <f t="shared" si="313"/>
        <v>2015</v>
      </c>
      <c r="U2882" s="14" t="str">
        <f t="shared" si="314"/>
        <v>Aug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2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315">E2883/D2883*100</f>
        <v>0</v>
      </c>
      <c r="P2883" s="10" t="e">
        <f t="shared" ref="P2883:P2946" si="316">E2883/L2883</f>
        <v>#DIV/0!</v>
      </c>
      <c r="Q2883" t="str">
        <f t="shared" ref="Q2883:Q2946" si="317">LEFT(N2883,FIND("/",N2883)-1)</f>
        <v>theater</v>
      </c>
      <c r="R2883" s="24" t="str">
        <f t="shared" ref="R2883:R2946" si="318">RIGHT(N2883,LEN(N2883)-SEARCH("/",N2883,1))</f>
        <v>plays</v>
      </c>
      <c r="S2883" s="14" t="str">
        <f t="shared" ref="S2883:S2946" si="319">TEXT((((J2883/60)/60)/24)+DATE(1970,1,1),"mmm")</f>
        <v>Oct</v>
      </c>
      <c r="T2883" s="14" t="str">
        <f t="shared" ref="T2883:T2946" si="320">TEXT(((((J2883/60)/60)/24)+DATE(1970,1,1)),"yyyy")</f>
        <v>2014</v>
      </c>
      <c r="U2883" s="14" t="str">
        <f t="shared" ref="U2883:U2946" si="321">TEXT((((I2883/60)/60)/24)+DATE(1970,1,1),"mmm")</f>
        <v>Dec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23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15"/>
        <v>33.6</v>
      </c>
      <c r="P2884" s="10">
        <f t="shared" si="316"/>
        <v>63</v>
      </c>
      <c r="Q2884" t="str">
        <f t="shared" si="317"/>
        <v>theater</v>
      </c>
      <c r="R2884" s="24" t="str">
        <f t="shared" si="318"/>
        <v>plays</v>
      </c>
      <c r="S2884" s="14" t="str">
        <f t="shared" si="319"/>
        <v>Apr</v>
      </c>
      <c r="T2884" s="14" t="str">
        <f t="shared" si="320"/>
        <v>2016</v>
      </c>
      <c r="U2884" s="14" t="str">
        <f t="shared" si="321"/>
        <v>May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23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15"/>
        <v>19.079999999999998</v>
      </c>
      <c r="P2885" s="10">
        <f t="shared" si="316"/>
        <v>381.6</v>
      </c>
      <c r="Q2885" t="str">
        <f t="shared" si="317"/>
        <v>theater</v>
      </c>
      <c r="R2885" s="24" t="str">
        <f t="shared" si="318"/>
        <v>plays</v>
      </c>
      <c r="S2885" s="14" t="str">
        <f t="shared" si="319"/>
        <v>Jan</v>
      </c>
      <c r="T2885" s="14" t="str">
        <f t="shared" si="320"/>
        <v>2016</v>
      </c>
      <c r="U2885" s="14" t="str">
        <f t="shared" si="321"/>
        <v>Feb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23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15"/>
        <v>0.41111111111111115</v>
      </c>
      <c r="P2886" s="10">
        <f t="shared" si="316"/>
        <v>46.25</v>
      </c>
      <c r="Q2886" t="str">
        <f t="shared" si="317"/>
        <v>theater</v>
      </c>
      <c r="R2886" s="24" t="str">
        <f t="shared" si="318"/>
        <v>plays</v>
      </c>
      <c r="S2886" s="14" t="str">
        <f t="shared" si="319"/>
        <v>Nov</v>
      </c>
      <c r="T2886" s="14" t="str">
        <f t="shared" si="320"/>
        <v>2014</v>
      </c>
      <c r="U2886" s="14" t="str">
        <f t="shared" si="321"/>
        <v>Dec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23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15"/>
        <v>32.5</v>
      </c>
      <c r="P2887" s="10">
        <f t="shared" si="316"/>
        <v>26</v>
      </c>
      <c r="Q2887" t="str">
        <f t="shared" si="317"/>
        <v>theater</v>
      </c>
      <c r="R2887" s="24" t="str">
        <f t="shared" si="318"/>
        <v>plays</v>
      </c>
      <c r="S2887" s="14" t="str">
        <f t="shared" si="319"/>
        <v>Feb</v>
      </c>
      <c r="T2887" s="14" t="str">
        <f t="shared" si="320"/>
        <v>2015</v>
      </c>
      <c r="U2887" s="14" t="str">
        <f t="shared" si="321"/>
        <v>Mar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23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15"/>
        <v>5</v>
      </c>
      <c r="P2888" s="10">
        <f t="shared" si="316"/>
        <v>10</v>
      </c>
      <c r="Q2888" t="str">
        <f t="shared" si="317"/>
        <v>theater</v>
      </c>
      <c r="R2888" s="24" t="str">
        <f t="shared" si="318"/>
        <v>plays</v>
      </c>
      <c r="S2888" s="14" t="str">
        <f t="shared" si="319"/>
        <v>Sep</v>
      </c>
      <c r="T2888" s="14" t="str">
        <f t="shared" si="320"/>
        <v>2015</v>
      </c>
      <c r="U2888" s="14" t="str">
        <f t="shared" si="321"/>
        <v>Sep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23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15"/>
        <v>0.16666666666666669</v>
      </c>
      <c r="P2889" s="10">
        <f t="shared" si="316"/>
        <v>5</v>
      </c>
      <c r="Q2889" t="str">
        <f t="shared" si="317"/>
        <v>theater</v>
      </c>
      <c r="R2889" s="24" t="str">
        <f t="shared" si="318"/>
        <v>plays</v>
      </c>
      <c r="S2889" s="14" t="str">
        <f t="shared" si="319"/>
        <v>Dec</v>
      </c>
      <c r="T2889" s="14" t="str">
        <f t="shared" si="320"/>
        <v>2014</v>
      </c>
      <c r="U2889" s="14" t="str">
        <f t="shared" si="321"/>
        <v>Jan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23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15"/>
        <v>0</v>
      </c>
      <c r="P2890" s="10" t="e">
        <f t="shared" si="316"/>
        <v>#DIV/0!</v>
      </c>
      <c r="Q2890" t="str">
        <f t="shared" si="317"/>
        <v>theater</v>
      </c>
      <c r="R2890" s="24" t="str">
        <f t="shared" si="318"/>
        <v>plays</v>
      </c>
      <c r="S2890" s="14" t="str">
        <f t="shared" si="319"/>
        <v>Oct</v>
      </c>
      <c r="T2890" s="14" t="str">
        <f t="shared" si="320"/>
        <v>2014</v>
      </c>
      <c r="U2890" s="14" t="str">
        <f t="shared" si="321"/>
        <v>Oct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23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15"/>
        <v>38.066666666666663</v>
      </c>
      <c r="P2891" s="10">
        <f t="shared" si="316"/>
        <v>81.571428571428569</v>
      </c>
      <c r="Q2891" t="str">
        <f t="shared" si="317"/>
        <v>theater</v>
      </c>
      <c r="R2891" s="24" t="str">
        <f t="shared" si="318"/>
        <v>plays</v>
      </c>
      <c r="S2891" s="14" t="str">
        <f t="shared" si="319"/>
        <v>Jul</v>
      </c>
      <c r="T2891" s="14" t="str">
        <f t="shared" si="320"/>
        <v>2014</v>
      </c>
      <c r="U2891" s="14" t="str">
        <f t="shared" si="321"/>
        <v>Aug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23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15"/>
        <v>1.05</v>
      </c>
      <c r="P2892" s="10">
        <f t="shared" si="316"/>
        <v>7</v>
      </c>
      <c r="Q2892" t="str">
        <f t="shared" si="317"/>
        <v>theater</v>
      </c>
      <c r="R2892" s="24" t="str">
        <f t="shared" si="318"/>
        <v>plays</v>
      </c>
      <c r="S2892" s="14" t="str">
        <f t="shared" si="319"/>
        <v>Jul</v>
      </c>
      <c r="T2892" s="14" t="str">
        <f t="shared" si="320"/>
        <v>2014</v>
      </c>
      <c r="U2892" s="14" t="str">
        <f t="shared" si="321"/>
        <v>Aug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2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15"/>
        <v>2.73</v>
      </c>
      <c r="P2893" s="10">
        <f t="shared" si="316"/>
        <v>27.3</v>
      </c>
      <c r="Q2893" t="str">
        <f t="shared" si="317"/>
        <v>theater</v>
      </c>
      <c r="R2893" s="24" t="str">
        <f t="shared" si="318"/>
        <v>plays</v>
      </c>
      <c r="S2893" s="14" t="str">
        <f t="shared" si="319"/>
        <v>Feb</v>
      </c>
      <c r="T2893" s="14" t="str">
        <f t="shared" si="320"/>
        <v>2016</v>
      </c>
      <c r="U2893" s="14" t="str">
        <f t="shared" si="321"/>
        <v>Apr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23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15"/>
        <v>9.0909090909090917</v>
      </c>
      <c r="P2894" s="10">
        <f t="shared" si="316"/>
        <v>29.411764705882351</v>
      </c>
      <c r="Q2894" t="str">
        <f t="shared" si="317"/>
        <v>theater</v>
      </c>
      <c r="R2894" s="24" t="str">
        <f t="shared" si="318"/>
        <v>plays</v>
      </c>
      <c r="S2894" s="14" t="str">
        <f t="shared" si="319"/>
        <v>Aug</v>
      </c>
      <c r="T2894" s="14" t="str">
        <f t="shared" si="320"/>
        <v>2014</v>
      </c>
      <c r="U2894" s="14" t="str">
        <f t="shared" si="321"/>
        <v>Aug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23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15"/>
        <v>0.5</v>
      </c>
      <c r="P2895" s="10">
        <f t="shared" si="316"/>
        <v>12.5</v>
      </c>
      <c r="Q2895" t="str">
        <f t="shared" si="317"/>
        <v>theater</v>
      </c>
      <c r="R2895" s="24" t="str">
        <f t="shared" si="318"/>
        <v>plays</v>
      </c>
      <c r="S2895" s="14" t="str">
        <f t="shared" si="319"/>
        <v>Nov</v>
      </c>
      <c r="T2895" s="14" t="str">
        <f t="shared" si="320"/>
        <v>2014</v>
      </c>
      <c r="U2895" s="14" t="str">
        <f t="shared" si="321"/>
        <v>Jan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23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15"/>
        <v>0</v>
      </c>
      <c r="P2896" s="10" t="e">
        <f t="shared" si="316"/>
        <v>#DIV/0!</v>
      </c>
      <c r="Q2896" t="str">
        <f t="shared" si="317"/>
        <v>theater</v>
      </c>
      <c r="R2896" s="24" t="str">
        <f t="shared" si="318"/>
        <v>plays</v>
      </c>
      <c r="S2896" s="14" t="str">
        <f t="shared" si="319"/>
        <v>Feb</v>
      </c>
      <c r="T2896" s="14" t="str">
        <f t="shared" si="320"/>
        <v>2015</v>
      </c>
      <c r="U2896" s="14" t="str">
        <f t="shared" si="321"/>
        <v>Apr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23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15"/>
        <v>4.5999999999999996</v>
      </c>
      <c r="P2897" s="10">
        <f t="shared" si="316"/>
        <v>5.75</v>
      </c>
      <c r="Q2897" t="str">
        <f t="shared" si="317"/>
        <v>theater</v>
      </c>
      <c r="R2897" s="24" t="str">
        <f t="shared" si="318"/>
        <v>plays</v>
      </c>
      <c r="S2897" s="14" t="str">
        <f t="shared" si="319"/>
        <v>Jun</v>
      </c>
      <c r="T2897" s="14" t="str">
        <f t="shared" si="320"/>
        <v>2014</v>
      </c>
      <c r="U2897" s="14" t="str">
        <f t="shared" si="321"/>
        <v>Jun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23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15"/>
        <v>20.833333333333336</v>
      </c>
      <c r="P2898" s="10">
        <f t="shared" si="316"/>
        <v>52.083333333333336</v>
      </c>
      <c r="Q2898" t="str">
        <f t="shared" si="317"/>
        <v>theater</v>
      </c>
      <c r="R2898" s="24" t="str">
        <f t="shared" si="318"/>
        <v>plays</v>
      </c>
      <c r="S2898" s="14" t="str">
        <f t="shared" si="319"/>
        <v>Nov</v>
      </c>
      <c r="T2898" s="14" t="str">
        <f t="shared" si="320"/>
        <v>2016</v>
      </c>
      <c r="U2898" s="14" t="str">
        <f t="shared" si="321"/>
        <v>Dec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23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15"/>
        <v>4.583333333333333</v>
      </c>
      <c r="P2899" s="10">
        <f t="shared" si="316"/>
        <v>183.33333333333334</v>
      </c>
      <c r="Q2899" t="str">
        <f t="shared" si="317"/>
        <v>theater</v>
      </c>
      <c r="R2899" s="24" t="str">
        <f t="shared" si="318"/>
        <v>plays</v>
      </c>
      <c r="S2899" s="14" t="str">
        <f t="shared" si="319"/>
        <v>Sep</v>
      </c>
      <c r="T2899" s="14" t="str">
        <f t="shared" si="320"/>
        <v>2015</v>
      </c>
      <c r="U2899" s="14" t="str">
        <f t="shared" si="321"/>
        <v>Oct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23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15"/>
        <v>4.2133333333333338</v>
      </c>
      <c r="P2900" s="10">
        <f t="shared" si="316"/>
        <v>26.333333333333332</v>
      </c>
      <c r="Q2900" t="str">
        <f t="shared" si="317"/>
        <v>theater</v>
      </c>
      <c r="R2900" s="24" t="str">
        <f t="shared" si="318"/>
        <v>plays</v>
      </c>
      <c r="S2900" s="14" t="str">
        <f t="shared" si="319"/>
        <v>Oct</v>
      </c>
      <c r="T2900" s="14" t="str">
        <f t="shared" si="320"/>
        <v>2015</v>
      </c>
      <c r="U2900" s="14" t="str">
        <f t="shared" si="321"/>
        <v>Oct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23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15"/>
        <v>0</v>
      </c>
      <c r="P2901" s="10" t="e">
        <f t="shared" si="316"/>
        <v>#DIV/0!</v>
      </c>
      <c r="Q2901" t="str">
        <f t="shared" si="317"/>
        <v>theater</v>
      </c>
      <c r="R2901" s="24" t="str">
        <f t="shared" si="318"/>
        <v>plays</v>
      </c>
      <c r="S2901" s="14" t="str">
        <f t="shared" si="319"/>
        <v>May</v>
      </c>
      <c r="T2901" s="14" t="str">
        <f t="shared" si="320"/>
        <v>2016</v>
      </c>
      <c r="U2901" s="14" t="str">
        <f t="shared" si="321"/>
        <v>Jul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23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15"/>
        <v>61.909090909090914</v>
      </c>
      <c r="P2902" s="10">
        <f t="shared" si="316"/>
        <v>486.42857142857144</v>
      </c>
      <c r="Q2902" t="str">
        <f t="shared" si="317"/>
        <v>theater</v>
      </c>
      <c r="R2902" s="24" t="str">
        <f t="shared" si="318"/>
        <v>plays</v>
      </c>
      <c r="S2902" s="14" t="str">
        <f t="shared" si="319"/>
        <v>Jul</v>
      </c>
      <c r="T2902" s="14" t="str">
        <f t="shared" si="320"/>
        <v>2014</v>
      </c>
      <c r="U2902" s="14" t="str">
        <f t="shared" si="321"/>
        <v>Aug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2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15"/>
        <v>0.8</v>
      </c>
      <c r="P2903" s="10">
        <f t="shared" si="316"/>
        <v>3</v>
      </c>
      <c r="Q2903" t="str">
        <f t="shared" si="317"/>
        <v>theater</v>
      </c>
      <c r="R2903" s="24" t="str">
        <f t="shared" si="318"/>
        <v>plays</v>
      </c>
      <c r="S2903" s="14" t="str">
        <f t="shared" si="319"/>
        <v>Dec</v>
      </c>
      <c r="T2903" s="14" t="str">
        <f t="shared" si="320"/>
        <v>2014</v>
      </c>
      <c r="U2903" s="14" t="str">
        <f t="shared" si="321"/>
        <v>Feb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23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15"/>
        <v>1.6666666666666666E-2</v>
      </c>
      <c r="P2904" s="10">
        <f t="shared" si="316"/>
        <v>25</v>
      </c>
      <c r="Q2904" t="str">
        <f t="shared" si="317"/>
        <v>theater</v>
      </c>
      <c r="R2904" s="24" t="str">
        <f t="shared" si="318"/>
        <v>plays</v>
      </c>
      <c r="S2904" s="14" t="str">
        <f t="shared" si="319"/>
        <v>Jul</v>
      </c>
      <c r="T2904" s="14" t="str">
        <f t="shared" si="320"/>
        <v>2015</v>
      </c>
      <c r="U2904" s="14" t="str">
        <f t="shared" si="321"/>
        <v>Aug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23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15"/>
        <v>0.77999999999999992</v>
      </c>
      <c r="P2905" s="10">
        <f t="shared" si="316"/>
        <v>9.75</v>
      </c>
      <c r="Q2905" t="str">
        <f t="shared" si="317"/>
        <v>theater</v>
      </c>
      <c r="R2905" s="24" t="str">
        <f t="shared" si="318"/>
        <v>plays</v>
      </c>
      <c r="S2905" s="14" t="str">
        <f t="shared" si="319"/>
        <v>Jul</v>
      </c>
      <c r="T2905" s="14" t="str">
        <f t="shared" si="320"/>
        <v>2015</v>
      </c>
      <c r="U2905" s="14" t="str">
        <f t="shared" si="321"/>
        <v>Sep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23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15"/>
        <v>5</v>
      </c>
      <c r="P2906" s="10">
        <f t="shared" si="316"/>
        <v>18.75</v>
      </c>
      <c r="Q2906" t="str">
        <f t="shared" si="317"/>
        <v>theater</v>
      </c>
      <c r="R2906" s="24" t="str">
        <f t="shared" si="318"/>
        <v>plays</v>
      </c>
      <c r="S2906" s="14" t="str">
        <f t="shared" si="319"/>
        <v>Oct</v>
      </c>
      <c r="T2906" s="14" t="str">
        <f t="shared" si="320"/>
        <v>2014</v>
      </c>
      <c r="U2906" s="14" t="str">
        <f t="shared" si="321"/>
        <v>Nov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23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15"/>
        <v>17.771428571428572</v>
      </c>
      <c r="P2907" s="10">
        <f t="shared" si="316"/>
        <v>36.588235294117645</v>
      </c>
      <c r="Q2907" t="str">
        <f t="shared" si="317"/>
        <v>theater</v>
      </c>
      <c r="R2907" s="24" t="str">
        <f t="shared" si="318"/>
        <v>plays</v>
      </c>
      <c r="S2907" s="14" t="str">
        <f t="shared" si="319"/>
        <v>Aug</v>
      </c>
      <c r="T2907" s="14" t="str">
        <f t="shared" si="320"/>
        <v>2016</v>
      </c>
      <c r="U2907" s="14" t="str">
        <f t="shared" si="321"/>
        <v>Sep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23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15"/>
        <v>9.4166666666666661</v>
      </c>
      <c r="P2908" s="10">
        <f t="shared" si="316"/>
        <v>80.714285714285708</v>
      </c>
      <c r="Q2908" t="str">
        <f t="shared" si="317"/>
        <v>theater</v>
      </c>
      <c r="R2908" s="24" t="str">
        <f t="shared" si="318"/>
        <v>plays</v>
      </c>
      <c r="S2908" s="14" t="str">
        <f t="shared" si="319"/>
        <v>Jul</v>
      </c>
      <c r="T2908" s="14" t="str">
        <f t="shared" si="320"/>
        <v>2015</v>
      </c>
      <c r="U2908" s="14" t="str">
        <f t="shared" si="321"/>
        <v>Aug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23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15"/>
        <v>0.08</v>
      </c>
      <c r="P2909" s="10">
        <f t="shared" si="316"/>
        <v>1</v>
      </c>
      <c r="Q2909" t="str">
        <f t="shared" si="317"/>
        <v>theater</v>
      </c>
      <c r="R2909" s="24" t="str">
        <f t="shared" si="318"/>
        <v>plays</v>
      </c>
      <c r="S2909" s="14" t="str">
        <f t="shared" si="319"/>
        <v>Mar</v>
      </c>
      <c r="T2909" s="14" t="str">
        <f t="shared" si="320"/>
        <v>2016</v>
      </c>
      <c r="U2909" s="14" t="str">
        <f t="shared" si="321"/>
        <v>May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23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15"/>
        <v>2.75</v>
      </c>
      <c r="P2910" s="10">
        <f t="shared" si="316"/>
        <v>52.8</v>
      </c>
      <c r="Q2910" t="str">
        <f t="shared" si="317"/>
        <v>theater</v>
      </c>
      <c r="R2910" s="24" t="str">
        <f t="shared" si="318"/>
        <v>plays</v>
      </c>
      <c r="S2910" s="14" t="str">
        <f t="shared" si="319"/>
        <v>May</v>
      </c>
      <c r="T2910" s="14" t="str">
        <f t="shared" si="320"/>
        <v>2016</v>
      </c>
      <c r="U2910" s="14" t="str">
        <f t="shared" si="321"/>
        <v>Jun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23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15"/>
        <v>1.1111111111111112E-2</v>
      </c>
      <c r="P2911" s="10">
        <f t="shared" si="316"/>
        <v>20</v>
      </c>
      <c r="Q2911" t="str">
        <f t="shared" si="317"/>
        <v>theater</v>
      </c>
      <c r="R2911" s="24" t="str">
        <f t="shared" si="318"/>
        <v>plays</v>
      </c>
      <c r="S2911" s="14" t="str">
        <f t="shared" si="319"/>
        <v>Oct</v>
      </c>
      <c r="T2911" s="14" t="str">
        <f t="shared" si="320"/>
        <v>2014</v>
      </c>
      <c r="U2911" s="14" t="str">
        <f t="shared" si="321"/>
        <v>Nov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23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15"/>
        <v>3.3333333333333335E-3</v>
      </c>
      <c r="P2912" s="10">
        <f t="shared" si="316"/>
        <v>1</v>
      </c>
      <c r="Q2912" t="str">
        <f t="shared" si="317"/>
        <v>theater</v>
      </c>
      <c r="R2912" s="24" t="str">
        <f t="shared" si="318"/>
        <v>plays</v>
      </c>
      <c r="S2912" s="14" t="str">
        <f t="shared" si="319"/>
        <v>Apr</v>
      </c>
      <c r="T2912" s="14" t="str">
        <f t="shared" si="320"/>
        <v>2015</v>
      </c>
      <c r="U2912" s="14" t="str">
        <f t="shared" si="321"/>
        <v>Jun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2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15"/>
        <v>36.5</v>
      </c>
      <c r="P2913" s="10">
        <f t="shared" si="316"/>
        <v>46.928571428571431</v>
      </c>
      <c r="Q2913" t="str">
        <f t="shared" si="317"/>
        <v>theater</v>
      </c>
      <c r="R2913" s="24" t="str">
        <f t="shared" si="318"/>
        <v>plays</v>
      </c>
      <c r="S2913" s="14" t="str">
        <f t="shared" si="319"/>
        <v>May</v>
      </c>
      <c r="T2913" s="14" t="str">
        <f t="shared" si="320"/>
        <v>2015</v>
      </c>
      <c r="U2913" s="14" t="str">
        <f t="shared" si="321"/>
        <v>Jun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23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15"/>
        <v>14.058171745152354</v>
      </c>
      <c r="P2914" s="10">
        <f t="shared" si="316"/>
        <v>78.07692307692308</v>
      </c>
      <c r="Q2914" t="str">
        <f t="shared" si="317"/>
        <v>theater</v>
      </c>
      <c r="R2914" s="24" t="str">
        <f t="shared" si="318"/>
        <v>plays</v>
      </c>
      <c r="S2914" s="14" t="str">
        <f t="shared" si="319"/>
        <v>Dec</v>
      </c>
      <c r="T2914" s="14" t="str">
        <f t="shared" si="320"/>
        <v>2015</v>
      </c>
      <c r="U2914" s="14" t="str">
        <f t="shared" si="321"/>
        <v>Jan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23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15"/>
        <v>0.02</v>
      </c>
      <c r="P2915" s="10">
        <f t="shared" si="316"/>
        <v>1</v>
      </c>
      <c r="Q2915" t="str">
        <f t="shared" si="317"/>
        <v>theater</v>
      </c>
      <c r="R2915" s="24" t="str">
        <f t="shared" si="318"/>
        <v>plays</v>
      </c>
      <c r="S2915" s="14" t="str">
        <f t="shared" si="319"/>
        <v>Jul</v>
      </c>
      <c r="T2915" s="14" t="str">
        <f t="shared" si="320"/>
        <v>2014</v>
      </c>
      <c r="U2915" s="14" t="str">
        <f t="shared" si="321"/>
        <v>Sep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23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15"/>
        <v>4.0000000000000001E-3</v>
      </c>
      <c r="P2916" s="10">
        <f t="shared" si="316"/>
        <v>1</v>
      </c>
      <c r="Q2916" t="str">
        <f t="shared" si="317"/>
        <v>theater</v>
      </c>
      <c r="R2916" s="24" t="str">
        <f t="shared" si="318"/>
        <v>plays</v>
      </c>
      <c r="S2916" s="14" t="str">
        <f t="shared" si="319"/>
        <v>Jan</v>
      </c>
      <c r="T2916" s="14" t="str">
        <f t="shared" si="320"/>
        <v>2015</v>
      </c>
      <c r="U2916" s="14" t="str">
        <f t="shared" si="321"/>
        <v>Mar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23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15"/>
        <v>61.1</v>
      </c>
      <c r="P2917" s="10">
        <f t="shared" si="316"/>
        <v>203.66666666666666</v>
      </c>
      <c r="Q2917" t="str">
        <f t="shared" si="317"/>
        <v>theater</v>
      </c>
      <c r="R2917" s="24" t="str">
        <f t="shared" si="318"/>
        <v>plays</v>
      </c>
      <c r="S2917" s="14" t="str">
        <f t="shared" si="319"/>
        <v>Feb</v>
      </c>
      <c r="T2917" s="14" t="str">
        <f t="shared" si="320"/>
        <v>2016</v>
      </c>
      <c r="U2917" s="14" t="str">
        <f t="shared" si="321"/>
        <v>Mar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23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15"/>
        <v>7.8378378378378386</v>
      </c>
      <c r="P2918" s="10">
        <f t="shared" si="316"/>
        <v>20.714285714285715</v>
      </c>
      <c r="Q2918" t="str">
        <f t="shared" si="317"/>
        <v>theater</v>
      </c>
      <c r="R2918" s="24" t="str">
        <f t="shared" si="318"/>
        <v>plays</v>
      </c>
      <c r="S2918" s="14" t="str">
        <f t="shared" si="319"/>
        <v>Apr</v>
      </c>
      <c r="T2918" s="14" t="str">
        <f t="shared" si="320"/>
        <v>2014</v>
      </c>
      <c r="U2918" s="14" t="str">
        <f t="shared" si="321"/>
        <v>May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23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15"/>
        <v>21.85</v>
      </c>
      <c r="P2919" s="10">
        <f t="shared" si="316"/>
        <v>48.555555555555557</v>
      </c>
      <c r="Q2919" t="str">
        <f t="shared" si="317"/>
        <v>theater</v>
      </c>
      <c r="R2919" s="24" t="str">
        <f t="shared" si="318"/>
        <v>plays</v>
      </c>
      <c r="S2919" s="14" t="str">
        <f t="shared" si="319"/>
        <v>Aug</v>
      </c>
      <c r="T2919" s="14" t="str">
        <f t="shared" si="320"/>
        <v>2015</v>
      </c>
      <c r="U2919" s="14" t="str">
        <f t="shared" si="321"/>
        <v>Sep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23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15"/>
        <v>27.24</v>
      </c>
      <c r="P2920" s="10">
        <f t="shared" si="316"/>
        <v>68.099999999999994</v>
      </c>
      <c r="Q2920" t="str">
        <f t="shared" si="317"/>
        <v>theater</v>
      </c>
      <c r="R2920" s="24" t="str">
        <f t="shared" si="318"/>
        <v>plays</v>
      </c>
      <c r="S2920" s="14" t="str">
        <f t="shared" si="319"/>
        <v>Oct</v>
      </c>
      <c r="T2920" s="14" t="str">
        <f t="shared" si="320"/>
        <v>2015</v>
      </c>
      <c r="U2920" s="14" t="str">
        <f t="shared" si="321"/>
        <v>Oct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23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15"/>
        <v>8.5</v>
      </c>
      <c r="P2921" s="10">
        <f t="shared" si="316"/>
        <v>8.5</v>
      </c>
      <c r="Q2921" t="str">
        <f t="shared" si="317"/>
        <v>theater</v>
      </c>
      <c r="R2921" s="24" t="str">
        <f t="shared" si="318"/>
        <v>plays</v>
      </c>
      <c r="S2921" s="14" t="str">
        <f t="shared" si="319"/>
        <v>Jul</v>
      </c>
      <c r="T2921" s="14" t="str">
        <f t="shared" si="320"/>
        <v>2014</v>
      </c>
      <c r="U2921" s="14" t="str">
        <f t="shared" si="321"/>
        <v>Aug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23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15"/>
        <v>26.840000000000003</v>
      </c>
      <c r="P2922" s="10">
        <f t="shared" si="316"/>
        <v>51.615384615384613</v>
      </c>
      <c r="Q2922" t="str">
        <f t="shared" si="317"/>
        <v>theater</v>
      </c>
      <c r="R2922" s="24" t="str">
        <f t="shared" si="318"/>
        <v>plays</v>
      </c>
      <c r="S2922" s="14" t="str">
        <f t="shared" si="319"/>
        <v>Feb</v>
      </c>
      <c r="T2922" s="14" t="str">
        <f t="shared" si="320"/>
        <v>2015</v>
      </c>
      <c r="U2922" s="14" t="str">
        <f t="shared" si="321"/>
        <v>Mar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15"/>
        <v>129</v>
      </c>
      <c r="P2923" s="10">
        <f t="shared" si="316"/>
        <v>43</v>
      </c>
      <c r="Q2923" t="str">
        <f t="shared" si="317"/>
        <v>theater</v>
      </c>
      <c r="R2923" s="24" t="str">
        <f t="shared" si="318"/>
        <v>musical</v>
      </c>
      <c r="S2923" s="14" t="str">
        <f t="shared" si="319"/>
        <v>Aug</v>
      </c>
      <c r="T2923" s="14" t="str">
        <f t="shared" si="320"/>
        <v>2014</v>
      </c>
      <c r="U2923" s="14" t="str">
        <f t="shared" si="321"/>
        <v>Sep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23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15"/>
        <v>100</v>
      </c>
      <c r="P2924" s="10">
        <f t="shared" si="316"/>
        <v>83.333333333333329</v>
      </c>
      <c r="Q2924" t="str">
        <f t="shared" si="317"/>
        <v>theater</v>
      </c>
      <c r="R2924" s="24" t="str">
        <f t="shared" si="318"/>
        <v>musical</v>
      </c>
      <c r="S2924" s="14" t="str">
        <f t="shared" si="319"/>
        <v>Apr</v>
      </c>
      <c r="T2924" s="14" t="str">
        <f t="shared" si="320"/>
        <v>2015</v>
      </c>
      <c r="U2924" s="14" t="str">
        <f t="shared" si="321"/>
        <v>May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23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15"/>
        <v>100</v>
      </c>
      <c r="P2925" s="10">
        <f t="shared" si="316"/>
        <v>30</v>
      </c>
      <c r="Q2925" t="str">
        <f t="shared" si="317"/>
        <v>theater</v>
      </c>
      <c r="R2925" s="24" t="str">
        <f t="shared" si="318"/>
        <v>musical</v>
      </c>
      <c r="S2925" s="14" t="str">
        <f t="shared" si="319"/>
        <v>Jan</v>
      </c>
      <c r="T2925" s="14" t="str">
        <f t="shared" si="320"/>
        <v>2015</v>
      </c>
      <c r="U2925" s="14" t="str">
        <f t="shared" si="321"/>
        <v>Jan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23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15"/>
        <v>103.2</v>
      </c>
      <c r="P2926" s="10">
        <f t="shared" si="316"/>
        <v>175.51020408163265</v>
      </c>
      <c r="Q2926" t="str">
        <f t="shared" si="317"/>
        <v>theater</v>
      </c>
      <c r="R2926" s="24" t="str">
        <f t="shared" si="318"/>
        <v>musical</v>
      </c>
      <c r="S2926" s="14" t="str">
        <f t="shared" si="319"/>
        <v>Apr</v>
      </c>
      <c r="T2926" s="14" t="str">
        <f t="shared" si="320"/>
        <v>2015</v>
      </c>
      <c r="U2926" s="14" t="str">
        <f t="shared" si="321"/>
        <v>May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23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15"/>
        <v>102.44597777777777</v>
      </c>
      <c r="P2927" s="10">
        <f t="shared" si="316"/>
        <v>231.66175879396985</v>
      </c>
      <c r="Q2927" t="str">
        <f t="shared" si="317"/>
        <v>theater</v>
      </c>
      <c r="R2927" s="24" t="str">
        <f t="shared" si="318"/>
        <v>musical</v>
      </c>
      <c r="S2927" s="14" t="str">
        <f t="shared" si="319"/>
        <v>Aug</v>
      </c>
      <c r="T2927" s="14" t="str">
        <f t="shared" si="320"/>
        <v>2014</v>
      </c>
      <c r="U2927" s="14" t="str">
        <f t="shared" si="321"/>
        <v>Sep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23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15"/>
        <v>125</v>
      </c>
      <c r="P2928" s="10">
        <f t="shared" si="316"/>
        <v>75</v>
      </c>
      <c r="Q2928" t="str">
        <f t="shared" si="317"/>
        <v>theater</v>
      </c>
      <c r="R2928" s="24" t="str">
        <f t="shared" si="318"/>
        <v>musical</v>
      </c>
      <c r="S2928" s="14" t="str">
        <f t="shared" si="319"/>
        <v>Feb</v>
      </c>
      <c r="T2928" s="14" t="str">
        <f t="shared" si="320"/>
        <v>2015</v>
      </c>
      <c r="U2928" s="14" t="str">
        <f t="shared" si="321"/>
        <v>Feb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23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15"/>
        <v>130.83333333333334</v>
      </c>
      <c r="P2929" s="10">
        <f t="shared" si="316"/>
        <v>112.14285714285714</v>
      </c>
      <c r="Q2929" t="str">
        <f t="shared" si="317"/>
        <v>theater</v>
      </c>
      <c r="R2929" s="24" t="str">
        <f t="shared" si="318"/>
        <v>musical</v>
      </c>
      <c r="S2929" s="14" t="str">
        <f t="shared" si="319"/>
        <v>Jun</v>
      </c>
      <c r="T2929" s="14" t="str">
        <f t="shared" si="320"/>
        <v>2014</v>
      </c>
      <c r="U2929" s="14" t="str">
        <f t="shared" si="321"/>
        <v>Jul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23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15"/>
        <v>100</v>
      </c>
      <c r="P2930" s="10">
        <f t="shared" si="316"/>
        <v>41.666666666666664</v>
      </c>
      <c r="Q2930" t="str">
        <f t="shared" si="317"/>
        <v>theater</v>
      </c>
      <c r="R2930" s="24" t="str">
        <f t="shared" si="318"/>
        <v>musical</v>
      </c>
      <c r="S2930" s="14" t="str">
        <f t="shared" si="319"/>
        <v>Feb</v>
      </c>
      <c r="T2930" s="14" t="str">
        <f t="shared" si="320"/>
        <v>2016</v>
      </c>
      <c r="U2930" s="14" t="str">
        <f t="shared" si="321"/>
        <v>Mar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23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15"/>
        <v>102.06937499999999</v>
      </c>
      <c r="P2931" s="10">
        <f t="shared" si="316"/>
        <v>255.17343750000001</v>
      </c>
      <c r="Q2931" t="str">
        <f t="shared" si="317"/>
        <v>theater</v>
      </c>
      <c r="R2931" s="24" t="str">
        <f t="shared" si="318"/>
        <v>musical</v>
      </c>
      <c r="S2931" s="14" t="str">
        <f t="shared" si="319"/>
        <v>Apr</v>
      </c>
      <c r="T2931" s="14" t="str">
        <f t="shared" si="320"/>
        <v>2014</v>
      </c>
      <c r="U2931" s="14" t="str">
        <f t="shared" si="321"/>
        <v>May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23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15"/>
        <v>100.92000000000002</v>
      </c>
      <c r="P2932" s="10">
        <f t="shared" si="316"/>
        <v>162.7741935483871</v>
      </c>
      <c r="Q2932" t="str">
        <f t="shared" si="317"/>
        <v>theater</v>
      </c>
      <c r="R2932" s="24" t="str">
        <f t="shared" si="318"/>
        <v>musical</v>
      </c>
      <c r="S2932" s="14" t="str">
        <f t="shared" si="319"/>
        <v>Apr</v>
      </c>
      <c r="T2932" s="14" t="str">
        <f t="shared" si="320"/>
        <v>2015</v>
      </c>
      <c r="U2932" s="14" t="str">
        <f t="shared" si="321"/>
        <v>May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2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15"/>
        <v>106</v>
      </c>
      <c r="P2933" s="10">
        <f t="shared" si="316"/>
        <v>88.333333333333329</v>
      </c>
      <c r="Q2933" t="str">
        <f t="shared" si="317"/>
        <v>theater</v>
      </c>
      <c r="R2933" s="24" t="str">
        <f t="shared" si="318"/>
        <v>musical</v>
      </c>
      <c r="S2933" s="14" t="str">
        <f t="shared" si="319"/>
        <v>Aug</v>
      </c>
      <c r="T2933" s="14" t="str">
        <f t="shared" si="320"/>
        <v>2014</v>
      </c>
      <c r="U2933" s="14" t="str">
        <f t="shared" si="321"/>
        <v>Sep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23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15"/>
        <v>105.0967741935484</v>
      </c>
      <c r="P2934" s="10">
        <f t="shared" si="316"/>
        <v>85.736842105263165</v>
      </c>
      <c r="Q2934" t="str">
        <f t="shared" si="317"/>
        <v>theater</v>
      </c>
      <c r="R2934" s="24" t="str">
        <f t="shared" si="318"/>
        <v>musical</v>
      </c>
      <c r="S2934" s="14" t="str">
        <f t="shared" si="319"/>
        <v>Jan</v>
      </c>
      <c r="T2934" s="14" t="str">
        <f t="shared" si="320"/>
        <v>2015</v>
      </c>
      <c r="U2934" s="14" t="str">
        <f t="shared" si="321"/>
        <v>Feb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23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15"/>
        <v>102.76</v>
      </c>
      <c r="P2935" s="10">
        <f t="shared" si="316"/>
        <v>47.574074074074076</v>
      </c>
      <c r="Q2935" t="str">
        <f t="shared" si="317"/>
        <v>theater</v>
      </c>
      <c r="R2935" s="24" t="str">
        <f t="shared" si="318"/>
        <v>musical</v>
      </c>
      <c r="S2935" s="14" t="str">
        <f t="shared" si="319"/>
        <v>May</v>
      </c>
      <c r="T2935" s="14" t="str">
        <f t="shared" si="320"/>
        <v>2016</v>
      </c>
      <c r="U2935" s="14" t="str">
        <f t="shared" si="321"/>
        <v>Jun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23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15"/>
        <v>108</v>
      </c>
      <c r="P2936" s="10">
        <f t="shared" si="316"/>
        <v>72.972972972972968</v>
      </c>
      <c r="Q2936" t="str">
        <f t="shared" si="317"/>
        <v>theater</v>
      </c>
      <c r="R2936" s="24" t="str">
        <f t="shared" si="318"/>
        <v>musical</v>
      </c>
      <c r="S2936" s="14" t="str">
        <f t="shared" si="319"/>
        <v>May</v>
      </c>
      <c r="T2936" s="14" t="str">
        <f t="shared" si="320"/>
        <v>2014</v>
      </c>
      <c r="U2936" s="14" t="str">
        <f t="shared" si="321"/>
        <v>Jun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23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15"/>
        <v>100.88571428571429</v>
      </c>
      <c r="P2937" s="10">
        <f t="shared" si="316"/>
        <v>90.538461538461533</v>
      </c>
      <c r="Q2937" t="str">
        <f t="shared" si="317"/>
        <v>theater</v>
      </c>
      <c r="R2937" s="24" t="str">
        <f t="shared" si="318"/>
        <v>musical</v>
      </c>
      <c r="S2937" s="14" t="str">
        <f t="shared" si="319"/>
        <v>Jul</v>
      </c>
      <c r="T2937" s="14" t="str">
        <f t="shared" si="320"/>
        <v>2016</v>
      </c>
      <c r="U2937" s="14" t="str">
        <f t="shared" si="321"/>
        <v>Aug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23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15"/>
        <v>128</v>
      </c>
      <c r="P2938" s="10">
        <f t="shared" si="316"/>
        <v>37.647058823529413</v>
      </c>
      <c r="Q2938" t="str">
        <f t="shared" si="317"/>
        <v>theater</v>
      </c>
      <c r="R2938" s="24" t="str">
        <f t="shared" si="318"/>
        <v>musical</v>
      </c>
      <c r="S2938" s="14" t="str">
        <f t="shared" si="319"/>
        <v>Sep</v>
      </c>
      <c r="T2938" s="14" t="str">
        <f t="shared" si="320"/>
        <v>2014</v>
      </c>
      <c r="U2938" s="14" t="str">
        <f t="shared" si="321"/>
        <v>Oct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23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15"/>
        <v>133.33333333333331</v>
      </c>
      <c r="P2939" s="10">
        <f t="shared" si="316"/>
        <v>36.363636363636367</v>
      </c>
      <c r="Q2939" t="str">
        <f t="shared" si="317"/>
        <v>theater</v>
      </c>
      <c r="R2939" s="24" t="str">
        <f t="shared" si="318"/>
        <v>musical</v>
      </c>
      <c r="S2939" s="14" t="str">
        <f t="shared" si="319"/>
        <v>Jun</v>
      </c>
      <c r="T2939" s="14" t="str">
        <f t="shared" si="320"/>
        <v>2014</v>
      </c>
      <c r="U2939" s="14" t="str">
        <f t="shared" si="321"/>
        <v>Jul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23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15"/>
        <v>101.375</v>
      </c>
      <c r="P2940" s="10">
        <f t="shared" si="316"/>
        <v>126.71875</v>
      </c>
      <c r="Q2940" t="str">
        <f t="shared" si="317"/>
        <v>theater</v>
      </c>
      <c r="R2940" s="24" t="str">
        <f t="shared" si="318"/>
        <v>musical</v>
      </c>
      <c r="S2940" s="14" t="str">
        <f t="shared" si="319"/>
        <v>Dec</v>
      </c>
      <c r="T2940" s="14" t="str">
        <f t="shared" si="320"/>
        <v>2014</v>
      </c>
      <c r="U2940" s="14" t="str">
        <f t="shared" si="321"/>
        <v>Jan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23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15"/>
        <v>102.875</v>
      </c>
      <c r="P2941" s="10">
        <f t="shared" si="316"/>
        <v>329.2</v>
      </c>
      <c r="Q2941" t="str">
        <f t="shared" si="317"/>
        <v>theater</v>
      </c>
      <c r="R2941" s="24" t="str">
        <f t="shared" si="318"/>
        <v>musical</v>
      </c>
      <c r="S2941" s="14" t="str">
        <f t="shared" si="319"/>
        <v>Jul</v>
      </c>
      <c r="T2941" s="14" t="str">
        <f t="shared" si="320"/>
        <v>2014</v>
      </c>
      <c r="U2941" s="14" t="str">
        <f t="shared" si="321"/>
        <v>Aug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23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15"/>
        <v>107.24000000000001</v>
      </c>
      <c r="P2942" s="10">
        <f t="shared" si="316"/>
        <v>81.242424242424249</v>
      </c>
      <c r="Q2942" t="str">
        <f t="shared" si="317"/>
        <v>theater</v>
      </c>
      <c r="R2942" s="24" t="str">
        <f t="shared" si="318"/>
        <v>musical</v>
      </c>
      <c r="S2942" s="14" t="str">
        <f t="shared" si="319"/>
        <v>Dec</v>
      </c>
      <c r="T2942" s="14" t="str">
        <f t="shared" si="320"/>
        <v>2014</v>
      </c>
      <c r="U2942" s="14" t="str">
        <f t="shared" si="321"/>
        <v>Jan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2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15"/>
        <v>4.0000000000000001E-3</v>
      </c>
      <c r="P2943" s="10">
        <f t="shared" si="316"/>
        <v>1</v>
      </c>
      <c r="Q2943" t="str">
        <f t="shared" si="317"/>
        <v>theater</v>
      </c>
      <c r="R2943" s="24" t="str">
        <f t="shared" si="318"/>
        <v>spaces</v>
      </c>
      <c r="S2943" s="14" t="str">
        <f t="shared" si="319"/>
        <v>Jan</v>
      </c>
      <c r="T2943" s="14" t="str">
        <f t="shared" si="320"/>
        <v>2015</v>
      </c>
      <c r="U2943" s="14" t="str">
        <f t="shared" si="321"/>
        <v>Mar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23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15"/>
        <v>20.424999999999997</v>
      </c>
      <c r="P2944" s="10">
        <f t="shared" si="316"/>
        <v>202.22772277227722</v>
      </c>
      <c r="Q2944" t="str">
        <f t="shared" si="317"/>
        <v>theater</v>
      </c>
      <c r="R2944" s="24" t="str">
        <f t="shared" si="318"/>
        <v>spaces</v>
      </c>
      <c r="S2944" s="14" t="str">
        <f t="shared" si="319"/>
        <v>Nov</v>
      </c>
      <c r="T2944" s="14" t="str">
        <f t="shared" si="320"/>
        <v>2015</v>
      </c>
      <c r="U2944" s="14" t="str">
        <f t="shared" si="321"/>
        <v>Dec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23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15"/>
        <v>0</v>
      </c>
      <c r="P2945" s="10" t="e">
        <f t="shared" si="316"/>
        <v>#DIV/0!</v>
      </c>
      <c r="Q2945" t="str">
        <f t="shared" si="317"/>
        <v>theater</v>
      </c>
      <c r="R2945" s="24" t="str">
        <f t="shared" si="318"/>
        <v>spaces</v>
      </c>
      <c r="S2945" s="14" t="str">
        <f t="shared" si="319"/>
        <v>Mar</v>
      </c>
      <c r="T2945" s="14" t="str">
        <f t="shared" si="320"/>
        <v>2015</v>
      </c>
      <c r="U2945" s="14" t="str">
        <f t="shared" si="321"/>
        <v>Apr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23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315"/>
        <v>1</v>
      </c>
      <c r="P2946" s="10">
        <f t="shared" si="316"/>
        <v>100</v>
      </c>
      <c r="Q2946" t="str">
        <f t="shared" si="317"/>
        <v>theater</v>
      </c>
      <c r="R2946" s="24" t="str">
        <f t="shared" si="318"/>
        <v>spaces</v>
      </c>
      <c r="S2946" s="14" t="str">
        <f t="shared" si="319"/>
        <v>May</v>
      </c>
      <c r="T2946" s="14" t="str">
        <f t="shared" si="320"/>
        <v>2015</v>
      </c>
      <c r="U2946" s="14" t="str">
        <f t="shared" si="321"/>
        <v>Jun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23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322">E2947/D2947*100</f>
        <v>0</v>
      </c>
      <c r="P2947" s="10" t="e">
        <f t="shared" ref="P2947:P3010" si="323">E2947/L2947</f>
        <v>#DIV/0!</v>
      </c>
      <c r="Q2947" t="str">
        <f t="shared" ref="Q2947:Q3010" si="324">LEFT(N2947,FIND("/",N2947)-1)</f>
        <v>theater</v>
      </c>
      <c r="R2947" s="24" t="str">
        <f t="shared" ref="R2947:R3010" si="325">RIGHT(N2947,LEN(N2947)-SEARCH("/",N2947,1))</f>
        <v>spaces</v>
      </c>
      <c r="S2947" s="14" t="str">
        <f t="shared" ref="S2947:S3010" si="326">TEXT((((J2947/60)/60)/24)+DATE(1970,1,1),"mmm")</f>
        <v>Apr</v>
      </c>
      <c r="T2947" s="14" t="str">
        <f t="shared" ref="T2947:T3010" si="327">TEXT(((((J2947/60)/60)/24)+DATE(1970,1,1)),"yyyy")</f>
        <v>2015</v>
      </c>
      <c r="U2947" s="14" t="str">
        <f t="shared" ref="U2947:U3010" si="328">TEXT((((I2947/60)/60)/24)+DATE(1970,1,1),"mmm")</f>
        <v>May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23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22"/>
        <v>0.1</v>
      </c>
      <c r="P2948" s="10">
        <f t="shared" si="323"/>
        <v>1</v>
      </c>
      <c r="Q2948" t="str">
        <f t="shared" si="324"/>
        <v>theater</v>
      </c>
      <c r="R2948" s="24" t="str">
        <f t="shared" si="325"/>
        <v>spaces</v>
      </c>
      <c r="S2948" s="14" t="str">
        <f t="shared" si="326"/>
        <v>Jul</v>
      </c>
      <c r="T2948" s="14" t="str">
        <f t="shared" si="327"/>
        <v>2016</v>
      </c>
      <c r="U2948" s="14" t="str">
        <f t="shared" si="328"/>
        <v>Aug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23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22"/>
        <v>4.2880000000000003</v>
      </c>
      <c r="P2949" s="10">
        <f t="shared" si="323"/>
        <v>82.461538461538467</v>
      </c>
      <c r="Q2949" t="str">
        <f t="shared" si="324"/>
        <v>theater</v>
      </c>
      <c r="R2949" s="24" t="str">
        <f t="shared" si="325"/>
        <v>spaces</v>
      </c>
      <c r="S2949" s="14" t="str">
        <f t="shared" si="326"/>
        <v>Oct</v>
      </c>
      <c r="T2949" s="14" t="str">
        <f t="shared" si="327"/>
        <v>2016</v>
      </c>
      <c r="U2949" s="14" t="str">
        <f t="shared" si="328"/>
        <v>Nov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23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22"/>
        <v>4.8000000000000004E-3</v>
      </c>
      <c r="P2950" s="10">
        <f t="shared" si="323"/>
        <v>2.6666666666666665</v>
      </c>
      <c r="Q2950" t="str">
        <f t="shared" si="324"/>
        <v>theater</v>
      </c>
      <c r="R2950" s="24" t="str">
        <f t="shared" si="325"/>
        <v>spaces</v>
      </c>
      <c r="S2950" s="14" t="str">
        <f t="shared" si="326"/>
        <v>Apr</v>
      </c>
      <c r="T2950" s="14" t="str">
        <f t="shared" si="327"/>
        <v>2015</v>
      </c>
      <c r="U2950" s="14" t="str">
        <f t="shared" si="328"/>
        <v>Jun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23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22"/>
        <v>2.5</v>
      </c>
      <c r="P2951" s="10">
        <f t="shared" si="323"/>
        <v>12.5</v>
      </c>
      <c r="Q2951" t="str">
        <f t="shared" si="324"/>
        <v>theater</v>
      </c>
      <c r="R2951" s="24" t="str">
        <f t="shared" si="325"/>
        <v>spaces</v>
      </c>
      <c r="S2951" s="14" t="str">
        <f t="shared" si="326"/>
        <v>Oct</v>
      </c>
      <c r="T2951" s="14" t="str">
        <f t="shared" si="327"/>
        <v>2015</v>
      </c>
      <c r="U2951" s="14" t="str">
        <f t="shared" si="328"/>
        <v>Nov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23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22"/>
        <v>0</v>
      </c>
      <c r="P2952" s="10" t="e">
        <f t="shared" si="323"/>
        <v>#DIV/0!</v>
      </c>
      <c r="Q2952" t="str">
        <f t="shared" si="324"/>
        <v>theater</v>
      </c>
      <c r="R2952" s="24" t="str">
        <f t="shared" si="325"/>
        <v>spaces</v>
      </c>
      <c r="S2952" s="14" t="str">
        <f t="shared" si="326"/>
        <v>Dec</v>
      </c>
      <c r="T2952" s="14" t="str">
        <f t="shared" si="327"/>
        <v>2015</v>
      </c>
      <c r="U2952" s="14" t="str">
        <f t="shared" si="328"/>
        <v>Jan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2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22"/>
        <v>2.1919999999999997</v>
      </c>
      <c r="P2953" s="10">
        <f t="shared" si="323"/>
        <v>18.896551724137932</v>
      </c>
      <c r="Q2953" t="str">
        <f t="shared" si="324"/>
        <v>theater</v>
      </c>
      <c r="R2953" s="24" t="str">
        <f t="shared" si="325"/>
        <v>spaces</v>
      </c>
      <c r="S2953" s="14" t="str">
        <f t="shared" si="326"/>
        <v>Aug</v>
      </c>
      <c r="T2953" s="14" t="str">
        <f t="shared" si="327"/>
        <v>2014</v>
      </c>
      <c r="U2953" s="14" t="str">
        <f t="shared" si="328"/>
        <v>Oct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23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22"/>
        <v>8.0250000000000004</v>
      </c>
      <c r="P2954" s="10">
        <f t="shared" si="323"/>
        <v>200.625</v>
      </c>
      <c r="Q2954" t="str">
        <f t="shared" si="324"/>
        <v>theater</v>
      </c>
      <c r="R2954" s="24" t="str">
        <f t="shared" si="325"/>
        <v>spaces</v>
      </c>
      <c r="S2954" s="14" t="str">
        <f t="shared" si="326"/>
        <v>Sep</v>
      </c>
      <c r="T2954" s="14" t="str">
        <f t="shared" si="327"/>
        <v>2016</v>
      </c>
      <c r="U2954" s="14" t="str">
        <f t="shared" si="328"/>
        <v>Oct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23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22"/>
        <v>0.15125</v>
      </c>
      <c r="P2955" s="10">
        <f t="shared" si="323"/>
        <v>201.66666666666666</v>
      </c>
      <c r="Q2955" t="str">
        <f t="shared" si="324"/>
        <v>theater</v>
      </c>
      <c r="R2955" s="24" t="str">
        <f t="shared" si="325"/>
        <v>spaces</v>
      </c>
      <c r="S2955" s="14" t="str">
        <f t="shared" si="326"/>
        <v>Sep</v>
      </c>
      <c r="T2955" s="14" t="str">
        <f t="shared" si="327"/>
        <v>2015</v>
      </c>
      <c r="U2955" s="14" t="str">
        <f t="shared" si="328"/>
        <v>Oct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23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22"/>
        <v>0</v>
      </c>
      <c r="P2956" s="10" t="e">
        <f t="shared" si="323"/>
        <v>#DIV/0!</v>
      </c>
      <c r="Q2956" t="str">
        <f t="shared" si="324"/>
        <v>theater</v>
      </c>
      <c r="R2956" s="24" t="str">
        <f t="shared" si="325"/>
        <v>spaces</v>
      </c>
      <c r="S2956" s="14" t="str">
        <f t="shared" si="326"/>
        <v>Feb</v>
      </c>
      <c r="T2956" s="14" t="str">
        <f t="shared" si="327"/>
        <v>2017</v>
      </c>
      <c r="U2956" s="14" t="str">
        <f t="shared" si="328"/>
        <v>Mar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23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22"/>
        <v>59.583333333333336</v>
      </c>
      <c r="P2957" s="10">
        <f t="shared" si="323"/>
        <v>65</v>
      </c>
      <c r="Q2957" t="str">
        <f t="shared" si="324"/>
        <v>theater</v>
      </c>
      <c r="R2957" s="24" t="str">
        <f t="shared" si="325"/>
        <v>spaces</v>
      </c>
      <c r="S2957" s="14" t="str">
        <f t="shared" si="326"/>
        <v>May</v>
      </c>
      <c r="T2957" s="14" t="str">
        <f t="shared" si="327"/>
        <v>2015</v>
      </c>
      <c r="U2957" s="14" t="str">
        <f t="shared" si="328"/>
        <v>Jun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23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22"/>
        <v>16.734177215189874</v>
      </c>
      <c r="P2958" s="10">
        <f t="shared" si="323"/>
        <v>66.099999999999994</v>
      </c>
      <c r="Q2958" t="str">
        <f t="shared" si="324"/>
        <v>theater</v>
      </c>
      <c r="R2958" s="24" t="str">
        <f t="shared" si="325"/>
        <v>spaces</v>
      </c>
      <c r="S2958" s="14" t="str">
        <f t="shared" si="326"/>
        <v>Apr</v>
      </c>
      <c r="T2958" s="14" t="str">
        <f t="shared" si="327"/>
        <v>2016</v>
      </c>
      <c r="U2958" s="14" t="str">
        <f t="shared" si="328"/>
        <v>May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23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22"/>
        <v>1.8666666666666669</v>
      </c>
      <c r="P2959" s="10">
        <f t="shared" si="323"/>
        <v>93.333333333333329</v>
      </c>
      <c r="Q2959" t="str">
        <f t="shared" si="324"/>
        <v>theater</v>
      </c>
      <c r="R2959" s="24" t="str">
        <f t="shared" si="325"/>
        <v>spaces</v>
      </c>
      <c r="S2959" s="14" t="str">
        <f t="shared" si="326"/>
        <v>Jan</v>
      </c>
      <c r="T2959" s="14" t="str">
        <f t="shared" si="327"/>
        <v>2015</v>
      </c>
      <c r="U2959" s="14" t="str">
        <f t="shared" si="328"/>
        <v>Mar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23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22"/>
        <v>0</v>
      </c>
      <c r="P2960" s="10" t="e">
        <f t="shared" si="323"/>
        <v>#DIV/0!</v>
      </c>
      <c r="Q2960" t="str">
        <f t="shared" si="324"/>
        <v>theater</v>
      </c>
      <c r="R2960" s="24" t="str">
        <f t="shared" si="325"/>
        <v>spaces</v>
      </c>
      <c r="S2960" s="14" t="str">
        <f t="shared" si="326"/>
        <v>Mar</v>
      </c>
      <c r="T2960" s="14" t="str">
        <f t="shared" si="327"/>
        <v>2016</v>
      </c>
      <c r="U2960" s="14" t="str">
        <f t="shared" si="328"/>
        <v>May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23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22"/>
        <v>0</v>
      </c>
      <c r="P2961" s="10" t="e">
        <f t="shared" si="323"/>
        <v>#DIV/0!</v>
      </c>
      <c r="Q2961" t="str">
        <f t="shared" si="324"/>
        <v>theater</v>
      </c>
      <c r="R2961" s="24" t="str">
        <f t="shared" si="325"/>
        <v>spaces</v>
      </c>
      <c r="S2961" s="14" t="str">
        <f t="shared" si="326"/>
        <v>May</v>
      </c>
      <c r="T2961" s="14" t="str">
        <f t="shared" si="327"/>
        <v>2016</v>
      </c>
      <c r="U2961" s="14" t="str">
        <f t="shared" si="328"/>
        <v>Jun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23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22"/>
        <v>0</v>
      </c>
      <c r="P2962" s="10" t="e">
        <f t="shared" si="323"/>
        <v>#DIV/0!</v>
      </c>
      <c r="Q2962" t="str">
        <f t="shared" si="324"/>
        <v>theater</v>
      </c>
      <c r="R2962" s="24" t="str">
        <f t="shared" si="325"/>
        <v>spaces</v>
      </c>
      <c r="S2962" s="14" t="str">
        <f t="shared" si="326"/>
        <v>Aug</v>
      </c>
      <c r="T2962" s="14" t="str">
        <f t="shared" si="327"/>
        <v>2014</v>
      </c>
      <c r="U2962" s="14" t="str">
        <f t="shared" si="328"/>
        <v>Sep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2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22"/>
        <v>109.62</v>
      </c>
      <c r="P2963" s="10">
        <f t="shared" si="323"/>
        <v>50.75</v>
      </c>
      <c r="Q2963" t="str">
        <f t="shared" si="324"/>
        <v>theater</v>
      </c>
      <c r="R2963" s="24" t="str">
        <f t="shared" si="325"/>
        <v>plays</v>
      </c>
      <c r="S2963" s="14" t="str">
        <f t="shared" si="326"/>
        <v>Feb</v>
      </c>
      <c r="T2963" s="14" t="str">
        <f t="shared" si="327"/>
        <v>2015</v>
      </c>
      <c r="U2963" s="14" t="str">
        <f t="shared" si="328"/>
        <v>Mar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23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22"/>
        <v>121.8</v>
      </c>
      <c r="P2964" s="10">
        <f t="shared" si="323"/>
        <v>60.9</v>
      </c>
      <c r="Q2964" t="str">
        <f t="shared" si="324"/>
        <v>theater</v>
      </c>
      <c r="R2964" s="24" t="str">
        <f t="shared" si="325"/>
        <v>plays</v>
      </c>
      <c r="S2964" s="14" t="str">
        <f t="shared" si="326"/>
        <v>Feb</v>
      </c>
      <c r="T2964" s="14" t="str">
        <f t="shared" si="327"/>
        <v>2015</v>
      </c>
      <c r="U2964" s="14" t="str">
        <f t="shared" si="328"/>
        <v>Mar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23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22"/>
        <v>106.85</v>
      </c>
      <c r="P2965" s="10">
        <f t="shared" si="323"/>
        <v>109.03061224489795</v>
      </c>
      <c r="Q2965" t="str">
        <f t="shared" si="324"/>
        <v>theater</v>
      </c>
      <c r="R2965" s="24" t="str">
        <f t="shared" si="325"/>
        <v>plays</v>
      </c>
      <c r="S2965" s="14" t="str">
        <f t="shared" si="326"/>
        <v>Jun</v>
      </c>
      <c r="T2965" s="14" t="str">
        <f t="shared" si="327"/>
        <v>2015</v>
      </c>
      <c r="U2965" s="14" t="str">
        <f t="shared" si="328"/>
        <v>Jul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23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22"/>
        <v>100.71379999999999</v>
      </c>
      <c r="P2966" s="10">
        <f t="shared" si="323"/>
        <v>25.692295918367346</v>
      </c>
      <c r="Q2966" t="str">
        <f t="shared" si="324"/>
        <v>theater</v>
      </c>
      <c r="R2966" s="24" t="str">
        <f t="shared" si="325"/>
        <v>plays</v>
      </c>
      <c r="S2966" s="14" t="str">
        <f t="shared" si="326"/>
        <v>Jul</v>
      </c>
      <c r="T2966" s="14" t="str">
        <f t="shared" si="327"/>
        <v>2014</v>
      </c>
      <c r="U2966" s="14" t="str">
        <f t="shared" si="328"/>
        <v>Aug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23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22"/>
        <v>109.00000000000001</v>
      </c>
      <c r="P2967" s="10">
        <f t="shared" si="323"/>
        <v>41.92307692307692</v>
      </c>
      <c r="Q2967" t="str">
        <f t="shared" si="324"/>
        <v>theater</v>
      </c>
      <c r="R2967" s="24" t="str">
        <f t="shared" si="325"/>
        <v>plays</v>
      </c>
      <c r="S2967" s="14" t="str">
        <f t="shared" si="326"/>
        <v>Jun</v>
      </c>
      <c r="T2967" s="14" t="str">
        <f t="shared" si="327"/>
        <v>2015</v>
      </c>
      <c r="U2967" s="14" t="str">
        <f t="shared" si="328"/>
        <v>Jul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23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22"/>
        <v>113.63000000000001</v>
      </c>
      <c r="P2968" s="10">
        <f t="shared" si="323"/>
        <v>88.7734375</v>
      </c>
      <c r="Q2968" t="str">
        <f t="shared" si="324"/>
        <v>theater</v>
      </c>
      <c r="R2968" s="24" t="str">
        <f t="shared" si="325"/>
        <v>plays</v>
      </c>
      <c r="S2968" s="14" t="str">
        <f t="shared" si="326"/>
        <v>Aug</v>
      </c>
      <c r="T2968" s="14" t="str">
        <f t="shared" si="327"/>
        <v>2015</v>
      </c>
      <c r="U2968" s="14" t="str">
        <f t="shared" si="328"/>
        <v>Sep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23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22"/>
        <v>113.92</v>
      </c>
      <c r="P2969" s="10">
        <f t="shared" si="323"/>
        <v>80.225352112676063</v>
      </c>
      <c r="Q2969" t="str">
        <f t="shared" si="324"/>
        <v>theater</v>
      </c>
      <c r="R2969" s="24" t="str">
        <f t="shared" si="325"/>
        <v>plays</v>
      </c>
      <c r="S2969" s="14" t="str">
        <f t="shared" si="326"/>
        <v>Feb</v>
      </c>
      <c r="T2969" s="14" t="str">
        <f t="shared" si="327"/>
        <v>2015</v>
      </c>
      <c r="U2969" s="14" t="str">
        <f t="shared" si="328"/>
        <v>Mar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23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22"/>
        <v>106</v>
      </c>
      <c r="P2970" s="10">
        <f t="shared" si="323"/>
        <v>78.936170212765958</v>
      </c>
      <c r="Q2970" t="str">
        <f t="shared" si="324"/>
        <v>theater</v>
      </c>
      <c r="R2970" s="24" t="str">
        <f t="shared" si="325"/>
        <v>plays</v>
      </c>
      <c r="S2970" s="14" t="str">
        <f t="shared" si="326"/>
        <v>Aug</v>
      </c>
      <c r="T2970" s="14" t="str">
        <f t="shared" si="327"/>
        <v>2016</v>
      </c>
      <c r="U2970" s="14" t="str">
        <f t="shared" si="328"/>
        <v>Aug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23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22"/>
        <v>162.5</v>
      </c>
      <c r="P2971" s="10">
        <f t="shared" si="323"/>
        <v>95.588235294117652</v>
      </c>
      <c r="Q2971" t="str">
        <f t="shared" si="324"/>
        <v>theater</v>
      </c>
      <c r="R2971" s="24" t="str">
        <f t="shared" si="325"/>
        <v>plays</v>
      </c>
      <c r="S2971" s="14" t="str">
        <f t="shared" si="326"/>
        <v>Apr</v>
      </c>
      <c r="T2971" s="14" t="str">
        <f t="shared" si="327"/>
        <v>2015</v>
      </c>
      <c r="U2971" s="14" t="str">
        <f t="shared" si="328"/>
        <v>May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23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22"/>
        <v>106</v>
      </c>
      <c r="P2972" s="10">
        <f t="shared" si="323"/>
        <v>69.890109890109883</v>
      </c>
      <c r="Q2972" t="str">
        <f t="shared" si="324"/>
        <v>theater</v>
      </c>
      <c r="R2972" s="24" t="str">
        <f t="shared" si="325"/>
        <v>plays</v>
      </c>
      <c r="S2972" s="14" t="str">
        <f t="shared" si="326"/>
        <v>Jun</v>
      </c>
      <c r="T2972" s="14" t="str">
        <f t="shared" si="327"/>
        <v>2014</v>
      </c>
      <c r="U2972" s="14" t="str">
        <f t="shared" si="328"/>
        <v>Jul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2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22"/>
        <v>100.15624999999999</v>
      </c>
      <c r="P2973" s="10">
        <f t="shared" si="323"/>
        <v>74.534883720930239</v>
      </c>
      <c r="Q2973" t="str">
        <f t="shared" si="324"/>
        <v>theater</v>
      </c>
      <c r="R2973" s="24" t="str">
        <f t="shared" si="325"/>
        <v>plays</v>
      </c>
      <c r="S2973" s="14" t="str">
        <f t="shared" si="326"/>
        <v>Aug</v>
      </c>
      <c r="T2973" s="14" t="str">
        <f t="shared" si="327"/>
        <v>2014</v>
      </c>
      <c r="U2973" s="14" t="str">
        <f t="shared" si="328"/>
        <v>Aug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23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22"/>
        <v>105.35000000000001</v>
      </c>
      <c r="P2974" s="10">
        <f t="shared" si="323"/>
        <v>123.94117647058823</v>
      </c>
      <c r="Q2974" t="str">
        <f t="shared" si="324"/>
        <v>theater</v>
      </c>
      <c r="R2974" s="24" t="str">
        <f t="shared" si="325"/>
        <v>plays</v>
      </c>
      <c r="S2974" s="14" t="str">
        <f t="shared" si="326"/>
        <v>Nov</v>
      </c>
      <c r="T2974" s="14" t="str">
        <f t="shared" si="327"/>
        <v>2016</v>
      </c>
      <c r="U2974" s="14" t="str">
        <f t="shared" si="328"/>
        <v>Dec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23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22"/>
        <v>174.8</v>
      </c>
      <c r="P2975" s="10">
        <f t="shared" si="323"/>
        <v>264.84848484848487</v>
      </c>
      <c r="Q2975" t="str">
        <f t="shared" si="324"/>
        <v>theater</v>
      </c>
      <c r="R2975" s="24" t="str">
        <f t="shared" si="325"/>
        <v>plays</v>
      </c>
      <c r="S2975" s="14" t="str">
        <f t="shared" si="326"/>
        <v>Dec</v>
      </c>
      <c r="T2975" s="14" t="str">
        <f t="shared" si="327"/>
        <v>2015</v>
      </c>
      <c r="U2975" s="14" t="str">
        <f t="shared" si="328"/>
        <v>Jan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23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22"/>
        <v>102</v>
      </c>
      <c r="P2976" s="10">
        <f t="shared" si="323"/>
        <v>58.620689655172413</v>
      </c>
      <c r="Q2976" t="str">
        <f t="shared" si="324"/>
        <v>theater</v>
      </c>
      <c r="R2976" s="24" t="str">
        <f t="shared" si="325"/>
        <v>plays</v>
      </c>
      <c r="S2976" s="14" t="str">
        <f t="shared" si="326"/>
        <v>Aug</v>
      </c>
      <c r="T2976" s="14" t="str">
        <f t="shared" si="327"/>
        <v>2014</v>
      </c>
      <c r="U2976" s="14" t="str">
        <f t="shared" si="328"/>
        <v>Sep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23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22"/>
        <v>100.125</v>
      </c>
      <c r="P2977" s="10">
        <f t="shared" si="323"/>
        <v>70.884955752212392</v>
      </c>
      <c r="Q2977" t="str">
        <f t="shared" si="324"/>
        <v>theater</v>
      </c>
      <c r="R2977" s="24" t="str">
        <f t="shared" si="325"/>
        <v>plays</v>
      </c>
      <c r="S2977" s="14" t="str">
        <f t="shared" si="326"/>
        <v>Oct</v>
      </c>
      <c r="T2977" s="14" t="str">
        <f t="shared" si="327"/>
        <v>2014</v>
      </c>
      <c r="U2977" s="14" t="str">
        <f t="shared" si="328"/>
        <v>Nov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23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22"/>
        <v>171.42857142857142</v>
      </c>
      <c r="P2978" s="10">
        <f t="shared" si="323"/>
        <v>8.5714285714285712</v>
      </c>
      <c r="Q2978" t="str">
        <f t="shared" si="324"/>
        <v>theater</v>
      </c>
      <c r="R2978" s="24" t="str">
        <f t="shared" si="325"/>
        <v>plays</v>
      </c>
      <c r="S2978" s="14" t="str">
        <f t="shared" si="326"/>
        <v>Feb</v>
      </c>
      <c r="T2978" s="14" t="str">
        <f t="shared" si="327"/>
        <v>2016</v>
      </c>
      <c r="U2978" s="14" t="str">
        <f t="shared" si="328"/>
        <v>Mar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23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22"/>
        <v>113.56666666666666</v>
      </c>
      <c r="P2979" s="10">
        <f t="shared" si="323"/>
        <v>113.56666666666666</v>
      </c>
      <c r="Q2979" t="str">
        <f t="shared" si="324"/>
        <v>theater</v>
      </c>
      <c r="R2979" s="24" t="str">
        <f t="shared" si="325"/>
        <v>plays</v>
      </c>
      <c r="S2979" s="14" t="str">
        <f t="shared" si="326"/>
        <v>Jan</v>
      </c>
      <c r="T2979" s="14" t="str">
        <f t="shared" si="327"/>
        <v>2015</v>
      </c>
      <c r="U2979" s="14" t="str">
        <f t="shared" si="328"/>
        <v>Mar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23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22"/>
        <v>129.46666666666667</v>
      </c>
      <c r="P2980" s="10">
        <f t="shared" si="323"/>
        <v>60.6875</v>
      </c>
      <c r="Q2980" t="str">
        <f t="shared" si="324"/>
        <v>theater</v>
      </c>
      <c r="R2980" s="24" t="str">
        <f t="shared" si="325"/>
        <v>plays</v>
      </c>
      <c r="S2980" s="14" t="str">
        <f t="shared" si="326"/>
        <v>Oct</v>
      </c>
      <c r="T2980" s="14" t="str">
        <f t="shared" si="327"/>
        <v>2014</v>
      </c>
      <c r="U2980" s="14" t="str">
        <f t="shared" si="328"/>
        <v>Oct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23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22"/>
        <v>101.4</v>
      </c>
      <c r="P2981" s="10">
        <f t="shared" si="323"/>
        <v>110.21739130434783</v>
      </c>
      <c r="Q2981" t="str">
        <f t="shared" si="324"/>
        <v>theater</v>
      </c>
      <c r="R2981" s="24" t="str">
        <f t="shared" si="325"/>
        <v>plays</v>
      </c>
      <c r="S2981" s="14" t="str">
        <f t="shared" si="326"/>
        <v>Dec</v>
      </c>
      <c r="T2981" s="14" t="str">
        <f t="shared" si="327"/>
        <v>2014</v>
      </c>
      <c r="U2981" s="14" t="str">
        <f t="shared" si="328"/>
        <v>Jan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23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22"/>
        <v>109.16666666666666</v>
      </c>
      <c r="P2982" s="10">
        <f t="shared" si="323"/>
        <v>136.45833333333334</v>
      </c>
      <c r="Q2982" t="str">
        <f t="shared" si="324"/>
        <v>theater</v>
      </c>
      <c r="R2982" s="24" t="str">
        <f t="shared" si="325"/>
        <v>plays</v>
      </c>
      <c r="S2982" s="14" t="str">
        <f t="shared" si="326"/>
        <v>Aug</v>
      </c>
      <c r="T2982" s="14" t="str">
        <f t="shared" si="327"/>
        <v>2015</v>
      </c>
      <c r="U2982" s="14" t="str">
        <f t="shared" si="328"/>
        <v>Aug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2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22"/>
        <v>128.92500000000001</v>
      </c>
      <c r="P2983" s="10">
        <f t="shared" si="323"/>
        <v>53.164948453608247</v>
      </c>
      <c r="Q2983" t="str">
        <f t="shared" si="324"/>
        <v>theater</v>
      </c>
      <c r="R2983" s="24" t="str">
        <f t="shared" si="325"/>
        <v>spaces</v>
      </c>
      <c r="S2983" s="14" t="str">
        <f t="shared" si="326"/>
        <v>Aug</v>
      </c>
      <c r="T2983" s="14" t="str">
        <f t="shared" si="327"/>
        <v>2015</v>
      </c>
      <c r="U2983" s="14" t="str">
        <f t="shared" si="328"/>
        <v>Sep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23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22"/>
        <v>102.06</v>
      </c>
      <c r="P2984" s="10">
        <f t="shared" si="323"/>
        <v>86.491525423728817</v>
      </c>
      <c r="Q2984" t="str">
        <f t="shared" si="324"/>
        <v>theater</v>
      </c>
      <c r="R2984" s="24" t="str">
        <f t="shared" si="325"/>
        <v>spaces</v>
      </c>
      <c r="S2984" s="14" t="str">
        <f t="shared" si="326"/>
        <v>Jan</v>
      </c>
      <c r="T2984" s="14" t="str">
        <f t="shared" si="327"/>
        <v>2016</v>
      </c>
      <c r="U2984" s="14" t="str">
        <f t="shared" si="328"/>
        <v>Feb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23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22"/>
        <v>146.53957758620692</v>
      </c>
      <c r="P2985" s="10">
        <f t="shared" si="323"/>
        <v>155.23827397260274</v>
      </c>
      <c r="Q2985" t="str">
        <f t="shared" si="324"/>
        <v>theater</v>
      </c>
      <c r="R2985" s="24" t="str">
        <f t="shared" si="325"/>
        <v>spaces</v>
      </c>
      <c r="S2985" s="14" t="str">
        <f t="shared" si="326"/>
        <v>Sep</v>
      </c>
      <c r="T2985" s="14" t="str">
        <f t="shared" si="327"/>
        <v>2014</v>
      </c>
      <c r="U2985" s="14" t="str">
        <f t="shared" si="328"/>
        <v>Nov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23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22"/>
        <v>100.352</v>
      </c>
      <c r="P2986" s="10">
        <f t="shared" si="323"/>
        <v>115.08256880733946</v>
      </c>
      <c r="Q2986" t="str">
        <f t="shared" si="324"/>
        <v>theater</v>
      </c>
      <c r="R2986" s="24" t="str">
        <f t="shared" si="325"/>
        <v>spaces</v>
      </c>
      <c r="S2986" s="14" t="str">
        <f t="shared" si="326"/>
        <v>Jul</v>
      </c>
      <c r="T2986" s="14" t="str">
        <f t="shared" si="327"/>
        <v>2016</v>
      </c>
      <c r="U2986" s="14" t="str">
        <f t="shared" si="328"/>
        <v>Aug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23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22"/>
        <v>121.64999999999999</v>
      </c>
      <c r="P2987" s="10">
        <f t="shared" si="323"/>
        <v>109.5945945945946</v>
      </c>
      <c r="Q2987" t="str">
        <f t="shared" si="324"/>
        <v>theater</v>
      </c>
      <c r="R2987" s="24" t="str">
        <f t="shared" si="325"/>
        <v>spaces</v>
      </c>
      <c r="S2987" s="14" t="str">
        <f t="shared" si="326"/>
        <v>Oct</v>
      </c>
      <c r="T2987" s="14" t="str">
        <f t="shared" si="327"/>
        <v>2016</v>
      </c>
      <c r="U2987" s="14" t="str">
        <f t="shared" si="328"/>
        <v>Oct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23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22"/>
        <v>105.5</v>
      </c>
      <c r="P2988" s="10">
        <f t="shared" si="323"/>
        <v>45.214285714285715</v>
      </c>
      <c r="Q2988" t="str">
        <f t="shared" si="324"/>
        <v>theater</v>
      </c>
      <c r="R2988" s="24" t="str">
        <f t="shared" si="325"/>
        <v>spaces</v>
      </c>
      <c r="S2988" s="14" t="str">
        <f t="shared" si="326"/>
        <v>Mar</v>
      </c>
      <c r="T2988" s="14" t="str">
        <f t="shared" si="327"/>
        <v>2016</v>
      </c>
      <c r="U2988" s="14" t="str">
        <f t="shared" si="328"/>
        <v>May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23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22"/>
        <v>110.4008</v>
      </c>
      <c r="P2989" s="10">
        <f t="shared" si="323"/>
        <v>104.15169811320754</v>
      </c>
      <c r="Q2989" t="str">
        <f t="shared" si="324"/>
        <v>theater</v>
      </c>
      <c r="R2989" s="24" t="str">
        <f t="shared" si="325"/>
        <v>spaces</v>
      </c>
      <c r="S2989" s="14" t="str">
        <f t="shared" si="326"/>
        <v>Sep</v>
      </c>
      <c r="T2989" s="14" t="str">
        <f t="shared" si="327"/>
        <v>2016</v>
      </c>
      <c r="U2989" s="14" t="str">
        <f t="shared" si="328"/>
        <v>Oct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23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22"/>
        <v>100</v>
      </c>
      <c r="P2990" s="10">
        <f t="shared" si="323"/>
        <v>35.714285714285715</v>
      </c>
      <c r="Q2990" t="str">
        <f t="shared" si="324"/>
        <v>theater</v>
      </c>
      <c r="R2990" s="24" t="str">
        <f t="shared" si="325"/>
        <v>spaces</v>
      </c>
      <c r="S2990" s="14" t="str">
        <f t="shared" si="326"/>
        <v>May</v>
      </c>
      <c r="T2990" s="14" t="str">
        <f t="shared" si="327"/>
        <v>2016</v>
      </c>
      <c r="U2990" s="14" t="str">
        <f t="shared" si="328"/>
        <v>Jun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23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22"/>
        <v>176.535</v>
      </c>
      <c r="P2991" s="10">
        <f t="shared" si="323"/>
        <v>96.997252747252745</v>
      </c>
      <c r="Q2991" t="str">
        <f t="shared" si="324"/>
        <v>theater</v>
      </c>
      <c r="R2991" s="24" t="str">
        <f t="shared" si="325"/>
        <v>spaces</v>
      </c>
      <c r="S2991" s="14" t="str">
        <f t="shared" si="326"/>
        <v>Nov</v>
      </c>
      <c r="T2991" s="14" t="str">
        <f t="shared" si="327"/>
        <v>2015</v>
      </c>
      <c r="U2991" s="14" t="str">
        <f t="shared" si="328"/>
        <v>Dec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23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22"/>
        <v>100</v>
      </c>
      <c r="P2992" s="10">
        <f t="shared" si="323"/>
        <v>370.37037037037038</v>
      </c>
      <c r="Q2992" t="str">
        <f t="shared" si="324"/>
        <v>theater</v>
      </c>
      <c r="R2992" s="24" t="str">
        <f t="shared" si="325"/>
        <v>spaces</v>
      </c>
      <c r="S2992" s="14" t="str">
        <f t="shared" si="326"/>
        <v>Dec</v>
      </c>
      <c r="T2992" s="14" t="str">
        <f t="shared" si="327"/>
        <v>2015</v>
      </c>
      <c r="U2992" s="14" t="str">
        <f t="shared" si="328"/>
        <v>Jan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2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22"/>
        <v>103.29411764705883</v>
      </c>
      <c r="P2993" s="10">
        <f t="shared" si="323"/>
        <v>94.408602150537632</v>
      </c>
      <c r="Q2993" t="str">
        <f t="shared" si="324"/>
        <v>theater</v>
      </c>
      <c r="R2993" s="24" t="str">
        <f t="shared" si="325"/>
        <v>spaces</v>
      </c>
      <c r="S2993" s="14" t="str">
        <f t="shared" si="326"/>
        <v>Jan</v>
      </c>
      <c r="T2993" s="14" t="str">
        <f t="shared" si="327"/>
        <v>2017</v>
      </c>
      <c r="U2993" s="14" t="str">
        <f t="shared" si="328"/>
        <v>Jan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23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22"/>
        <v>104.5</v>
      </c>
      <c r="P2994" s="10">
        <f t="shared" si="323"/>
        <v>48.984375</v>
      </c>
      <c r="Q2994" t="str">
        <f t="shared" si="324"/>
        <v>theater</v>
      </c>
      <c r="R2994" s="24" t="str">
        <f t="shared" si="325"/>
        <v>spaces</v>
      </c>
      <c r="S2994" s="14" t="str">
        <f t="shared" si="326"/>
        <v>Sep</v>
      </c>
      <c r="T2994" s="14" t="str">
        <f t="shared" si="327"/>
        <v>2016</v>
      </c>
      <c r="U2994" s="14" t="str">
        <f t="shared" si="328"/>
        <v>Oct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23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22"/>
        <v>100.29999999999998</v>
      </c>
      <c r="P2995" s="10">
        <f t="shared" si="323"/>
        <v>45.590909090909093</v>
      </c>
      <c r="Q2995" t="str">
        <f t="shared" si="324"/>
        <v>theater</v>
      </c>
      <c r="R2995" s="24" t="str">
        <f t="shared" si="325"/>
        <v>spaces</v>
      </c>
      <c r="S2995" s="14" t="str">
        <f t="shared" si="326"/>
        <v>Jan</v>
      </c>
      <c r="T2995" s="14" t="str">
        <f t="shared" si="327"/>
        <v>2016</v>
      </c>
      <c r="U2995" s="14" t="str">
        <f t="shared" si="328"/>
        <v>Feb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23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22"/>
        <v>457.74666666666673</v>
      </c>
      <c r="P2996" s="10">
        <f t="shared" si="323"/>
        <v>23.275254237288134</v>
      </c>
      <c r="Q2996" t="str">
        <f t="shared" si="324"/>
        <v>theater</v>
      </c>
      <c r="R2996" s="24" t="str">
        <f t="shared" si="325"/>
        <v>spaces</v>
      </c>
      <c r="S2996" s="14" t="str">
        <f t="shared" si="326"/>
        <v>Sep</v>
      </c>
      <c r="T2996" s="14" t="str">
        <f t="shared" si="327"/>
        <v>2014</v>
      </c>
      <c r="U2996" s="14" t="str">
        <f t="shared" si="328"/>
        <v>Oct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23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22"/>
        <v>104.96000000000001</v>
      </c>
      <c r="P2997" s="10">
        <f t="shared" si="323"/>
        <v>63.2289156626506</v>
      </c>
      <c r="Q2997" t="str">
        <f t="shared" si="324"/>
        <v>theater</v>
      </c>
      <c r="R2997" s="24" t="str">
        <f t="shared" si="325"/>
        <v>spaces</v>
      </c>
      <c r="S2997" s="14" t="str">
        <f t="shared" si="326"/>
        <v>Dec</v>
      </c>
      <c r="T2997" s="14" t="str">
        <f t="shared" si="327"/>
        <v>2016</v>
      </c>
      <c r="U2997" s="14" t="str">
        <f t="shared" si="328"/>
        <v>Jan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23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22"/>
        <v>171.94285714285715</v>
      </c>
      <c r="P2998" s="10">
        <f t="shared" si="323"/>
        <v>153.5204081632653</v>
      </c>
      <c r="Q2998" t="str">
        <f t="shared" si="324"/>
        <v>theater</v>
      </c>
      <c r="R2998" s="24" t="str">
        <f t="shared" si="325"/>
        <v>spaces</v>
      </c>
      <c r="S2998" s="14" t="str">
        <f t="shared" si="326"/>
        <v>Mar</v>
      </c>
      <c r="T2998" s="14" t="str">
        <f t="shared" si="327"/>
        <v>2015</v>
      </c>
      <c r="U2998" s="14" t="str">
        <f t="shared" si="328"/>
        <v>May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23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22"/>
        <v>103.73000000000002</v>
      </c>
      <c r="P2999" s="10">
        <f t="shared" si="323"/>
        <v>90.2</v>
      </c>
      <c r="Q2999" t="str">
        <f t="shared" si="324"/>
        <v>theater</v>
      </c>
      <c r="R2999" s="24" t="str">
        <f t="shared" si="325"/>
        <v>spaces</v>
      </c>
      <c r="S2999" s="14" t="str">
        <f t="shared" si="326"/>
        <v>Feb</v>
      </c>
      <c r="T2999" s="14" t="str">
        <f t="shared" si="327"/>
        <v>2017</v>
      </c>
      <c r="U2999" s="14" t="str">
        <f t="shared" si="328"/>
        <v>Feb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23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22"/>
        <v>103.029</v>
      </c>
      <c r="P3000" s="10">
        <f t="shared" si="323"/>
        <v>118.97113163972287</v>
      </c>
      <c r="Q3000" t="str">
        <f t="shared" si="324"/>
        <v>theater</v>
      </c>
      <c r="R3000" s="24" t="str">
        <f t="shared" si="325"/>
        <v>spaces</v>
      </c>
      <c r="S3000" s="14" t="str">
        <f t="shared" si="326"/>
        <v>May</v>
      </c>
      <c r="T3000" s="14" t="str">
        <f t="shared" si="327"/>
        <v>2014</v>
      </c>
      <c r="U3000" s="14" t="str">
        <f t="shared" si="328"/>
        <v>Jun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23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22"/>
        <v>118.88888888888889</v>
      </c>
      <c r="P3001" s="10">
        <f t="shared" si="323"/>
        <v>80.25</v>
      </c>
      <c r="Q3001" t="str">
        <f t="shared" si="324"/>
        <v>theater</v>
      </c>
      <c r="R3001" s="24" t="str">
        <f t="shared" si="325"/>
        <v>spaces</v>
      </c>
      <c r="S3001" s="14" t="str">
        <f t="shared" si="326"/>
        <v>Feb</v>
      </c>
      <c r="T3001" s="14" t="str">
        <f t="shared" si="327"/>
        <v>2017</v>
      </c>
      <c r="U3001" s="14" t="str">
        <f t="shared" si="328"/>
        <v>Mar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23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22"/>
        <v>100</v>
      </c>
      <c r="P3002" s="10">
        <f t="shared" si="323"/>
        <v>62.5</v>
      </c>
      <c r="Q3002" t="str">
        <f t="shared" si="324"/>
        <v>theater</v>
      </c>
      <c r="R3002" s="24" t="str">
        <f t="shared" si="325"/>
        <v>spaces</v>
      </c>
      <c r="S3002" s="14" t="str">
        <f t="shared" si="326"/>
        <v>Jan</v>
      </c>
      <c r="T3002" s="14" t="str">
        <f t="shared" si="327"/>
        <v>2017</v>
      </c>
      <c r="U3002" s="14" t="str">
        <f t="shared" si="328"/>
        <v>Jan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2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22"/>
        <v>318.69988910451895</v>
      </c>
      <c r="P3003" s="10">
        <f t="shared" si="323"/>
        <v>131.37719999999999</v>
      </c>
      <c r="Q3003" t="str">
        <f t="shared" si="324"/>
        <v>theater</v>
      </c>
      <c r="R3003" s="24" t="str">
        <f t="shared" si="325"/>
        <v>spaces</v>
      </c>
      <c r="S3003" s="14" t="str">
        <f t="shared" si="326"/>
        <v>Jun</v>
      </c>
      <c r="T3003" s="14" t="str">
        <f t="shared" si="327"/>
        <v>2016</v>
      </c>
      <c r="U3003" s="14" t="str">
        <f t="shared" si="328"/>
        <v>Jul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23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22"/>
        <v>108.50614285714286</v>
      </c>
      <c r="P3004" s="10">
        <f t="shared" si="323"/>
        <v>73.032980769230775</v>
      </c>
      <c r="Q3004" t="str">
        <f t="shared" si="324"/>
        <v>theater</v>
      </c>
      <c r="R3004" s="24" t="str">
        <f t="shared" si="325"/>
        <v>spaces</v>
      </c>
      <c r="S3004" s="14" t="str">
        <f t="shared" si="326"/>
        <v>Nov</v>
      </c>
      <c r="T3004" s="14" t="str">
        <f t="shared" si="327"/>
        <v>2012</v>
      </c>
      <c r="U3004" s="14" t="str">
        <f t="shared" si="328"/>
        <v>Dec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23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22"/>
        <v>101.16666666666667</v>
      </c>
      <c r="P3005" s="10">
        <f t="shared" si="323"/>
        <v>178.52941176470588</v>
      </c>
      <c r="Q3005" t="str">
        <f t="shared" si="324"/>
        <v>theater</v>
      </c>
      <c r="R3005" s="24" t="str">
        <f t="shared" si="325"/>
        <v>spaces</v>
      </c>
      <c r="S3005" s="14" t="str">
        <f t="shared" si="326"/>
        <v>Jan</v>
      </c>
      <c r="T3005" s="14" t="str">
        <f t="shared" si="327"/>
        <v>2016</v>
      </c>
      <c r="U3005" s="14" t="str">
        <f t="shared" si="328"/>
        <v>Mar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23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22"/>
        <v>112.815</v>
      </c>
      <c r="P3006" s="10">
        <f t="shared" si="323"/>
        <v>162.90974729241879</v>
      </c>
      <c r="Q3006" t="str">
        <f t="shared" si="324"/>
        <v>theater</v>
      </c>
      <c r="R3006" s="24" t="str">
        <f t="shared" si="325"/>
        <v>spaces</v>
      </c>
      <c r="S3006" s="14" t="str">
        <f t="shared" si="326"/>
        <v>Oct</v>
      </c>
      <c r="T3006" s="14" t="str">
        <f t="shared" si="327"/>
        <v>2014</v>
      </c>
      <c r="U3006" s="14" t="str">
        <f t="shared" si="328"/>
        <v>Nov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23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22"/>
        <v>120.49622641509434</v>
      </c>
      <c r="P3007" s="10">
        <f t="shared" si="323"/>
        <v>108.24237288135593</v>
      </c>
      <c r="Q3007" t="str">
        <f t="shared" si="324"/>
        <v>theater</v>
      </c>
      <c r="R3007" s="24" t="str">
        <f t="shared" si="325"/>
        <v>spaces</v>
      </c>
      <c r="S3007" s="14" t="str">
        <f t="shared" si="326"/>
        <v>Sep</v>
      </c>
      <c r="T3007" s="14" t="str">
        <f t="shared" si="327"/>
        <v>2014</v>
      </c>
      <c r="U3007" s="14" t="str">
        <f t="shared" si="328"/>
        <v>Oct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23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22"/>
        <v>107.74999999999999</v>
      </c>
      <c r="P3008" s="10">
        <f t="shared" si="323"/>
        <v>88.865979381443296</v>
      </c>
      <c r="Q3008" t="str">
        <f t="shared" si="324"/>
        <v>theater</v>
      </c>
      <c r="R3008" s="24" t="str">
        <f t="shared" si="325"/>
        <v>spaces</v>
      </c>
      <c r="S3008" s="14" t="str">
        <f t="shared" si="326"/>
        <v>Nov</v>
      </c>
      <c r="T3008" s="14" t="str">
        <f t="shared" si="327"/>
        <v>2014</v>
      </c>
      <c r="U3008" s="14" t="str">
        <f t="shared" si="328"/>
        <v>Dec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23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22"/>
        <v>180</v>
      </c>
      <c r="P3009" s="10">
        <f t="shared" si="323"/>
        <v>54</v>
      </c>
      <c r="Q3009" t="str">
        <f t="shared" si="324"/>
        <v>theater</v>
      </c>
      <c r="R3009" s="24" t="str">
        <f t="shared" si="325"/>
        <v>spaces</v>
      </c>
      <c r="S3009" s="14" t="str">
        <f t="shared" si="326"/>
        <v>Apr</v>
      </c>
      <c r="T3009" s="14" t="str">
        <f t="shared" si="327"/>
        <v>2015</v>
      </c>
      <c r="U3009" s="14" t="str">
        <f t="shared" si="328"/>
        <v>Apr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23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322"/>
        <v>101.16666666666667</v>
      </c>
      <c r="P3010" s="10">
        <f t="shared" si="323"/>
        <v>116.73076923076923</v>
      </c>
      <c r="Q3010" t="str">
        <f t="shared" si="324"/>
        <v>theater</v>
      </c>
      <c r="R3010" s="24" t="str">
        <f t="shared" si="325"/>
        <v>spaces</v>
      </c>
      <c r="S3010" s="14" t="str">
        <f t="shared" si="326"/>
        <v>Dec</v>
      </c>
      <c r="T3010" s="14" t="str">
        <f t="shared" si="327"/>
        <v>2015</v>
      </c>
      <c r="U3010" s="14" t="str">
        <f t="shared" si="328"/>
        <v>Jan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23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329">E3011/D3011*100</f>
        <v>119.756</v>
      </c>
      <c r="P3011" s="10">
        <f t="shared" ref="P3011:P3074" si="330">E3011/L3011</f>
        <v>233.8984375</v>
      </c>
      <c r="Q3011" t="str">
        <f t="shared" ref="Q3011:Q3074" si="331">LEFT(N3011,FIND("/",N3011)-1)</f>
        <v>theater</v>
      </c>
      <c r="R3011" s="24" t="str">
        <f t="shared" ref="R3011:R3074" si="332">RIGHT(N3011,LEN(N3011)-SEARCH("/",N3011,1))</f>
        <v>spaces</v>
      </c>
      <c r="S3011" s="14" t="str">
        <f t="shared" ref="S3011:S3074" si="333">TEXT((((J3011/60)/60)/24)+DATE(1970,1,1),"mmm")</f>
        <v>Oct</v>
      </c>
      <c r="T3011" s="14" t="str">
        <f t="shared" ref="T3011:T3074" si="334">TEXT(((((J3011/60)/60)/24)+DATE(1970,1,1)),"yyyy")</f>
        <v>2014</v>
      </c>
      <c r="U3011" s="14" t="str">
        <f t="shared" ref="U3011:U3074" si="335">TEXT((((I3011/60)/60)/24)+DATE(1970,1,1),"mmm")</f>
        <v>Nov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23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29"/>
        <v>158</v>
      </c>
      <c r="P3012" s="10">
        <f t="shared" si="330"/>
        <v>158</v>
      </c>
      <c r="Q3012" t="str">
        <f t="shared" si="331"/>
        <v>theater</v>
      </c>
      <c r="R3012" s="24" t="str">
        <f t="shared" si="332"/>
        <v>spaces</v>
      </c>
      <c r="S3012" s="14" t="str">
        <f t="shared" si="333"/>
        <v>Dec</v>
      </c>
      <c r="T3012" s="14" t="str">
        <f t="shared" si="334"/>
        <v>2014</v>
      </c>
      <c r="U3012" s="14" t="str">
        <f t="shared" si="335"/>
        <v>Feb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2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29"/>
        <v>123.66666666666666</v>
      </c>
      <c r="P3013" s="10">
        <f t="shared" si="330"/>
        <v>14.84</v>
      </c>
      <c r="Q3013" t="str">
        <f t="shared" si="331"/>
        <v>theater</v>
      </c>
      <c r="R3013" s="24" t="str">
        <f t="shared" si="332"/>
        <v>spaces</v>
      </c>
      <c r="S3013" s="14" t="str">
        <f t="shared" si="333"/>
        <v>Nov</v>
      </c>
      <c r="T3013" s="14" t="str">
        <f t="shared" si="334"/>
        <v>2015</v>
      </c>
      <c r="U3013" s="14" t="str">
        <f t="shared" si="335"/>
        <v>Dec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23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29"/>
        <v>117.12499999999999</v>
      </c>
      <c r="P3014" s="10">
        <f t="shared" si="330"/>
        <v>85.181818181818187</v>
      </c>
      <c r="Q3014" t="str">
        <f t="shared" si="331"/>
        <v>theater</v>
      </c>
      <c r="R3014" s="24" t="str">
        <f t="shared" si="332"/>
        <v>spaces</v>
      </c>
      <c r="S3014" s="14" t="str">
        <f t="shared" si="333"/>
        <v>Jan</v>
      </c>
      <c r="T3014" s="14" t="str">
        <f t="shared" si="334"/>
        <v>2015</v>
      </c>
      <c r="U3014" s="14" t="str">
        <f t="shared" si="335"/>
        <v>Feb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23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29"/>
        <v>156.96</v>
      </c>
      <c r="P3015" s="10">
        <f t="shared" si="330"/>
        <v>146.69158878504672</v>
      </c>
      <c r="Q3015" t="str">
        <f t="shared" si="331"/>
        <v>theater</v>
      </c>
      <c r="R3015" s="24" t="str">
        <f t="shared" si="332"/>
        <v>spaces</v>
      </c>
      <c r="S3015" s="14" t="str">
        <f t="shared" si="333"/>
        <v>May</v>
      </c>
      <c r="T3015" s="14" t="str">
        <f t="shared" si="334"/>
        <v>2015</v>
      </c>
      <c r="U3015" s="14" t="str">
        <f t="shared" si="335"/>
        <v>Jun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23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29"/>
        <v>113.104</v>
      </c>
      <c r="P3016" s="10">
        <f t="shared" si="330"/>
        <v>50.764811490125673</v>
      </c>
      <c r="Q3016" t="str">
        <f t="shared" si="331"/>
        <v>theater</v>
      </c>
      <c r="R3016" s="24" t="str">
        <f t="shared" si="332"/>
        <v>spaces</v>
      </c>
      <c r="S3016" s="14" t="str">
        <f t="shared" si="333"/>
        <v>Oct</v>
      </c>
      <c r="T3016" s="14" t="str">
        <f t="shared" si="334"/>
        <v>2014</v>
      </c>
      <c r="U3016" s="14" t="str">
        <f t="shared" si="335"/>
        <v>Nov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23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29"/>
        <v>103.17647058823529</v>
      </c>
      <c r="P3017" s="10">
        <f t="shared" si="330"/>
        <v>87.7</v>
      </c>
      <c r="Q3017" t="str">
        <f t="shared" si="331"/>
        <v>theater</v>
      </c>
      <c r="R3017" s="24" t="str">
        <f t="shared" si="332"/>
        <v>spaces</v>
      </c>
      <c r="S3017" s="14" t="str">
        <f t="shared" si="333"/>
        <v>May</v>
      </c>
      <c r="T3017" s="14" t="str">
        <f t="shared" si="334"/>
        <v>2014</v>
      </c>
      <c r="U3017" s="14" t="str">
        <f t="shared" si="335"/>
        <v>Jun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23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29"/>
        <v>102.61176470588236</v>
      </c>
      <c r="P3018" s="10">
        <f t="shared" si="330"/>
        <v>242.27777777777777</v>
      </c>
      <c r="Q3018" t="str">
        <f t="shared" si="331"/>
        <v>theater</v>
      </c>
      <c r="R3018" s="24" t="str">
        <f t="shared" si="332"/>
        <v>spaces</v>
      </c>
      <c r="S3018" s="14" t="str">
        <f t="shared" si="333"/>
        <v>May</v>
      </c>
      <c r="T3018" s="14" t="str">
        <f t="shared" si="334"/>
        <v>2014</v>
      </c>
      <c r="U3018" s="14" t="str">
        <f t="shared" si="335"/>
        <v>Jul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23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29"/>
        <v>105.84090909090908</v>
      </c>
      <c r="P3019" s="10">
        <f t="shared" si="330"/>
        <v>146.44654088050314</v>
      </c>
      <c r="Q3019" t="str">
        <f t="shared" si="331"/>
        <v>theater</v>
      </c>
      <c r="R3019" s="24" t="str">
        <f t="shared" si="332"/>
        <v>spaces</v>
      </c>
      <c r="S3019" s="14" t="str">
        <f t="shared" si="333"/>
        <v>Jul</v>
      </c>
      <c r="T3019" s="14" t="str">
        <f t="shared" si="334"/>
        <v>2014</v>
      </c>
      <c r="U3019" s="14" t="str">
        <f t="shared" si="335"/>
        <v>Aug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23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29"/>
        <v>100.71428571428571</v>
      </c>
      <c r="P3020" s="10">
        <f t="shared" si="330"/>
        <v>103.17073170731707</v>
      </c>
      <c r="Q3020" t="str">
        <f t="shared" si="331"/>
        <v>theater</v>
      </c>
      <c r="R3020" s="24" t="str">
        <f t="shared" si="332"/>
        <v>spaces</v>
      </c>
      <c r="S3020" s="14" t="str">
        <f t="shared" si="333"/>
        <v>Jun</v>
      </c>
      <c r="T3020" s="14" t="str">
        <f t="shared" si="334"/>
        <v>2015</v>
      </c>
      <c r="U3020" s="14" t="str">
        <f t="shared" si="335"/>
        <v>Jul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23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29"/>
        <v>121.23333333333332</v>
      </c>
      <c r="P3021" s="10">
        <f t="shared" si="330"/>
        <v>80.464601769911511</v>
      </c>
      <c r="Q3021" t="str">
        <f t="shared" si="331"/>
        <v>theater</v>
      </c>
      <c r="R3021" s="24" t="str">
        <f t="shared" si="332"/>
        <v>spaces</v>
      </c>
      <c r="S3021" s="14" t="str">
        <f t="shared" si="333"/>
        <v>Apr</v>
      </c>
      <c r="T3021" s="14" t="str">
        <f t="shared" si="334"/>
        <v>2014</v>
      </c>
      <c r="U3021" s="14" t="str">
        <f t="shared" si="335"/>
        <v>May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23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29"/>
        <v>100.57142857142858</v>
      </c>
      <c r="P3022" s="10">
        <f t="shared" si="330"/>
        <v>234.66666666666666</v>
      </c>
      <c r="Q3022" t="str">
        <f t="shared" si="331"/>
        <v>theater</v>
      </c>
      <c r="R3022" s="24" t="str">
        <f t="shared" si="332"/>
        <v>spaces</v>
      </c>
      <c r="S3022" s="14" t="str">
        <f t="shared" si="333"/>
        <v>Jun</v>
      </c>
      <c r="T3022" s="14" t="str">
        <f t="shared" si="334"/>
        <v>2015</v>
      </c>
      <c r="U3022" s="14" t="str">
        <f t="shared" si="335"/>
        <v>Aug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29"/>
        <v>116.02222222222223</v>
      </c>
      <c r="P3023" s="10">
        <f t="shared" si="330"/>
        <v>50.689320388349515</v>
      </c>
      <c r="Q3023" t="str">
        <f t="shared" si="331"/>
        <v>theater</v>
      </c>
      <c r="R3023" s="24" t="str">
        <f t="shared" si="332"/>
        <v>spaces</v>
      </c>
      <c r="S3023" s="14" t="str">
        <f t="shared" si="333"/>
        <v>Oct</v>
      </c>
      <c r="T3023" s="14" t="str">
        <f t="shared" si="334"/>
        <v>2016</v>
      </c>
      <c r="U3023" s="14" t="str">
        <f t="shared" si="335"/>
        <v>Nov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23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29"/>
        <v>100.88</v>
      </c>
      <c r="P3024" s="10">
        <f t="shared" si="330"/>
        <v>162.70967741935485</v>
      </c>
      <c r="Q3024" t="str">
        <f t="shared" si="331"/>
        <v>theater</v>
      </c>
      <c r="R3024" s="24" t="str">
        <f t="shared" si="332"/>
        <v>spaces</v>
      </c>
      <c r="S3024" s="14" t="str">
        <f t="shared" si="333"/>
        <v>Jul</v>
      </c>
      <c r="T3024" s="14" t="str">
        <f t="shared" si="334"/>
        <v>2016</v>
      </c>
      <c r="U3024" s="14" t="str">
        <f t="shared" si="335"/>
        <v>Aug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23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29"/>
        <v>103</v>
      </c>
      <c r="P3025" s="10">
        <f t="shared" si="330"/>
        <v>120.16666666666667</v>
      </c>
      <c r="Q3025" t="str">
        <f t="shared" si="331"/>
        <v>theater</v>
      </c>
      <c r="R3025" s="24" t="str">
        <f t="shared" si="332"/>
        <v>spaces</v>
      </c>
      <c r="S3025" s="14" t="str">
        <f t="shared" si="333"/>
        <v>Apr</v>
      </c>
      <c r="T3025" s="14" t="str">
        <f t="shared" si="334"/>
        <v>2015</v>
      </c>
      <c r="U3025" s="14" t="str">
        <f t="shared" si="335"/>
        <v>Jun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23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29"/>
        <v>246.42</v>
      </c>
      <c r="P3026" s="10">
        <f t="shared" si="330"/>
        <v>67.697802197802204</v>
      </c>
      <c r="Q3026" t="str">
        <f t="shared" si="331"/>
        <v>theater</v>
      </c>
      <c r="R3026" s="24" t="str">
        <f t="shared" si="332"/>
        <v>spaces</v>
      </c>
      <c r="S3026" s="14" t="str">
        <f t="shared" si="333"/>
        <v>Sep</v>
      </c>
      <c r="T3026" s="14" t="str">
        <f t="shared" si="334"/>
        <v>2012</v>
      </c>
      <c r="U3026" s="14" t="str">
        <f t="shared" si="335"/>
        <v>Oct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23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29"/>
        <v>302.2</v>
      </c>
      <c r="P3027" s="10">
        <f t="shared" si="330"/>
        <v>52.103448275862071</v>
      </c>
      <c r="Q3027" t="str">
        <f t="shared" si="331"/>
        <v>theater</v>
      </c>
      <c r="R3027" s="24" t="str">
        <f t="shared" si="332"/>
        <v>spaces</v>
      </c>
      <c r="S3027" s="14" t="str">
        <f t="shared" si="333"/>
        <v>May</v>
      </c>
      <c r="T3027" s="14" t="str">
        <f t="shared" si="334"/>
        <v>2014</v>
      </c>
      <c r="U3027" s="14" t="str">
        <f t="shared" si="335"/>
        <v>May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23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29"/>
        <v>143.33333333333334</v>
      </c>
      <c r="P3028" s="10">
        <f t="shared" si="330"/>
        <v>51.6</v>
      </c>
      <c r="Q3028" t="str">
        <f t="shared" si="331"/>
        <v>theater</v>
      </c>
      <c r="R3028" s="24" t="str">
        <f t="shared" si="332"/>
        <v>spaces</v>
      </c>
      <c r="S3028" s="14" t="str">
        <f t="shared" si="333"/>
        <v>Feb</v>
      </c>
      <c r="T3028" s="14" t="str">
        <f t="shared" si="334"/>
        <v>2017</v>
      </c>
      <c r="U3028" s="14" t="str">
        <f t="shared" si="335"/>
        <v>Mar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23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29"/>
        <v>131.44</v>
      </c>
      <c r="P3029" s="10">
        <f t="shared" si="330"/>
        <v>164.3</v>
      </c>
      <c r="Q3029" t="str">
        <f t="shared" si="331"/>
        <v>theater</v>
      </c>
      <c r="R3029" s="24" t="str">
        <f t="shared" si="332"/>
        <v>spaces</v>
      </c>
      <c r="S3029" s="14" t="str">
        <f t="shared" si="333"/>
        <v>Feb</v>
      </c>
      <c r="T3029" s="14" t="str">
        <f t="shared" si="334"/>
        <v>2015</v>
      </c>
      <c r="U3029" s="14" t="str">
        <f t="shared" si="335"/>
        <v>Mar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23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29"/>
        <v>168.01999999999998</v>
      </c>
      <c r="P3030" s="10">
        <f t="shared" si="330"/>
        <v>84.858585858585855</v>
      </c>
      <c r="Q3030" t="str">
        <f t="shared" si="331"/>
        <v>theater</v>
      </c>
      <c r="R3030" s="24" t="str">
        <f t="shared" si="332"/>
        <v>spaces</v>
      </c>
      <c r="S3030" s="14" t="str">
        <f t="shared" si="333"/>
        <v>Jul</v>
      </c>
      <c r="T3030" s="14" t="str">
        <f t="shared" si="334"/>
        <v>2016</v>
      </c>
      <c r="U3030" s="14" t="str">
        <f t="shared" si="335"/>
        <v>Aug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23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29"/>
        <v>109.67666666666666</v>
      </c>
      <c r="P3031" s="10">
        <f t="shared" si="330"/>
        <v>94.548850574712645</v>
      </c>
      <c r="Q3031" t="str">
        <f t="shared" si="331"/>
        <v>theater</v>
      </c>
      <c r="R3031" s="24" t="str">
        <f t="shared" si="332"/>
        <v>spaces</v>
      </c>
      <c r="S3031" s="14" t="str">
        <f t="shared" si="333"/>
        <v>Oct</v>
      </c>
      <c r="T3031" s="14" t="str">
        <f t="shared" si="334"/>
        <v>2014</v>
      </c>
      <c r="U3031" s="14" t="str">
        <f t="shared" si="335"/>
        <v>Nov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23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29"/>
        <v>106.6857142857143</v>
      </c>
      <c r="P3032" s="10">
        <f t="shared" si="330"/>
        <v>45.536585365853661</v>
      </c>
      <c r="Q3032" t="str">
        <f t="shared" si="331"/>
        <v>theater</v>
      </c>
      <c r="R3032" s="24" t="str">
        <f t="shared" si="332"/>
        <v>spaces</v>
      </c>
      <c r="S3032" s="14" t="str">
        <f t="shared" si="333"/>
        <v>Aug</v>
      </c>
      <c r="T3032" s="14" t="str">
        <f t="shared" si="334"/>
        <v>2015</v>
      </c>
      <c r="U3032" s="14" t="str">
        <f t="shared" si="335"/>
        <v>Sep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2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29"/>
        <v>100</v>
      </c>
      <c r="P3033" s="10">
        <f t="shared" si="330"/>
        <v>51.724137931034484</v>
      </c>
      <c r="Q3033" t="str">
        <f t="shared" si="331"/>
        <v>theater</v>
      </c>
      <c r="R3033" s="24" t="str">
        <f t="shared" si="332"/>
        <v>spaces</v>
      </c>
      <c r="S3033" s="14" t="str">
        <f t="shared" si="333"/>
        <v>Aug</v>
      </c>
      <c r="T3033" s="14" t="str">
        <f t="shared" si="334"/>
        <v>2016</v>
      </c>
      <c r="U3033" s="14" t="str">
        <f t="shared" si="335"/>
        <v>Oct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23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29"/>
        <v>127.2</v>
      </c>
      <c r="P3034" s="10">
        <f t="shared" si="330"/>
        <v>50.88</v>
      </c>
      <c r="Q3034" t="str">
        <f t="shared" si="331"/>
        <v>theater</v>
      </c>
      <c r="R3034" s="24" t="str">
        <f t="shared" si="332"/>
        <v>spaces</v>
      </c>
      <c r="S3034" s="14" t="str">
        <f t="shared" si="333"/>
        <v>Aug</v>
      </c>
      <c r="T3034" s="14" t="str">
        <f t="shared" si="334"/>
        <v>2015</v>
      </c>
      <c r="U3034" s="14" t="str">
        <f t="shared" si="335"/>
        <v>Sep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23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29"/>
        <v>146.53333333333333</v>
      </c>
      <c r="P3035" s="10">
        <f t="shared" si="330"/>
        <v>191.13043478260869</v>
      </c>
      <c r="Q3035" t="str">
        <f t="shared" si="331"/>
        <v>theater</v>
      </c>
      <c r="R3035" s="24" t="str">
        <f t="shared" si="332"/>
        <v>spaces</v>
      </c>
      <c r="S3035" s="14" t="str">
        <f t="shared" si="333"/>
        <v>Jul</v>
      </c>
      <c r="T3035" s="14" t="str">
        <f t="shared" si="334"/>
        <v>2016</v>
      </c>
      <c r="U3035" s="14" t="str">
        <f t="shared" si="335"/>
        <v>Aug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23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29"/>
        <v>112.53599999999999</v>
      </c>
      <c r="P3036" s="10">
        <f t="shared" si="330"/>
        <v>89.314285714285717</v>
      </c>
      <c r="Q3036" t="str">
        <f t="shared" si="331"/>
        <v>theater</v>
      </c>
      <c r="R3036" s="24" t="str">
        <f t="shared" si="332"/>
        <v>spaces</v>
      </c>
      <c r="S3036" s="14" t="str">
        <f t="shared" si="333"/>
        <v>Oct</v>
      </c>
      <c r="T3036" s="14" t="str">
        <f t="shared" si="334"/>
        <v>2016</v>
      </c>
      <c r="U3036" s="14" t="str">
        <f t="shared" si="335"/>
        <v>Nov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23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29"/>
        <v>108.78684000000001</v>
      </c>
      <c r="P3037" s="10">
        <f t="shared" si="330"/>
        <v>88.588631921824103</v>
      </c>
      <c r="Q3037" t="str">
        <f t="shared" si="331"/>
        <v>theater</v>
      </c>
      <c r="R3037" s="24" t="str">
        <f t="shared" si="332"/>
        <v>spaces</v>
      </c>
      <c r="S3037" s="14" t="str">
        <f t="shared" si="333"/>
        <v>Apr</v>
      </c>
      <c r="T3037" s="14" t="str">
        <f t="shared" si="334"/>
        <v>2013</v>
      </c>
      <c r="U3037" s="14" t="str">
        <f t="shared" si="335"/>
        <v>May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23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29"/>
        <v>126.732</v>
      </c>
      <c r="P3038" s="10">
        <f t="shared" si="330"/>
        <v>96.300911854103347</v>
      </c>
      <c r="Q3038" t="str">
        <f t="shared" si="331"/>
        <v>theater</v>
      </c>
      <c r="R3038" s="24" t="str">
        <f t="shared" si="332"/>
        <v>spaces</v>
      </c>
      <c r="S3038" s="14" t="str">
        <f t="shared" si="333"/>
        <v>Jul</v>
      </c>
      <c r="T3038" s="14" t="str">
        <f t="shared" si="334"/>
        <v>2013</v>
      </c>
      <c r="U3038" s="14" t="str">
        <f t="shared" si="335"/>
        <v>Aug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23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29"/>
        <v>213.20000000000002</v>
      </c>
      <c r="P3039" s="10">
        <f t="shared" si="330"/>
        <v>33.3125</v>
      </c>
      <c r="Q3039" t="str">
        <f t="shared" si="331"/>
        <v>theater</v>
      </c>
      <c r="R3039" s="24" t="str">
        <f t="shared" si="332"/>
        <v>spaces</v>
      </c>
      <c r="S3039" s="14" t="str">
        <f t="shared" si="333"/>
        <v>Jul</v>
      </c>
      <c r="T3039" s="14" t="str">
        <f t="shared" si="334"/>
        <v>2010</v>
      </c>
      <c r="U3039" s="14" t="str">
        <f t="shared" si="335"/>
        <v>Oct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23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29"/>
        <v>100.49999999999999</v>
      </c>
      <c r="P3040" s="10">
        <f t="shared" si="330"/>
        <v>37.222222222222221</v>
      </c>
      <c r="Q3040" t="str">
        <f t="shared" si="331"/>
        <v>theater</v>
      </c>
      <c r="R3040" s="24" t="str">
        <f t="shared" si="332"/>
        <v>spaces</v>
      </c>
      <c r="S3040" s="14" t="str">
        <f t="shared" si="333"/>
        <v>Jan</v>
      </c>
      <c r="T3040" s="14" t="str">
        <f t="shared" si="334"/>
        <v>2016</v>
      </c>
      <c r="U3040" s="14" t="str">
        <f t="shared" si="335"/>
        <v>Mar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23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29"/>
        <v>108.71389999999998</v>
      </c>
      <c r="P3041" s="10">
        <f t="shared" si="330"/>
        <v>92.130423728813554</v>
      </c>
      <c r="Q3041" t="str">
        <f t="shared" si="331"/>
        <v>theater</v>
      </c>
      <c r="R3041" s="24" t="str">
        <f t="shared" si="332"/>
        <v>spaces</v>
      </c>
      <c r="S3041" s="14" t="str">
        <f t="shared" si="333"/>
        <v>Dec</v>
      </c>
      <c r="T3041" s="14" t="str">
        <f t="shared" si="334"/>
        <v>2013</v>
      </c>
      <c r="U3041" s="14" t="str">
        <f t="shared" si="335"/>
        <v>Dec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23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29"/>
        <v>107.5</v>
      </c>
      <c r="P3042" s="10">
        <f t="shared" si="330"/>
        <v>76.785714285714292</v>
      </c>
      <c r="Q3042" t="str">
        <f t="shared" si="331"/>
        <v>theater</v>
      </c>
      <c r="R3042" s="24" t="str">
        <f t="shared" si="332"/>
        <v>spaces</v>
      </c>
      <c r="S3042" s="14" t="str">
        <f t="shared" si="333"/>
        <v>Jun</v>
      </c>
      <c r="T3042" s="14" t="str">
        <f t="shared" si="334"/>
        <v>2015</v>
      </c>
      <c r="U3042" s="14" t="str">
        <f t="shared" si="335"/>
        <v>Jun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2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29"/>
        <v>110.48192771084338</v>
      </c>
      <c r="P3043" s="10">
        <f t="shared" si="330"/>
        <v>96.526315789473685</v>
      </c>
      <c r="Q3043" t="str">
        <f t="shared" si="331"/>
        <v>theater</v>
      </c>
      <c r="R3043" s="24" t="str">
        <f t="shared" si="332"/>
        <v>spaces</v>
      </c>
      <c r="S3043" s="14" t="str">
        <f t="shared" si="333"/>
        <v>Dec</v>
      </c>
      <c r="T3043" s="14" t="str">
        <f t="shared" si="334"/>
        <v>2015</v>
      </c>
      <c r="U3043" s="14" t="str">
        <f t="shared" si="335"/>
        <v>Jan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23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29"/>
        <v>128</v>
      </c>
      <c r="P3044" s="10">
        <f t="shared" si="330"/>
        <v>51.891891891891895</v>
      </c>
      <c r="Q3044" t="str">
        <f t="shared" si="331"/>
        <v>theater</v>
      </c>
      <c r="R3044" s="24" t="str">
        <f t="shared" si="332"/>
        <v>spaces</v>
      </c>
      <c r="S3044" s="14" t="str">
        <f t="shared" si="333"/>
        <v>Sep</v>
      </c>
      <c r="T3044" s="14" t="str">
        <f t="shared" si="334"/>
        <v>2015</v>
      </c>
      <c r="U3044" s="14" t="str">
        <f t="shared" si="335"/>
        <v>Oct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23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29"/>
        <v>110.00666666666667</v>
      </c>
      <c r="P3045" s="10">
        <f t="shared" si="330"/>
        <v>128.9140625</v>
      </c>
      <c r="Q3045" t="str">
        <f t="shared" si="331"/>
        <v>theater</v>
      </c>
      <c r="R3045" s="24" t="str">
        <f t="shared" si="332"/>
        <v>spaces</v>
      </c>
      <c r="S3045" s="14" t="str">
        <f t="shared" si="333"/>
        <v>Mar</v>
      </c>
      <c r="T3045" s="14" t="str">
        <f t="shared" si="334"/>
        <v>2015</v>
      </c>
      <c r="U3045" s="14" t="str">
        <f t="shared" si="335"/>
        <v>Apr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23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29"/>
        <v>109.34166666666667</v>
      </c>
      <c r="P3046" s="10">
        <f t="shared" si="330"/>
        <v>84.108974358974365</v>
      </c>
      <c r="Q3046" t="str">
        <f t="shared" si="331"/>
        <v>theater</v>
      </c>
      <c r="R3046" s="24" t="str">
        <f t="shared" si="332"/>
        <v>spaces</v>
      </c>
      <c r="S3046" s="14" t="str">
        <f t="shared" si="333"/>
        <v>Jan</v>
      </c>
      <c r="T3046" s="14" t="str">
        <f t="shared" si="334"/>
        <v>2016</v>
      </c>
      <c r="U3046" s="14" t="str">
        <f t="shared" si="335"/>
        <v>Feb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23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29"/>
        <v>132.70650000000001</v>
      </c>
      <c r="P3047" s="10">
        <f t="shared" si="330"/>
        <v>82.941562500000003</v>
      </c>
      <c r="Q3047" t="str">
        <f t="shared" si="331"/>
        <v>theater</v>
      </c>
      <c r="R3047" s="24" t="str">
        <f t="shared" si="332"/>
        <v>spaces</v>
      </c>
      <c r="S3047" s="14" t="str">
        <f t="shared" si="333"/>
        <v>Jul</v>
      </c>
      <c r="T3047" s="14" t="str">
        <f t="shared" si="334"/>
        <v>2014</v>
      </c>
      <c r="U3047" s="14" t="str">
        <f t="shared" si="335"/>
        <v>Aug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23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29"/>
        <v>190.84810126582278</v>
      </c>
      <c r="P3048" s="10">
        <f t="shared" si="330"/>
        <v>259.94827586206895</v>
      </c>
      <c r="Q3048" t="str">
        <f t="shared" si="331"/>
        <v>theater</v>
      </c>
      <c r="R3048" s="24" t="str">
        <f t="shared" si="332"/>
        <v>spaces</v>
      </c>
      <c r="S3048" s="14" t="str">
        <f t="shared" si="333"/>
        <v>Aug</v>
      </c>
      <c r="T3048" s="14" t="str">
        <f t="shared" si="334"/>
        <v>2014</v>
      </c>
      <c r="U3048" s="14" t="str">
        <f t="shared" si="335"/>
        <v>Sep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23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29"/>
        <v>149</v>
      </c>
      <c r="P3049" s="10">
        <f t="shared" si="330"/>
        <v>37.25</v>
      </c>
      <c r="Q3049" t="str">
        <f t="shared" si="331"/>
        <v>theater</v>
      </c>
      <c r="R3049" s="24" t="str">
        <f t="shared" si="332"/>
        <v>spaces</v>
      </c>
      <c r="S3049" s="14" t="str">
        <f t="shared" si="333"/>
        <v>Mar</v>
      </c>
      <c r="T3049" s="14" t="str">
        <f t="shared" si="334"/>
        <v>2016</v>
      </c>
      <c r="U3049" s="14" t="str">
        <f t="shared" si="335"/>
        <v>Apr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23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29"/>
        <v>166.4</v>
      </c>
      <c r="P3050" s="10">
        <f t="shared" si="330"/>
        <v>177.02127659574469</v>
      </c>
      <c r="Q3050" t="str">
        <f t="shared" si="331"/>
        <v>theater</v>
      </c>
      <c r="R3050" s="24" t="str">
        <f t="shared" si="332"/>
        <v>spaces</v>
      </c>
      <c r="S3050" s="14" t="str">
        <f t="shared" si="333"/>
        <v>Dec</v>
      </c>
      <c r="T3050" s="14" t="str">
        <f t="shared" si="334"/>
        <v>2014</v>
      </c>
      <c r="U3050" s="14" t="str">
        <f t="shared" si="335"/>
        <v>Dec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23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29"/>
        <v>106.66666666666667</v>
      </c>
      <c r="P3051" s="10">
        <f t="shared" si="330"/>
        <v>74.074074074074076</v>
      </c>
      <c r="Q3051" t="str">
        <f t="shared" si="331"/>
        <v>theater</v>
      </c>
      <c r="R3051" s="24" t="str">
        <f t="shared" si="332"/>
        <v>spaces</v>
      </c>
      <c r="S3051" s="14" t="str">
        <f t="shared" si="333"/>
        <v>May</v>
      </c>
      <c r="T3051" s="14" t="str">
        <f t="shared" si="334"/>
        <v>2015</v>
      </c>
      <c r="U3051" s="14" t="str">
        <f t="shared" si="335"/>
        <v>Jun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23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29"/>
        <v>106</v>
      </c>
      <c r="P3052" s="10">
        <f t="shared" si="330"/>
        <v>70.666666666666671</v>
      </c>
      <c r="Q3052" t="str">
        <f t="shared" si="331"/>
        <v>theater</v>
      </c>
      <c r="R3052" s="24" t="str">
        <f t="shared" si="332"/>
        <v>spaces</v>
      </c>
      <c r="S3052" s="14" t="str">
        <f t="shared" si="333"/>
        <v>Apr</v>
      </c>
      <c r="T3052" s="14" t="str">
        <f t="shared" si="334"/>
        <v>2016</v>
      </c>
      <c r="U3052" s="14" t="str">
        <f t="shared" si="335"/>
        <v>May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2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29"/>
        <v>23.62857142857143</v>
      </c>
      <c r="P3053" s="10">
        <f t="shared" si="330"/>
        <v>23.62857142857143</v>
      </c>
      <c r="Q3053" t="str">
        <f t="shared" si="331"/>
        <v>theater</v>
      </c>
      <c r="R3053" s="24" t="str">
        <f t="shared" si="332"/>
        <v>spaces</v>
      </c>
      <c r="S3053" s="14" t="str">
        <f t="shared" si="333"/>
        <v>Jan</v>
      </c>
      <c r="T3053" s="14" t="str">
        <f t="shared" si="334"/>
        <v>2017</v>
      </c>
      <c r="U3053" s="14" t="str">
        <f t="shared" si="335"/>
        <v>Feb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23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29"/>
        <v>0.15</v>
      </c>
      <c r="P3054" s="10">
        <f t="shared" si="330"/>
        <v>37.5</v>
      </c>
      <c r="Q3054" t="str">
        <f t="shared" si="331"/>
        <v>theater</v>
      </c>
      <c r="R3054" s="24" t="str">
        <f t="shared" si="332"/>
        <v>spaces</v>
      </c>
      <c r="S3054" s="14" t="str">
        <f t="shared" si="333"/>
        <v>Apr</v>
      </c>
      <c r="T3054" s="14" t="str">
        <f t="shared" si="334"/>
        <v>2015</v>
      </c>
      <c r="U3054" s="14" t="str">
        <f t="shared" si="335"/>
        <v>May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23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29"/>
        <v>0.4</v>
      </c>
      <c r="P3055" s="10">
        <f t="shared" si="330"/>
        <v>13.333333333333334</v>
      </c>
      <c r="Q3055" t="str">
        <f t="shared" si="331"/>
        <v>theater</v>
      </c>
      <c r="R3055" s="24" t="str">
        <f t="shared" si="332"/>
        <v>spaces</v>
      </c>
      <c r="S3055" s="14" t="str">
        <f t="shared" si="333"/>
        <v>Aug</v>
      </c>
      <c r="T3055" s="14" t="str">
        <f t="shared" si="334"/>
        <v>2014</v>
      </c>
      <c r="U3055" s="14" t="str">
        <f t="shared" si="335"/>
        <v>Oct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23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29"/>
        <v>0</v>
      </c>
      <c r="P3056" s="10" t="e">
        <f t="shared" si="330"/>
        <v>#DIV/0!</v>
      </c>
      <c r="Q3056" t="str">
        <f t="shared" si="331"/>
        <v>theater</v>
      </c>
      <c r="R3056" s="24" t="str">
        <f t="shared" si="332"/>
        <v>spaces</v>
      </c>
      <c r="S3056" s="14" t="str">
        <f t="shared" si="333"/>
        <v>Jan</v>
      </c>
      <c r="T3056" s="14" t="str">
        <f t="shared" si="334"/>
        <v>2015</v>
      </c>
      <c r="U3056" s="14" t="str">
        <f t="shared" si="335"/>
        <v>Mar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23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29"/>
        <v>5.0000000000000001E-3</v>
      </c>
      <c r="P3057" s="10">
        <f t="shared" si="330"/>
        <v>1</v>
      </c>
      <c r="Q3057" t="str">
        <f t="shared" si="331"/>
        <v>theater</v>
      </c>
      <c r="R3057" s="24" t="str">
        <f t="shared" si="332"/>
        <v>spaces</v>
      </c>
      <c r="S3057" s="14" t="str">
        <f t="shared" si="333"/>
        <v>Nov</v>
      </c>
      <c r="T3057" s="14" t="str">
        <f t="shared" si="334"/>
        <v>2014</v>
      </c>
      <c r="U3057" s="14" t="str">
        <f t="shared" si="335"/>
        <v>Jan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23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29"/>
        <v>0</v>
      </c>
      <c r="P3058" s="10" t="e">
        <f t="shared" si="330"/>
        <v>#DIV/0!</v>
      </c>
      <c r="Q3058" t="str">
        <f t="shared" si="331"/>
        <v>theater</v>
      </c>
      <c r="R3058" s="24" t="str">
        <f t="shared" si="332"/>
        <v>spaces</v>
      </c>
      <c r="S3058" s="14" t="str">
        <f t="shared" si="333"/>
        <v>Jul</v>
      </c>
      <c r="T3058" s="14" t="str">
        <f t="shared" si="334"/>
        <v>2014</v>
      </c>
      <c r="U3058" s="14" t="str">
        <f t="shared" si="335"/>
        <v>Sep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23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29"/>
        <v>0</v>
      </c>
      <c r="P3059" s="10" t="e">
        <f t="shared" si="330"/>
        <v>#DIV/0!</v>
      </c>
      <c r="Q3059" t="str">
        <f t="shared" si="331"/>
        <v>theater</v>
      </c>
      <c r="R3059" s="24" t="str">
        <f t="shared" si="332"/>
        <v>spaces</v>
      </c>
      <c r="S3059" s="14" t="str">
        <f t="shared" si="333"/>
        <v>Mar</v>
      </c>
      <c r="T3059" s="14" t="str">
        <f t="shared" si="334"/>
        <v>2016</v>
      </c>
      <c r="U3059" s="14" t="str">
        <f t="shared" si="335"/>
        <v>Apr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23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29"/>
        <v>1.6666666666666666E-2</v>
      </c>
      <c r="P3060" s="10">
        <f t="shared" si="330"/>
        <v>1</v>
      </c>
      <c r="Q3060" t="str">
        <f t="shared" si="331"/>
        <v>theater</v>
      </c>
      <c r="R3060" s="24" t="str">
        <f t="shared" si="332"/>
        <v>spaces</v>
      </c>
      <c r="S3060" s="14" t="str">
        <f t="shared" si="333"/>
        <v>Mar</v>
      </c>
      <c r="T3060" s="14" t="str">
        <f t="shared" si="334"/>
        <v>2016</v>
      </c>
      <c r="U3060" s="14" t="str">
        <f t="shared" si="335"/>
        <v>May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23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29"/>
        <v>3.0066666666666664</v>
      </c>
      <c r="P3061" s="10">
        <f t="shared" si="330"/>
        <v>41</v>
      </c>
      <c r="Q3061" t="str">
        <f t="shared" si="331"/>
        <v>theater</v>
      </c>
      <c r="R3061" s="24" t="str">
        <f t="shared" si="332"/>
        <v>spaces</v>
      </c>
      <c r="S3061" s="14" t="str">
        <f t="shared" si="333"/>
        <v>Jul</v>
      </c>
      <c r="T3061" s="14" t="str">
        <f t="shared" si="334"/>
        <v>2014</v>
      </c>
      <c r="U3061" s="14" t="str">
        <f t="shared" si="335"/>
        <v>Aug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23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29"/>
        <v>0.15227272727272728</v>
      </c>
      <c r="P3062" s="10">
        <f t="shared" si="330"/>
        <v>55.833333333333336</v>
      </c>
      <c r="Q3062" t="str">
        <f t="shared" si="331"/>
        <v>theater</v>
      </c>
      <c r="R3062" s="24" t="str">
        <f t="shared" si="332"/>
        <v>spaces</v>
      </c>
      <c r="S3062" s="14" t="str">
        <f t="shared" si="333"/>
        <v>Aug</v>
      </c>
      <c r="T3062" s="14" t="str">
        <f t="shared" si="334"/>
        <v>2015</v>
      </c>
      <c r="U3062" s="14" t="str">
        <f t="shared" si="335"/>
        <v>Sep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2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29"/>
        <v>0</v>
      </c>
      <c r="P3063" s="10" t="e">
        <f t="shared" si="330"/>
        <v>#DIV/0!</v>
      </c>
      <c r="Q3063" t="str">
        <f t="shared" si="331"/>
        <v>theater</v>
      </c>
      <c r="R3063" s="24" t="str">
        <f t="shared" si="332"/>
        <v>spaces</v>
      </c>
      <c r="S3063" s="14" t="str">
        <f t="shared" si="333"/>
        <v>Jul</v>
      </c>
      <c r="T3063" s="14" t="str">
        <f t="shared" si="334"/>
        <v>2014</v>
      </c>
      <c r="U3063" s="14" t="str">
        <f t="shared" si="335"/>
        <v>Aug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23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29"/>
        <v>66.84</v>
      </c>
      <c r="P3064" s="10">
        <f t="shared" si="330"/>
        <v>99.761194029850742</v>
      </c>
      <c r="Q3064" t="str">
        <f t="shared" si="331"/>
        <v>theater</v>
      </c>
      <c r="R3064" s="24" t="str">
        <f t="shared" si="332"/>
        <v>spaces</v>
      </c>
      <c r="S3064" s="14" t="str">
        <f t="shared" si="333"/>
        <v>Sep</v>
      </c>
      <c r="T3064" s="14" t="str">
        <f t="shared" si="334"/>
        <v>2015</v>
      </c>
      <c r="U3064" s="14" t="str">
        <f t="shared" si="335"/>
        <v>Sep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23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29"/>
        <v>19.566666666666666</v>
      </c>
      <c r="P3065" s="10">
        <f t="shared" si="330"/>
        <v>25.521739130434781</v>
      </c>
      <c r="Q3065" t="str">
        <f t="shared" si="331"/>
        <v>theater</v>
      </c>
      <c r="R3065" s="24" t="str">
        <f t="shared" si="332"/>
        <v>spaces</v>
      </c>
      <c r="S3065" s="14" t="str">
        <f t="shared" si="333"/>
        <v>Sep</v>
      </c>
      <c r="T3065" s="14" t="str">
        <f t="shared" si="334"/>
        <v>2016</v>
      </c>
      <c r="U3065" s="14" t="str">
        <f t="shared" si="335"/>
        <v>Oct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23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29"/>
        <v>11.294666666666666</v>
      </c>
      <c r="P3066" s="10">
        <f t="shared" si="330"/>
        <v>117.65277777777777</v>
      </c>
      <c r="Q3066" t="str">
        <f t="shared" si="331"/>
        <v>theater</v>
      </c>
      <c r="R3066" s="24" t="str">
        <f t="shared" si="332"/>
        <v>spaces</v>
      </c>
      <c r="S3066" s="14" t="str">
        <f t="shared" si="333"/>
        <v>Oct</v>
      </c>
      <c r="T3066" s="14" t="str">
        <f t="shared" si="334"/>
        <v>2015</v>
      </c>
      <c r="U3066" s="14" t="str">
        <f t="shared" si="335"/>
        <v>Nov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23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29"/>
        <v>0.04</v>
      </c>
      <c r="P3067" s="10">
        <f t="shared" si="330"/>
        <v>5</v>
      </c>
      <c r="Q3067" t="str">
        <f t="shared" si="331"/>
        <v>theater</v>
      </c>
      <c r="R3067" s="24" t="str">
        <f t="shared" si="332"/>
        <v>spaces</v>
      </c>
      <c r="S3067" s="14" t="str">
        <f t="shared" si="333"/>
        <v>Jul</v>
      </c>
      <c r="T3067" s="14" t="str">
        <f t="shared" si="334"/>
        <v>2014</v>
      </c>
      <c r="U3067" s="14" t="str">
        <f t="shared" si="335"/>
        <v>Jul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23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29"/>
        <v>11.985714285714286</v>
      </c>
      <c r="P3068" s="10">
        <f t="shared" si="330"/>
        <v>2796.6666666666665</v>
      </c>
      <c r="Q3068" t="str">
        <f t="shared" si="331"/>
        <v>theater</v>
      </c>
      <c r="R3068" s="24" t="str">
        <f t="shared" si="332"/>
        <v>spaces</v>
      </c>
      <c r="S3068" s="14" t="str">
        <f t="shared" si="333"/>
        <v>Jun</v>
      </c>
      <c r="T3068" s="14" t="str">
        <f t="shared" si="334"/>
        <v>2016</v>
      </c>
      <c r="U3068" s="14" t="str">
        <f t="shared" si="335"/>
        <v>Jul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23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29"/>
        <v>2.5</v>
      </c>
      <c r="P3069" s="10">
        <f t="shared" si="330"/>
        <v>200</v>
      </c>
      <c r="Q3069" t="str">
        <f t="shared" si="331"/>
        <v>theater</v>
      </c>
      <c r="R3069" s="24" t="str">
        <f t="shared" si="332"/>
        <v>spaces</v>
      </c>
      <c r="S3069" s="14" t="str">
        <f t="shared" si="333"/>
        <v>Aug</v>
      </c>
      <c r="T3069" s="14" t="str">
        <f t="shared" si="334"/>
        <v>2015</v>
      </c>
      <c r="U3069" s="14" t="str">
        <f t="shared" si="335"/>
        <v>Sep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23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29"/>
        <v>6.9999999999999993E-2</v>
      </c>
      <c r="P3070" s="10">
        <f t="shared" si="330"/>
        <v>87.5</v>
      </c>
      <c r="Q3070" t="str">
        <f t="shared" si="331"/>
        <v>theater</v>
      </c>
      <c r="R3070" s="24" t="str">
        <f t="shared" si="332"/>
        <v>spaces</v>
      </c>
      <c r="S3070" s="14" t="str">
        <f t="shared" si="333"/>
        <v>Sep</v>
      </c>
      <c r="T3070" s="14" t="str">
        <f t="shared" si="334"/>
        <v>2015</v>
      </c>
      <c r="U3070" s="14" t="str">
        <f t="shared" si="335"/>
        <v>Oct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23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29"/>
        <v>14.099999999999998</v>
      </c>
      <c r="P3071" s="10">
        <f t="shared" si="330"/>
        <v>20.142857142857142</v>
      </c>
      <c r="Q3071" t="str">
        <f t="shared" si="331"/>
        <v>theater</v>
      </c>
      <c r="R3071" s="24" t="str">
        <f t="shared" si="332"/>
        <v>spaces</v>
      </c>
      <c r="S3071" s="14" t="str">
        <f t="shared" si="333"/>
        <v>Nov</v>
      </c>
      <c r="T3071" s="14" t="str">
        <f t="shared" si="334"/>
        <v>2014</v>
      </c>
      <c r="U3071" s="14" t="str">
        <f t="shared" si="335"/>
        <v>Dec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23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29"/>
        <v>3.34</v>
      </c>
      <c r="P3072" s="10">
        <f t="shared" si="330"/>
        <v>20.875</v>
      </c>
      <c r="Q3072" t="str">
        <f t="shared" si="331"/>
        <v>theater</v>
      </c>
      <c r="R3072" s="24" t="str">
        <f t="shared" si="332"/>
        <v>spaces</v>
      </c>
      <c r="S3072" s="14" t="str">
        <f t="shared" si="333"/>
        <v>Nov</v>
      </c>
      <c r="T3072" s="14" t="str">
        <f t="shared" si="334"/>
        <v>2016</v>
      </c>
      <c r="U3072" s="14" t="str">
        <f t="shared" si="335"/>
        <v>Dec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2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29"/>
        <v>59.774999999999999</v>
      </c>
      <c r="P3073" s="10">
        <f t="shared" si="330"/>
        <v>61.307692307692307</v>
      </c>
      <c r="Q3073" t="str">
        <f t="shared" si="331"/>
        <v>theater</v>
      </c>
      <c r="R3073" s="24" t="str">
        <f t="shared" si="332"/>
        <v>spaces</v>
      </c>
      <c r="S3073" s="14" t="str">
        <f t="shared" si="333"/>
        <v>Apr</v>
      </c>
      <c r="T3073" s="14" t="str">
        <f t="shared" si="334"/>
        <v>2015</v>
      </c>
      <c r="U3073" s="14" t="str">
        <f t="shared" si="335"/>
        <v>Apr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23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329"/>
        <v>1.6666666666666666E-2</v>
      </c>
      <c r="P3074" s="10">
        <f t="shared" si="330"/>
        <v>1</v>
      </c>
      <c r="Q3074" t="str">
        <f t="shared" si="331"/>
        <v>theater</v>
      </c>
      <c r="R3074" s="24" t="str">
        <f t="shared" si="332"/>
        <v>spaces</v>
      </c>
      <c r="S3074" s="14" t="str">
        <f t="shared" si="333"/>
        <v>Oct</v>
      </c>
      <c r="T3074" s="14" t="str">
        <f t="shared" si="334"/>
        <v>2016</v>
      </c>
      <c r="U3074" s="14" t="str">
        <f t="shared" si="335"/>
        <v>Oct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23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336">E3075/D3075*100</f>
        <v>2.3035714285714284E-2</v>
      </c>
      <c r="P3075" s="10">
        <f t="shared" ref="P3075:P3138" si="337">E3075/L3075</f>
        <v>92.142857142857139</v>
      </c>
      <c r="Q3075" t="str">
        <f t="shared" ref="Q3075:Q3138" si="338">LEFT(N3075,FIND("/",N3075)-1)</f>
        <v>theater</v>
      </c>
      <c r="R3075" s="24" t="str">
        <f t="shared" ref="R3075:R3138" si="339">RIGHT(N3075,LEN(N3075)-SEARCH("/",N3075,1))</f>
        <v>spaces</v>
      </c>
      <c r="S3075" s="14" t="str">
        <f t="shared" ref="S3075:S3138" si="340">TEXT((((J3075/60)/60)/24)+DATE(1970,1,1),"mmm")</f>
        <v>Apr</v>
      </c>
      <c r="T3075" s="14" t="str">
        <f t="shared" ref="T3075:T3138" si="341">TEXT(((((J3075/60)/60)/24)+DATE(1970,1,1)),"yyyy")</f>
        <v>2015</v>
      </c>
      <c r="U3075" s="14" t="str">
        <f t="shared" ref="U3075:U3138" si="342">TEXT((((I3075/60)/60)/24)+DATE(1970,1,1),"mmm")</f>
        <v>Jun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23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36"/>
        <v>8.8000000000000009E-2</v>
      </c>
      <c r="P3076" s="10">
        <f t="shared" si="337"/>
        <v>7.333333333333333</v>
      </c>
      <c r="Q3076" t="str">
        <f t="shared" si="338"/>
        <v>theater</v>
      </c>
      <c r="R3076" s="24" t="str">
        <f t="shared" si="339"/>
        <v>spaces</v>
      </c>
      <c r="S3076" s="14" t="str">
        <f t="shared" si="340"/>
        <v>Feb</v>
      </c>
      <c r="T3076" s="14" t="str">
        <f t="shared" si="341"/>
        <v>2016</v>
      </c>
      <c r="U3076" s="14" t="str">
        <f t="shared" si="342"/>
        <v>Mar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23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36"/>
        <v>8.64</v>
      </c>
      <c r="P3077" s="10">
        <f t="shared" si="337"/>
        <v>64.8</v>
      </c>
      <c r="Q3077" t="str">
        <f t="shared" si="338"/>
        <v>theater</v>
      </c>
      <c r="R3077" s="24" t="str">
        <f t="shared" si="339"/>
        <v>spaces</v>
      </c>
      <c r="S3077" s="14" t="str">
        <f t="shared" si="340"/>
        <v>Jun</v>
      </c>
      <c r="T3077" s="14" t="str">
        <f t="shared" si="341"/>
        <v>2016</v>
      </c>
      <c r="U3077" s="14" t="str">
        <f t="shared" si="342"/>
        <v>Aug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23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36"/>
        <v>15.06</v>
      </c>
      <c r="P3078" s="10">
        <f t="shared" si="337"/>
        <v>30.12</v>
      </c>
      <c r="Q3078" t="str">
        <f t="shared" si="338"/>
        <v>theater</v>
      </c>
      <c r="R3078" s="24" t="str">
        <f t="shared" si="339"/>
        <v>spaces</v>
      </c>
      <c r="S3078" s="14" t="str">
        <f t="shared" si="340"/>
        <v>Aug</v>
      </c>
      <c r="T3078" s="14" t="str">
        <f t="shared" si="341"/>
        <v>2015</v>
      </c>
      <c r="U3078" s="14" t="str">
        <f t="shared" si="342"/>
        <v>Oct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23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36"/>
        <v>0.47727272727272729</v>
      </c>
      <c r="P3079" s="10">
        <f t="shared" si="337"/>
        <v>52.5</v>
      </c>
      <c r="Q3079" t="str">
        <f t="shared" si="338"/>
        <v>theater</v>
      </c>
      <c r="R3079" s="24" t="str">
        <f t="shared" si="339"/>
        <v>spaces</v>
      </c>
      <c r="S3079" s="14" t="str">
        <f t="shared" si="340"/>
        <v>Jan</v>
      </c>
      <c r="T3079" s="14" t="str">
        <f t="shared" si="341"/>
        <v>2017</v>
      </c>
      <c r="U3079" s="14" t="str">
        <f t="shared" si="342"/>
        <v>Mar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23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36"/>
        <v>0.11833333333333333</v>
      </c>
      <c r="P3080" s="10">
        <f t="shared" si="337"/>
        <v>23.666666666666668</v>
      </c>
      <c r="Q3080" t="str">
        <f t="shared" si="338"/>
        <v>theater</v>
      </c>
      <c r="R3080" s="24" t="str">
        <f t="shared" si="339"/>
        <v>spaces</v>
      </c>
      <c r="S3080" s="14" t="str">
        <f t="shared" si="340"/>
        <v>Jan</v>
      </c>
      <c r="T3080" s="14" t="str">
        <f t="shared" si="341"/>
        <v>2015</v>
      </c>
      <c r="U3080" s="14" t="str">
        <f t="shared" si="342"/>
        <v>Feb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23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36"/>
        <v>0.8417399858735245</v>
      </c>
      <c r="P3081" s="10">
        <f t="shared" si="337"/>
        <v>415.77777777777777</v>
      </c>
      <c r="Q3081" t="str">
        <f t="shared" si="338"/>
        <v>theater</v>
      </c>
      <c r="R3081" s="24" t="str">
        <f t="shared" si="339"/>
        <v>spaces</v>
      </c>
      <c r="S3081" s="14" t="str">
        <f t="shared" si="340"/>
        <v>Feb</v>
      </c>
      <c r="T3081" s="14" t="str">
        <f t="shared" si="341"/>
        <v>2015</v>
      </c>
      <c r="U3081" s="14" t="str">
        <f t="shared" si="342"/>
        <v>Mar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23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36"/>
        <v>1.8799999999999997E-2</v>
      </c>
      <c r="P3082" s="10">
        <f t="shared" si="337"/>
        <v>53.714285714285715</v>
      </c>
      <c r="Q3082" t="str">
        <f t="shared" si="338"/>
        <v>theater</v>
      </c>
      <c r="R3082" s="24" t="str">
        <f t="shared" si="339"/>
        <v>spaces</v>
      </c>
      <c r="S3082" s="14" t="str">
        <f t="shared" si="340"/>
        <v>Oct</v>
      </c>
      <c r="T3082" s="14" t="str">
        <f t="shared" si="341"/>
        <v>2014</v>
      </c>
      <c r="U3082" s="14" t="str">
        <f t="shared" si="342"/>
        <v>Dec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2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36"/>
        <v>0.21029999999999999</v>
      </c>
      <c r="P3083" s="10">
        <f t="shared" si="337"/>
        <v>420.6</v>
      </c>
      <c r="Q3083" t="str">
        <f t="shared" si="338"/>
        <v>theater</v>
      </c>
      <c r="R3083" s="24" t="str">
        <f t="shared" si="339"/>
        <v>spaces</v>
      </c>
      <c r="S3083" s="14" t="str">
        <f t="shared" si="340"/>
        <v>Aug</v>
      </c>
      <c r="T3083" s="14" t="str">
        <f t="shared" si="341"/>
        <v>2015</v>
      </c>
      <c r="U3083" s="14" t="str">
        <f t="shared" si="342"/>
        <v>Sep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23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36"/>
        <v>0</v>
      </c>
      <c r="P3084" s="10" t="e">
        <f t="shared" si="337"/>
        <v>#DIV/0!</v>
      </c>
      <c r="Q3084" t="str">
        <f t="shared" si="338"/>
        <v>theater</v>
      </c>
      <c r="R3084" s="24" t="str">
        <f t="shared" si="339"/>
        <v>spaces</v>
      </c>
      <c r="S3084" s="14" t="str">
        <f t="shared" si="340"/>
        <v>Oct</v>
      </c>
      <c r="T3084" s="14" t="str">
        <f t="shared" si="341"/>
        <v>2015</v>
      </c>
      <c r="U3084" s="14" t="str">
        <f t="shared" si="342"/>
        <v>Nov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23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36"/>
        <v>0.27999999999999997</v>
      </c>
      <c r="P3085" s="10">
        <f t="shared" si="337"/>
        <v>18.666666666666668</v>
      </c>
      <c r="Q3085" t="str">
        <f t="shared" si="338"/>
        <v>theater</v>
      </c>
      <c r="R3085" s="24" t="str">
        <f t="shared" si="339"/>
        <v>spaces</v>
      </c>
      <c r="S3085" s="14" t="str">
        <f t="shared" si="340"/>
        <v>Aug</v>
      </c>
      <c r="T3085" s="14" t="str">
        <f t="shared" si="341"/>
        <v>2014</v>
      </c>
      <c r="U3085" s="14" t="str">
        <f t="shared" si="342"/>
        <v>Sep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23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36"/>
        <v>11.57920670115792</v>
      </c>
      <c r="P3086" s="10">
        <f t="shared" si="337"/>
        <v>78.333333333333329</v>
      </c>
      <c r="Q3086" t="str">
        <f t="shared" si="338"/>
        <v>theater</v>
      </c>
      <c r="R3086" s="24" t="str">
        <f t="shared" si="339"/>
        <v>spaces</v>
      </c>
      <c r="S3086" s="14" t="str">
        <f t="shared" si="340"/>
        <v>Apr</v>
      </c>
      <c r="T3086" s="14" t="str">
        <f t="shared" si="341"/>
        <v>2015</v>
      </c>
      <c r="U3086" s="14" t="str">
        <f t="shared" si="342"/>
        <v>May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23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36"/>
        <v>2.44</v>
      </c>
      <c r="P3087" s="10">
        <f t="shared" si="337"/>
        <v>67.777777777777771</v>
      </c>
      <c r="Q3087" t="str">
        <f t="shared" si="338"/>
        <v>theater</v>
      </c>
      <c r="R3087" s="24" t="str">
        <f t="shared" si="339"/>
        <v>spaces</v>
      </c>
      <c r="S3087" s="14" t="str">
        <f t="shared" si="340"/>
        <v>Aug</v>
      </c>
      <c r="T3087" s="14" t="str">
        <f t="shared" si="341"/>
        <v>2015</v>
      </c>
      <c r="U3087" s="14" t="str">
        <f t="shared" si="342"/>
        <v>Sep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23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36"/>
        <v>0.25</v>
      </c>
      <c r="P3088" s="10">
        <f t="shared" si="337"/>
        <v>16.666666666666668</v>
      </c>
      <c r="Q3088" t="str">
        <f t="shared" si="338"/>
        <v>theater</v>
      </c>
      <c r="R3088" s="24" t="str">
        <f t="shared" si="339"/>
        <v>spaces</v>
      </c>
      <c r="S3088" s="14" t="str">
        <f t="shared" si="340"/>
        <v>Jun</v>
      </c>
      <c r="T3088" s="14" t="str">
        <f t="shared" si="341"/>
        <v>2015</v>
      </c>
      <c r="U3088" s="14" t="str">
        <f t="shared" si="342"/>
        <v>Aug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23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36"/>
        <v>0.625</v>
      </c>
      <c r="P3089" s="10">
        <f t="shared" si="337"/>
        <v>62.5</v>
      </c>
      <c r="Q3089" t="str">
        <f t="shared" si="338"/>
        <v>theater</v>
      </c>
      <c r="R3089" s="24" t="str">
        <f t="shared" si="339"/>
        <v>spaces</v>
      </c>
      <c r="S3089" s="14" t="str">
        <f t="shared" si="340"/>
        <v>Oct</v>
      </c>
      <c r="T3089" s="14" t="str">
        <f t="shared" si="341"/>
        <v>2016</v>
      </c>
      <c r="U3089" s="14" t="str">
        <f t="shared" si="342"/>
        <v>Dec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23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36"/>
        <v>0.19384615384615383</v>
      </c>
      <c r="P3090" s="10">
        <f t="shared" si="337"/>
        <v>42</v>
      </c>
      <c r="Q3090" t="str">
        <f t="shared" si="338"/>
        <v>theater</v>
      </c>
      <c r="R3090" s="24" t="str">
        <f t="shared" si="339"/>
        <v>spaces</v>
      </c>
      <c r="S3090" s="14" t="str">
        <f t="shared" si="340"/>
        <v>Dec</v>
      </c>
      <c r="T3090" s="14" t="str">
        <f t="shared" si="341"/>
        <v>2014</v>
      </c>
      <c r="U3090" s="14" t="str">
        <f t="shared" si="342"/>
        <v>Jan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23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36"/>
        <v>23.416</v>
      </c>
      <c r="P3091" s="10">
        <f t="shared" si="337"/>
        <v>130.0888888888889</v>
      </c>
      <c r="Q3091" t="str">
        <f t="shared" si="338"/>
        <v>theater</v>
      </c>
      <c r="R3091" s="24" t="str">
        <f t="shared" si="339"/>
        <v>spaces</v>
      </c>
      <c r="S3091" s="14" t="str">
        <f t="shared" si="340"/>
        <v>Jun</v>
      </c>
      <c r="T3091" s="14" t="str">
        <f t="shared" si="341"/>
        <v>2016</v>
      </c>
      <c r="U3091" s="14" t="str">
        <f t="shared" si="342"/>
        <v>Jul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23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36"/>
        <v>5.0808888888888886</v>
      </c>
      <c r="P3092" s="10">
        <f t="shared" si="337"/>
        <v>1270.2222222222222</v>
      </c>
      <c r="Q3092" t="str">
        <f t="shared" si="338"/>
        <v>theater</v>
      </c>
      <c r="R3092" s="24" t="str">
        <f t="shared" si="339"/>
        <v>spaces</v>
      </c>
      <c r="S3092" s="14" t="str">
        <f t="shared" si="340"/>
        <v>Mar</v>
      </c>
      <c r="T3092" s="14" t="str">
        <f t="shared" si="341"/>
        <v>2015</v>
      </c>
      <c r="U3092" s="14" t="str">
        <f t="shared" si="342"/>
        <v>May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2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36"/>
        <v>15.920000000000002</v>
      </c>
      <c r="P3093" s="10">
        <f t="shared" si="337"/>
        <v>88.444444444444443</v>
      </c>
      <c r="Q3093" t="str">
        <f t="shared" si="338"/>
        <v>theater</v>
      </c>
      <c r="R3093" s="24" t="str">
        <f t="shared" si="339"/>
        <v>spaces</v>
      </c>
      <c r="S3093" s="14" t="str">
        <f t="shared" si="340"/>
        <v>Jul</v>
      </c>
      <c r="T3093" s="14" t="str">
        <f t="shared" si="341"/>
        <v>2016</v>
      </c>
      <c r="U3093" s="14" t="str">
        <f t="shared" si="342"/>
        <v>Aug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23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36"/>
        <v>1.1831900000000002</v>
      </c>
      <c r="P3094" s="10">
        <f t="shared" si="337"/>
        <v>56.342380952380957</v>
      </c>
      <c r="Q3094" t="str">
        <f t="shared" si="338"/>
        <v>theater</v>
      </c>
      <c r="R3094" s="24" t="str">
        <f t="shared" si="339"/>
        <v>spaces</v>
      </c>
      <c r="S3094" s="14" t="str">
        <f t="shared" si="340"/>
        <v>Sep</v>
      </c>
      <c r="T3094" s="14" t="str">
        <f t="shared" si="341"/>
        <v>2015</v>
      </c>
      <c r="U3094" s="14" t="str">
        <f t="shared" si="342"/>
        <v>Oct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23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36"/>
        <v>22.75</v>
      </c>
      <c r="P3095" s="10">
        <f t="shared" si="337"/>
        <v>53.529411764705884</v>
      </c>
      <c r="Q3095" t="str">
        <f t="shared" si="338"/>
        <v>theater</v>
      </c>
      <c r="R3095" s="24" t="str">
        <f t="shared" si="339"/>
        <v>spaces</v>
      </c>
      <c r="S3095" s="14" t="str">
        <f t="shared" si="340"/>
        <v>May</v>
      </c>
      <c r="T3095" s="14" t="str">
        <f t="shared" si="341"/>
        <v>2014</v>
      </c>
      <c r="U3095" s="14" t="str">
        <f t="shared" si="342"/>
        <v>Jun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23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36"/>
        <v>2.5000000000000001E-2</v>
      </c>
      <c r="P3096" s="10">
        <f t="shared" si="337"/>
        <v>25</v>
      </c>
      <c r="Q3096" t="str">
        <f t="shared" si="338"/>
        <v>theater</v>
      </c>
      <c r="R3096" s="24" t="str">
        <f t="shared" si="339"/>
        <v>spaces</v>
      </c>
      <c r="S3096" s="14" t="str">
        <f t="shared" si="340"/>
        <v>Jul</v>
      </c>
      <c r="T3096" s="14" t="str">
        <f t="shared" si="341"/>
        <v>2015</v>
      </c>
      <c r="U3096" s="14" t="str">
        <f t="shared" si="342"/>
        <v>Sep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23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36"/>
        <v>0.33512064343163539</v>
      </c>
      <c r="P3097" s="10">
        <f t="shared" si="337"/>
        <v>50</v>
      </c>
      <c r="Q3097" t="str">
        <f t="shared" si="338"/>
        <v>theater</v>
      </c>
      <c r="R3097" s="24" t="str">
        <f t="shared" si="339"/>
        <v>spaces</v>
      </c>
      <c r="S3097" s="14" t="str">
        <f t="shared" si="340"/>
        <v>Jun</v>
      </c>
      <c r="T3097" s="14" t="str">
        <f t="shared" si="341"/>
        <v>2016</v>
      </c>
      <c r="U3097" s="14" t="str">
        <f t="shared" si="342"/>
        <v>Aug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23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36"/>
        <v>3.9750000000000001</v>
      </c>
      <c r="P3098" s="10">
        <f t="shared" si="337"/>
        <v>56.785714285714285</v>
      </c>
      <c r="Q3098" t="str">
        <f t="shared" si="338"/>
        <v>theater</v>
      </c>
      <c r="R3098" s="24" t="str">
        <f t="shared" si="339"/>
        <v>spaces</v>
      </c>
      <c r="S3098" s="14" t="str">
        <f t="shared" si="340"/>
        <v>Apr</v>
      </c>
      <c r="T3098" s="14" t="str">
        <f t="shared" si="341"/>
        <v>2015</v>
      </c>
      <c r="U3098" s="14" t="str">
        <f t="shared" si="342"/>
        <v>May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23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36"/>
        <v>17.150000000000002</v>
      </c>
      <c r="P3099" s="10">
        <f t="shared" si="337"/>
        <v>40.833333333333336</v>
      </c>
      <c r="Q3099" t="str">
        <f t="shared" si="338"/>
        <v>theater</v>
      </c>
      <c r="R3099" s="24" t="str">
        <f t="shared" si="339"/>
        <v>spaces</v>
      </c>
      <c r="S3099" s="14" t="str">
        <f t="shared" si="340"/>
        <v>Sep</v>
      </c>
      <c r="T3099" s="14" t="str">
        <f t="shared" si="341"/>
        <v>2016</v>
      </c>
      <c r="U3099" s="14" t="str">
        <f t="shared" si="342"/>
        <v>Oct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23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36"/>
        <v>3.6080041046690612</v>
      </c>
      <c r="P3100" s="10">
        <f t="shared" si="337"/>
        <v>65.111111111111114</v>
      </c>
      <c r="Q3100" t="str">
        <f t="shared" si="338"/>
        <v>theater</v>
      </c>
      <c r="R3100" s="24" t="str">
        <f t="shared" si="339"/>
        <v>spaces</v>
      </c>
      <c r="S3100" s="14" t="str">
        <f t="shared" si="340"/>
        <v>Dec</v>
      </c>
      <c r="T3100" s="14" t="str">
        <f t="shared" si="341"/>
        <v>2015</v>
      </c>
      <c r="U3100" s="14" t="str">
        <f t="shared" si="342"/>
        <v>Feb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23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36"/>
        <v>13.900000000000002</v>
      </c>
      <c r="P3101" s="10">
        <f t="shared" si="337"/>
        <v>55.6</v>
      </c>
      <c r="Q3101" t="str">
        <f t="shared" si="338"/>
        <v>theater</v>
      </c>
      <c r="R3101" s="24" t="str">
        <f t="shared" si="339"/>
        <v>spaces</v>
      </c>
      <c r="S3101" s="14" t="str">
        <f t="shared" si="340"/>
        <v>Jan</v>
      </c>
      <c r="T3101" s="14" t="str">
        <f t="shared" si="341"/>
        <v>2016</v>
      </c>
      <c r="U3101" s="14" t="str">
        <f t="shared" si="342"/>
        <v>Feb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23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36"/>
        <v>15.225</v>
      </c>
      <c r="P3102" s="10">
        <f t="shared" si="337"/>
        <v>140.53846153846155</v>
      </c>
      <c r="Q3102" t="str">
        <f t="shared" si="338"/>
        <v>theater</v>
      </c>
      <c r="R3102" s="24" t="str">
        <f t="shared" si="339"/>
        <v>spaces</v>
      </c>
      <c r="S3102" s="14" t="str">
        <f t="shared" si="340"/>
        <v>Sep</v>
      </c>
      <c r="T3102" s="14" t="str">
        <f t="shared" si="341"/>
        <v>2014</v>
      </c>
      <c r="U3102" s="14" t="str">
        <f t="shared" si="342"/>
        <v>Oct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2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36"/>
        <v>12</v>
      </c>
      <c r="P3103" s="10">
        <f t="shared" si="337"/>
        <v>25</v>
      </c>
      <c r="Q3103" t="str">
        <f t="shared" si="338"/>
        <v>theater</v>
      </c>
      <c r="R3103" s="24" t="str">
        <f t="shared" si="339"/>
        <v>spaces</v>
      </c>
      <c r="S3103" s="14" t="str">
        <f t="shared" si="340"/>
        <v>Jun</v>
      </c>
      <c r="T3103" s="14" t="str">
        <f t="shared" si="341"/>
        <v>2015</v>
      </c>
      <c r="U3103" s="14" t="str">
        <f t="shared" si="342"/>
        <v>Jul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23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36"/>
        <v>39.112499999999997</v>
      </c>
      <c r="P3104" s="10">
        <f t="shared" si="337"/>
        <v>69.533333333333331</v>
      </c>
      <c r="Q3104" t="str">
        <f t="shared" si="338"/>
        <v>theater</v>
      </c>
      <c r="R3104" s="24" t="str">
        <f t="shared" si="339"/>
        <v>spaces</v>
      </c>
      <c r="S3104" s="14" t="str">
        <f t="shared" si="340"/>
        <v>Jul</v>
      </c>
      <c r="T3104" s="14" t="str">
        <f t="shared" si="341"/>
        <v>2016</v>
      </c>
      <c r="U3104" s="14" t="str">
        <f t="shared" si="342"/>
        <v>Aug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23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36"/>
        <v>0.26829268292682928</v>
      </c>
      <c r="P3105" s="10">
        <f t="shared" si="337"/>
        <v>5.5</v>
      </c>
      <c r="Q3105" t="str">
        <f t="shared" si="338"/>
        <v>theater</v>
      </c>
      <c r="R3105" s="24" t="str">
        <f t="shared" si="339"/>
        <v>spaces</v>
      </c>
      <c r="S3105" s="14" t="str">
        <f t="shared" si="340"/>
        <v>Apr</v>
      </c>
      <c r="T3105" s="14" t="str">
        <f t="shared" si="341"/>
        <v>2015</v>
      </c>
      <c r="U3105" s="14" t="str">
        <f t="shared" si="342"/>
        <v>Jun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23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36"/>
        <v>29.625</v>
      </c>
      <c r="P3106" s="10">
        <f t="shared" si="337"/>
        <v>237</v>
      </c>
      <c r="Q3106" t="str">
        <f t="shared" si="338"/>
        <v>theater</v>
      </c>
      <c r="R3106" s="24" t="str">
        <f t="shared" si="339"/>
        <v>spaces</v>
      </c>
      <c r="S3106" s="14" t="str">
        <f t="shared" si="340"/>
        <v>Jan</v>
      </c>
      <c r="T3106" s="14" t="str">
        <f t="shared" si="341"/>
        <v>2015</v>
      </c>
      <c r="U3106" s="14" t="str">
        <f t="shared" si="342"/>
        <v>Feb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23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36"/>
        <v>42.360992301112063</v>
      </c>
      <c r="P3107" s="10">
        <f t="shared" si="337"/>
        <v>79.870967741935488</v>
      </c>
      <c r="Q3107" t="str">
        <f t="shared" si="338"/>
        <v>theater</v>
      </c>
      <c r="R3107" s="24" t="str">
        <f t="shared" si="339"/>
        <v>spaces</v>
      </c>
      <c r="S3107" s="14" t="str">
        <f t="shared" si="340"/>
        <v>Aug</v>
      </c>
      <c r="T3107" s="14" t="str">
        <f t="shared" si="341"/>
        <v>2014</v>
      </c>
      <c r="U3107" s="14" t="str">
        <f t="shared" si="342"/>
        <v>Oct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23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36"/>
        <v>4.1000000000000005</v>
      </c>
      <c r="P3108" s="10">
        <f t="shared" si="337"/>
        <v>10.25</v>
      </c>
      <c r="Q3108" t="str">
        <f t="shared" si="338"/>
        <v>theater</v>
      </c>
      <c r="R3108" s="24" t="str">
        <f t="shared" si="339"/>
        <v>spaces</v>
      </c>
      <c r="S3108" s="14" t="str">
        <f t="shared" si="340"/>
        <v>Aug</v>
      </c>
      <c r="T3108" s="14" t="str">
        <f t="shared" si="341"/>
        <v>2015</v>
      </c>
      <c r="U3108" s="14" t="str">
        <f t="shared" si="342"/>
        <v>Sep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23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36"/>
        <v>19.762499999999999</v>
      </c>
      <c r="P3109" s="10">
        <f t="shared" si="337"/>
        <v>272.58620689655174</v>
      </c>
      <c r="Q3109" t="str">
        <f t="shared" si="338"/>
        <v>theater</v>
      </c>
      <c r="R3109" s="24" t="str">
        <f t="shared" si="339"/>
        <v>spaces</v>
      </c>
      <c r="S3109" s="14" t="str">
        <f t="shared" si="340"/>
        <v>May</v>
      </c>
      <c r="T3109" s="14" t="str">
        <f t="shared" si="341"/>
        <v>2015</v>
      </c>
      <c r="U3109" s="14" t="str">
        <f t="shared" si="342"/>
        <v>May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23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36"/>
        <v>5.1999999999999998E-2</v>
      </c>
      <c r="P3110" s="10">
        <f t="shared" si="337"/>
        <v>13</v>
      </c>
      <c r="Q3110" t="str">
        <f t="shared" si="338"/>
        <v>theater</v>
      </c>
      <c r="R3110" s="24" t="str">
        <f t="shared" si="339"/>
        <v>spaces</v>
      </c>
      <c r="S3110" s="14" t="str">
        <f t="shared" si="340"/>
        <v>Feb</v>
      </c>
      <c r="T3110" s="14" t="str">
        <f t="shared" si="341"/>
        <v>2015</v>
      </c>
      <c r="U3110" s="14" t="str">
        <f t="shared" si="342"/>
        <v>Apr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23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36"/>
        <v>25.030188679245285</v>
      </c>
      <c r="P3111" s="10">
        <f t="shared" si="337"/>
        <v>58.184210526315788</v>
      </c>
      <c r="Q3111" t="str">
        <f t="shared" si="338"/>
        <v>theater</v>
      </c>
      <c r="R3111" s="24" t="str">
        <f t="shared" si="339"/>
        <v>spaces</v>
      </c>
      <c r="S3111" s="14" t="str">
        <f t="shared" si="340"/>
        <v>Jul</v>
      </c>
      <c r="T3111" s="14" t="str">
        <f t="shared" si="341"/>
        <v>2014</v>
      </c>
      <c r="U3111" s="14" t="str">
        <f t="shared" si="342"/>
        <v>Aug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23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36"/>
        <v>0.04</v>
      </c>
      <c r="P3112" s="10">
        <f t="shared" si="337"/>
        <v>10</v>
      </c>
      <c r="Q3112" t="str">
        <f t="shared" si="338"/>
        <v>theater</v>
      </c>
      <c r="R3112" s="24" t="str">
        <f t="shared" si="339"/>
        <v>spaces</v>
      </c>
      <c r="S3112" s="14" t="str">
        <f t="shared" si="340"/>
        <v>Jan</v>
      </c>
      <c r="T3112" s="14" t="str">
        <f t="shared" si="341"/>
        <v>2017</v>
      </c>
      <c r="U3112" s="14" t="str">
        <f t="shared" si="342"/>
        <v>Feb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2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36"/>
        <v>26.640000000000004</v>
      </c>
      <c r="P3113" s="10">
        <f t="shared" si="337"/>
        <v>70.10526315789474</v>
      </c>
      <c r="Q3113" t="str">
        <f t="shared" si="338"/>
        <v>theater</v>
      </c>
      <c r="R3113" s="24" t="str">
        <f t="shared" si="339"/>
        <v>spaces</v>
      </c>
      <c r="S3113" s="14" t="str">
        <f t="shared" si="340"/>
        <v>Sep</v>
      </c>
      <c r="T3113" s="14" t="str">
        <f t="shared" si="341"/>
        <v>2014</v>
      </c>
      <c r="U3113" s="14" t="str">
        <f t="shared" si="342"/>
        <v>Oct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23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36"/>
        <v>4.7363636363636363</v>
      </c>
      <c r="P3114" s="10">
        <f t="shared" si="337"/>
        <v>57.888888888888886</v>
      </c>
      <c r="Q3114" t="str">
        <f t="shared" si="338"/>
        <v>theater</v>
      </c>
      <c r="R3114" s="24" t="str">
        <f t="shared" si="339"/>
        <v>spaces</v>
      </c>
      <c r="S3114" s="14" t="str">
        <f t="shared" si="340"/>
        <v>Sep</v>
      </c>
      <c r="T3114" s="14" t="str">
        <f t="shared" si="341"/>
        <v>2016</v>
      </c>
      <c r="U3114" s="14" t="str">
        <f t="shared" si="342"/>
        <v>Nov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23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36"/>
        <v>4.2435339894712749</v>
      </c>
      <c r="P3115" s="10">
        <f t="shared" si="337"/>
        <v>125.27027027027027</v>
      </c>
      <c r="Q3115" t="str">
        <f t="shared" si="338"/>
        <v>theater</v>
      </c>
      <c r="R3115" s="24" t="str">
        <f t="shared" si="339"/>
        <v>spaces</v>
      </c>
      <c r="S3115" s="14" t="str">
        <f t="shared" si="340"/>
        <v>Mar</v>
      </c>
      <c r="T3115" s="14" t="str">
        <f t="shared" si="341"/>
        <v>2015</v>
      </c>
      <c r="U3115" s="14" t="str">
        <f t="shared" si="342"/>
        <v>Apr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23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36"/>
        <v>0</v>
      </c>
      <c r="P3116" s="10" t="e">
        <f t="shared" si="337"/>
        <v>#DIV/0!</v>
      </c>
      <c r="Q3116" t="str">
        <f t="shared" si="338"/>
        <v>theater</v>
      </c>
      <c r="R3116" s="24" t="str">
        <f t="shared" si="339"/>
        <v>spaces</v>
      </c>
      <c r="S3116" s="14" t="str">
        <f t="shared" si="340"/>
        <v>Jul</v>
      </c>
      <c r="T3116" s="14" t="str">
        <f t="shared" si="341"/>
        <v>2014</v>
      </c>
      <c r="U3116" s="14" t="str">
        <f t="shared" si="342"/>
        <v>Sep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23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36"/>
        <v>3</v>
      </c>
      <c r="P3117" s="10">
        <f t="shared" si="337"/>
        <v>300</v>
      </c>
      <c r="Q3117" t="str">
        <f t="shared" si="338"/>
        <v>theater</v>
      </c>
      <c r="R3117" s="24" t="str">
        <f t="shared" si="339"/>
        <v>spaces</v>
      </c>
      <c r="S3117" s="14" t="str">
        <f t="shared" si="340"/>
        <v>May</v>
      </c>
      <c r="T3117" s="14" t="str">
        <f t="shared" si="341"/>
        <v>2016</v>
      </c>
      <c r="U3117" s="14" t="str">
        <f t="shared" si="342"/>
        <v>Jun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23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36"/>
        <v>57.333333333333336</v>
      </c>
      <c r="P3118" s="10">
        <f t="shared" si="337"/>
        <v>43</v>
      </c>
      <c r="Q3118" t="str">
        <f t="shared" si="338"/>
        <v>theater</v>
      </c>
      <c r="R3118" s="24" t="str">
        <f t="shared" si="339"/>
        <v>spaces</v>
      </c>
      <c r="S3118" s="14" t="str">
        <f t="shared" si="340"/>
        <v>Mar</v>
      </c>
      <c r="T3118" s="14" t="str">
        <f t="shared" si="341"/>
        <v>2015</v>
      </c>
      <c r="U3118" s="14" t="str">
        <f t="shared" si="342"/>
        <v>Apr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23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36"/>
        <v>0.1</v>
      </c>
      <c r="P3119" s="10">
        <f t="shared" si="337"/>
        <v>1</v>
      </c>
      <c r="Q3119" t="str">
        <f t="shared" si="338"/>
        <v>theater</v>
      </c>
      <c r="R3119" s="24" t="str">
        <f t="shared" si="339"/>
        <v>spaces</v>
      </c>
      <c r="S3119" s="14" t="str">
        <f t="shared" si="340"/>
        <v>May</v>
      </c>
      <c r="T3119" s="14" t="str">
        <f t="shared" si="341"/>
        <v>2016</v>
      </c>
      <c r="U3119" s="14" t="str">
        <f t="shared" si="342"/>
        <v>May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23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36"/>
        <v>0.31</v>
      </c>
      <c r="P3120" s="10">
        <f t="shared" si="337"/>
        <v>775</v>
      </c>
      <c r="Q3120" t="str">
        <f t="shared" si="338"/>
        <v>theater</v>
      </c>
      <c r="R3120" s="24" t="str">
        <f t="shared" si="339"/>
        <v>spaces</v>
      </c>
      <c r="S3120" s="14" t="str">
        <f t="shared" si="340"/>
        <v>Jun</v>
      </c>
      <c r="T3120" s="14" t="str">
        <f t="shared" si="341"/>
        <v>2016</v>
      </c>
      <c r="U3120" s="14" t="str">
        <f t="shared" si="342"/>
        <v>Jul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23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36"/>
        <v>0.05</v>
      </c>
      <c r="P3121" s="10">
        <f t="shared" si="337"/>
        <v>5</v>
      </c>
      <c r="Q3121" t="str">
        <f t="shared" si="338"/>
        <v>theater</v>
      </c>
      <c r="R3121" s="24" t="str">
        <f t="shared" si="339"/>
        <v>spaces</v>
      </c>
      <c r="S3121" s="14" t="str">
        <f t="shared" si="340"/>
        <v>Feb</v>
      </c>
      <c r="T3121" s="14" t="str">
        <f t="shared" si="341"/>
        <v>2015</v>
      </c>
      <c r="U3121" s="14" t="str">
        <f t="shared" si="342"/>
        <v>Mar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23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36"/>
        <v>9.8461538461538465E-3</v>
      </c>
      <c r="P3122" s="10">
        <f t="shared" si="337"/>
        <v>12.8</v>
      </c>
      <c r="Q3122" t="str">
        <f t="shared" si="338"/>
        <v>theater</v>
      </c>
      <c r="R3122" s="24" t="str">
        <f t="shared" si="339"/>
        <v>spaces</v>
      </c>
      <c r="S3122" s="14" t="str">
        <f t="shared" si="340"/>
        <v>Mar</v>
      </c>
      <c r="T3122" s="14" t="str">
        <f t="shared" si="341"/>
        <v>2016</v>
      </c>
      <c r="U3122" s="14" t="str">
        <f t="shared" si="342"/>
        <v>May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36"/>
        <v>0.66666666666666674</v>
      </c>
      <c r="P3123" s="10">
        <f t="shared" si="337"/>
        <v>10</v>
      </c>
      <c r="Q3123" t="str">
        <f t="shared" si="338"/>
        <v>theater</v>
      </c>
      <c r="R3123" s="24" t="str">
        <f t="shared" si="339"/>
        <v>spaces</v>
      </c>
      <c r="S3123" s="14" t="str">
        <f t="shared" si="340"/>
        <v>Jul</v>
      </c>
      <c r="T3123" s="14" t="str">
        <f t="shared" si="341"/>
        <v>2014</v>
      </c>
      <c r="U3123" s="14" t="str">
        <f t="shared" si="342"/>
        <v>Sep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23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36"/>
        <v>58.291457286432156</v>
      </c>
      <c r="P3124" s="10">
        <f t="shared" si="337"/>
        <v>58</v>
      </c>
      <c r="Q3124" t="str">
        <f t="shared" si="338"/>
        <v>theater</v>
      </c>
      <c r="R3124" s="24" t="str">
        <f t="shared" si="339"/>
        <v>spaces</v>
      </c>
      <c r="S3124" s="14" t="str">
        <f t="shared" si="340"/>
        <v>Nov</v>
      </c>
      <c r="T3124" s="14" t="str">
        <f t="shared" si="341"/>
        <v>2016</v>
      </c>
      <c r="U3124" s="14" t="str">
        <f t="shared" si="342"/>
        <v>Nov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23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36"/>
        <v>68.153599999999997</v>
      </c>
      <c r="P3125" s="10">
        <f t="shared" si="337"/>
        <v>244.80459770114942</v>
      </c>
      <c r="Q3125" t="str">
        <f t="shared" si="338"/>
        <v>theater</v>
      </c>
      <c r="R3125" s="24" t="str">
        <f t="shared" si="339"/>
        <v>spaces</v>
      </c>
      <c r="S3125" s="14" t="str">
        <f t="shared" si="340"/>
        <v>Jun</v>
      </c>
      <c r="T3125" s="14" t="str">
        <f t="shared" si="341"/>
        <v>2016</v>
      </c>
      <c r="U3125" s="14" t="str">
        <f t="shared" si="342"/>
        <v>Jul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23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36"/>
        <v>3.2499999999999999E-3</v>
      </c>
      <c r="P3126" s="10">
        <f t="shared" si="337"/>
        <v>6.5</v>
      </c>
      <c r="Q3126" t="str">
        <f t="shared" si="338"/>
        <v>theater</v>
      </c>
      <c r="R3126" s="24" t="str">
        <f t="shared" si="339"/>
        <v>spaces</v>
      </c>
      <c r="S3126" s="14" t="str">
        <f t="shared" si="340"/>
        <v>Dec</v>
      </c>
      <c r="T3126" s="14" t="str">
        <f t="shared" si="341"/>
        <v>2014</v>
      </c>
      <c r="U3126" s="14" t="str">
        <f t="shared" si="342"/>
        <v>Feb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23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36"/>
        <v>0</v>
      </c>
      <c r="P3127" s="10" t="e">
        <f t="shared" si="337"/>
        <v>#DIV/0!</v>
      </c>
      <c r="Q3127" t="str">
        <f t="shared" si="338"/>
        <v>theater</v>
      </c>
      <c r="R3127" s="24" t="str">
        <f t="shared" si="339"/>
        <v>spaces</v>
      </c>
      <c r="S3127" s="14" t="str">
        <f t="shared" si="340"/>
        <v>Dec</v>
      </c>
      <c r="T3127" s="14" t="str">
        <f t="shared" si="341"/>
        <v>2015</v>
      </c>
      <c r="U3127" s="14" t="str">
        <f t="shared" si="342"/>
        <v>Jan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23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36"/>
        <v>4.16</v>
      </c>
      <c r="P3128" s="10">
        <f t="shared" si="337"/>
        <v>61.176470588235297</v>
      </c>
      <c r="Q3128" t="str">
        <f t="shared" si="338"/>
        <v>theater</v>
      </c>
      <c r="R3128" s="24" t="str">
        <f t="shared" si="339"/>
        <v>spaces</v>
      </c>
      <c r="S3128" s="14" t="str">
        <f t="shared" si="340"/>
        <v>Feb</v>
      </c>
      <c r="T3128" s="14" t="str">
        <f t="shared" si="341"/>
        <v>2016</v>
      </c>
      <c r="U3128" s="14" t="str">
        <f t="shared" si="342"/>
        <v>Mar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23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36"/>
        <v>0</v>
      </c>
      <c r="P3129" s="10" t="e">
        <f t="shared" si="337"/>
        <v>#DIV/0!</v>
      </c>
      <c r="Q3129" t="str">
        <f t="shared" si="338"/>
        <v>theater</v>
      </c>
      <c r="R3129" s="24" t="str">
        <f t="shared" si="339"/>
        <v>spaces</v>
      </c>
      <c r="S3129" s="14" t="str">
        <f t="shared" si="340"/>
        <v>Jan</v>
      </c>
      <c r="T3129" s="14" t="str">
        <f t="shared" si="341"/>
        <v>2015</v>
      </c>
      <c r="U3129" s="14" t="str">
        <f t="shared" si="342"/>
        <v>Mar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23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36"/>
        <v>108.60666666666667</v>
      </c>
      <c r="P3130" s="10">
        <f t="shared" si="337"/>
        <v>139.23931623931625</v>
      </c>
      <c r="Q3130" t="str">
        <f t="shared" si="338"/>
        <v>theater</v>
      </c>
      <c r="R3130" s="24" t="str">
        <f t="shared" si="339"/>
        <v>plays</v>
      </c>
      <c r="S3130" s="14" t="str">
        <f t="shared" si="340"/>
        <v>Feb</v>
      </c>
      <c r="T3130" s="14" t="str">
        <f t="shared" si="341"/>
        <v>2017</v>
      </c>
      <c r="U3130" s="14" t="str">
        <f t="shared" si="342"/>
        <v>Mar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23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36"/>
        <v>0.8</v>
      </c>
      <c r="P3131" s="10">
        <f t="shared" si="337"/>
        <v>10</v>
      </c>
      <c r="Q3131" t="str">
        <f t="shared" si="338"/>
        <v>theater</v>
      </c>
      <c r="R3131" s="24" t="str">
        <f t="shared" si="339"/>
        <v>plays</v>
      </c>
      <c r="S3131" s="14" t="str">
        <f t="shared" si="340"/>
        <v>Mar</v>
      </c>
      <c r="T3131" s="14" t="str">
        <f t="shared" si="341"/>
        <v>2017</v>
      </c>
      <c r="U3131" s="14" t="str">
        <f t="shared" si="342"/>
        <v>Apr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23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36"/>
        <v>3.75</v>
      </c>
      <c r="P3132" s="10">
        <f t="shared" si="337"/>
        <v>93.75</v>
      </c>
      <c r="Q3132" t="str">
        <f t="shared" si="338"/>
        <v>theater</v>
      </c>
      <c r="R3132" s="24" t="str">
        <f t="shared" si="339"/>
        <v>plays</v>
      </c>
      <c r="S3132" s="14" t="str">
        <f t="shared" si="340"/>
        <v>Mar</v>
      </c>
      <c r="T3132" s="14" t="str">
        <f t="shared" si="341"/>
        <v>2017</v>
      </c>
      <c r="U3132" s="14" t="str">
        <f t="shared" si="342"/>
        <v>Apr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2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36"/>
        <v>15.731707317073171</v>
      </c>
      <c r="P3133" s="10">
        <f t="shared" si="337"/>
        <v>53.75</v>
      </c>
      <c r="Q3133" t="str">
        <f t="shared" si="338"/>
        <v>theater</v>
      </c>
      <c r="R3133" s="24" t="str">
        <f t="shared" si="339"/>
        <v>plays</v>
      </c>
      <c r="S3133" s="14" t="str">
        <f t="shared" si="340"/>
        <v>Mar</v>
      </c>
      <c r="T3133" s="14" t="str">
        <f t="shared" si="341"/>
        <v>2017</v>
      </c>
      <c r="U3133" s="14" t="str">
        <f t="shared" si="342"/>
        <v>Apr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23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36"/>
        <v>3.3333333333333333E-2</v>
      </c>
      <c r="P3134" s="10">
        <f t="shared" si="337"/>
        <v>10</v>
      </c>
      <c r="Q3134" t="str">
        <f t="shared" si="338"/>
        <v>theater</v>
      </c>
      <c r="R3134" s="24" t="str">
        <f t="shared" si="339"/>
        <v>plays</v>
      </c>
      <c r="S3134" s="14" t="str">
        <f t="shared" si="340"/>
        <v>Feb</v>
      </c>
      <c r="T3134" s="14" t="str">
        <f t="shared" si="341"/>
        <v>2017</v>
      </c>
      <c r="U3134" s="14" t="str">
        <f t="shared" si="342"/>
        <v>Apr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23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36"/>
        <v>108</v>
      </c>
      <c r="P3135" s="10">
        <f t="shared" si="337"/>
        <v>33.75</v>
      </c>
      <c r="Q3135" t="str">
        <f t="shared" si="338"/>
        <v>theater</v>
      </c>
      <c r="R3135" s="24" t="str">
        <f t="shared" si="339"/>
        <v>plays</v>
      </c>
      <c r="S3135" s="14" t="str">
        <f t="shared" si="340"/>
        <v>Feb</v>
      </c>
      <c r="T3135" s="14" t="str">
        <f t="shared" si="341"/>
        <v>2017</v>
      </c>
      <c r="U3135" s="14" t="str">
        <f t="shared" si="342"/>
        <v>Mar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23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36"/>
        <v>22.5</v>
      </c>
      <c r="P3136" s="10">
        <f t="shared" si="337"/>
        <v>18.75</v>
      </c>
      <c r="Q3136" t="str">
        <f t="shared" si="338"/>
        <v>theater</v>
      </c>
      <c r="R3136" s="24" t="str">
        <f t="shared" si="339"/>
        <v>plays</v>
      </c>
      <c r="S3136" s="14" t="str">
        <f t="shared" si="340"/>
        <v>Mar</v>
      </c>
      <c r="T3136" s="14" t="str">
        <f t="shared" si="341"/>
        <v>2017</v>
      </c>
      <c r="U3136" s="14" t="str">
        <f t="shared" si="342"/>
        <v>Mar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23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36"/>
        <v>20.849420849420849</v>
      </c>
      <c r="P3137" s="10">
        <f t="shared" si="337"/>
        <v>23.142857142857142</v>
      </c>
      <c r="Q3137" t="str">
        <f t="shared" si="338"/>
        <v>theater</v>
      </c>
      <c r="R3137" s="24" t="str">
        <f t="shared" si="339"/>
        <v>plays</v>
      </c>
      <c r="S3137" s="14" t="str">
        <f t="shared" si="340"/>
        <v>Mar</v>
      </c>
      <c r="T3137" s="14" t="str">
        <f t="shared" si="341"/>
        <v>2017</v>
      </c>
      <c r="U3137" s="14" t="str">
        <f t="shared" si="342"/>
        <v>Apr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23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336"/>
        <v>127.8</v>
      </c>
      <c r="P3138" s="10">
        <f t="shared" si="337"/>
        <v>29.045454545454547</v>
      </c>
      <c r="Q3138" t="str">
        <f t="shared" si="338"/>
        <v>theater</v>
      </c>
      <c r="R3138" s="24" t="str">
        <f t="shared" si="339"/>
        <v>plays</v>
      </c>
      <c r="S3138" s="14" t="str">
        <f t="shared" si="340"/>
        <v>Feb</v>
      </c>
      <c r="T3138" s="14" t="str">
        <f t="shared" si="341"/>
        <v>2017</v>
      </c>
      <c r="U3138" s="14" t="str">
        <f t="shared" si="342"/>
        <v>Mar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23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343">E3139/D3139*100</f>
        <v>3.3333333333333335</v>
      </c>
      <c r="P3139" s="10">
        <f t="shared" ref="P3139:P3202" si="344">E3139/L3139</f>
        <v>50</v>
      </c>
      <c r="Q3139" t="str">
        <f t="shared" ref="Q3139:Q3202" si="345">LEFT(N3139,FIND("/",N3139)-1)</f>
        <v>theater</v>
      </c>
      <c r="R3139" s="24" t="str">
        <f t="shared" ref="R3139:R3202" si="346">RIGHT(N3139,LEN(N3139)-SEARCH("/",N3139,1))</f>
        <v>plays</v>
      </c>
      <c r="S3139" s="14" t="str">
        <f t="shared" ref="S3139:S3202" si="347">TEXT((((J3139/60)/60)/24)+DATE(1970,1,1),"mmm")</f>
        <v>Mar</v>
      </c>
      <c r="T3139" s="14" t="str">
        <f t="shared" ref="T3139:T3202" si="348">TEXT(((((J3139/60)/60)/24)+DATE(1970,1,1)),"yyyy")</f>
        <v>2017</v>
      </c>
      <c r="U3139" s="14" t="str">
        <f t="shared" ref="U3139:U3202" si="349">TEXT((((I3139/60)/60)/24)+DATE(1970,1,1),"mmm")</f>
        <v>May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23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43"/>
        <v>0</v>
      </c>
      <c r="P3140" s="10" t="e">
        <f t="shared" si="344"/>
        <v>#DIV/0!</v>
      </c>
      <c r="Q3140" t="str">
        <f t="shared" si="345"/>
        <v>theater</v>
      </c>
      <c r="R3140" s="24" t="str">
        <f t="shared" si="346"/>
        <v>plays</v>
      </c>
      <c r="S3140" s="14" t="str">
        <f t="shared" si="347"/>
        <v>Mar</v>
      </c>
      <c r="T3140" s="14" t="str">
        <f t="shared" si="348"/>
        <v>2017</v>
      </c>
      <c r="U3140" s="14" t="str">
        <f t="shared" si="349"/>
        <v>Apr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23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43"/>
        <v>5.4</v>
      </c>
      <c r="P3141" s="10">
        <f t="shared" si="344"/>
        <v>450</v>
      </c>
      <c r="Q3141" t="str">
        <f t="shared" si="345"/>
        <v>theater</v>
      </c>
      <c r="R3141" s="24" t="str">
        <f t="shared" si="346"/>
        <v>plays</v>
      </c>
      <c r="S3141" s="14" t="str">
        <f t="shared" si="347"/>
        <v>Feb</v>
      </c>
      <c r="T3141" s="14" t="str">
        <f t="shared" si="348"/>
        <v>2017</v>
      </c>
      <c r="U3141" s="14" t="str">
        <f t="shared" si="349"/>
        <v>Mar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23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43"/>
        <v>0.96</v>
      </c>
      <c r="P3142" s="10">
        <f t="shared" si="344"/>
        <v>24</v>
      </c>
      <c r="Q3142" t="str">
        <f t="shared" si="345"/>
        <v>theater</v>
      </c>
      <c r="R3142" s="24" t="str">
        <f t="shared" si="346"/>
        <v>plays</v>
      </c>
      <c r="S3142" s="14" t="str">
        <f t="shared" si="347"/>
        <v>Mar</v>
      </c>
      <c r="T3142" s="14" t="str">
        <f t="shared" si="348"/>
        <v>2017</v>
      </c>
      <c r="U3142" s="14" t="str">
        <f t="shared" si="349"/>
        <v>Apr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2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43"/>
        <v>51.6</v>
      </c>
      <c r="P3143" s="10">
        <f t="shared" si="344"/>
        <v>32.25</v>
      </c>
      <c r="Q3143" t="str">
        <f t="shared" si="345"/>
        <v>theater</v>
      </c>
      <c r="R3143" s="24" t="str">
        <f t="shared" si="346"/>
        <v>plays</v>
      </c>
      <c r="S3143" s="14" t="str">
        <f t="shared" si="347"/>
        <v>Mar</v>
      </c>
      <c r="T3143" s="14" t="str">
        <f t="shared" si="348"/>
        <v>2017</v>
      </c>
      <c r="U3143" s="14" t="str">
        <f t="shared" si="349"/>
        <v>Apr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23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43"/>
        <v>1.6363636363636365</v>
      </c>
      <c r="P3144" s="10">
        <f t="shared" si="344"/>
        <v>15</v>
      </c>
      <c r="Q3144" t="str">
        <f t="shared" si="345"/>
        <v>theater</v>
      </c>
      <c r="R3144" s="24" t="str">
        <f t="shared" si="346"/>
        <v>plays</v>
      </c>
      <c r="S3144" s="14" t="str">
        <f t="shared" si="347"/>
        <v>Feb</v>
      </c>
      <c r="T3144" s="14" t="str">
        <f t="shared" si="348"/>
        <v>2017</v>
      </c>
      <c r="U3144" s="14" t="str">
        <f t="shared" si="349"/>
        <v>Mar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23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43"/>
        <v>0</v>
      </c>
      <c r="P3145" s="10" t="e">
        <f t="shared" si="344"/>
        <v>#DIV/0!</v>
      </c>
      <c r="Q3145" t="str">
        <f t="shared" si="345"/>
        <v>theater</v>
      </c>
      <c r="R3145" s="24" t="str">
        <f t="shared" si="346"/>
        <v>plays</v>
      </c>
      <c r="S3145" s="14" t="str">
        <f t="shared" si="347"/>
        <v>Mar</v>
      </c>
      <c r="T3145" s="14" t="str">
        <f t="shared" si="348"/>
        <v>2017</v>
      </c>
      <c r="U3145" s="14" t="str">
        <f t="shared" si="349"/>
        <v>Apr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23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43"/>
        <v>75.400000000000006</v>
      </c>
      <c r="P3146" s="10">
        <f t="shared" si="344"/>
        <v>251.33333333333334</v>
      </c>
      <c r="Q3146" t="str">
        <f t="shared" si="345"/>
        <v>theater</v>
      </c>
      <c r="R3146" s="24" t="str">
        <f t="shared" si="346"/>
        <v>plays</v>
      </c>
      <c r="S3146" s="14" t="str">
        <f t="shared" si="347"/>
        <v>Mar</v>
      </c>
      <c r="T3146" s="14" t="str">
        <f t="shared" si="348"/>
        <v>2017</v>
      </c>
      <c r="U3146" s="14" t="str">
        <f t="shared" si="349"/>
        <v>Mar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23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43"/>
        <v>0</v>
      </c>
      <c r="P3147" s="10" t="e">
        <f t="shared" si="344"/>
        <v>#DIV/0!</v>
      </c>
      <c r="Q3147" t="str">
        <f t="shared" si="345"/>
        <v>theater</v>
      </c>
      <c r="R3147" s="24" t="str">
        <f t="shared" si="346"/>
        <v>plays</v>
      </c>
      <c r="S3147" s="14" t="str">
        <f t="shared" si="347"/>
        <v>Jan</v>
      </c>
      <c r="T3147" s="14" t="str">
        <f t="shared" si="348"/>
        <v>2017</v>
      </c>
      <c r="U3147" s="14" t="str">
        <f t="shared" si="349"/>
        <v>Mar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23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43"/>
        <v>10.5</v>
      </c>
      <c r="P3148" s="10">
        <f t="shared" si="344"/>
        <v>437.5</v>
      </c>
      <c r="Q3148" t="str">
        <f t="shared" si="345"/>
        <v>theater</v>
      </c>
      <c r="R3148" s="24" t="str">
        <f t="shared" si="346"/>
        <v>plays</v>
      </c>
      <c r="S3148" s="14" t="str">
        <f t="shared" si="347"/>
        <v>Mar</v>
      </c>
      <c r="T3148" s="14" t="str">
        <f t="shared" si="348"/>
        <v>2017</v>
      </c>
      <c r="U3148" s="14" t="str">
        <f t="shared" si="349"/>
        <v>Apr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23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43"/>
        <v>117.52499999999999</v>
      </c>
      <c r="P3149" s="10">
        <f t="shared" si="344"/>
        <v>110.35211267605634</v>
      </c>
      <c r="Q3149" t="str">
        <f t="shared" si="345"/>
        <v>theater</v>
      </c>
      <c r="R3149" s="24" t="str">
        <f t="shared" si="346"/>
        <v>plays</v>
      </c>
      <c r="S3149" s="14" t="str">
        <f t="shared" si="347"/>
        <v>Sep</v>
      </c>
      <c r="T3149" s="14" t="str">
        <f t="shared" si="348"/>
        <v>2014</v>
      </c>
      <c r="U3149" s="14" t="str">
        <f t="shared" si="349"/>
        <v>Nov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23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43"/>
        <v>131.16666666666669</v>
      </c>
      <c r="P3150" s="10">
        <f t="shared" si="344"/>
        <v>41.421052631578945</v>
      </c>
      <c r="Q3150" t="str">
        <f t="shared" si="345"/>
        <v>theater</v>
      </c>
      <c r="R3150" s="24" t="str">
        <f t="shared" si="346"/>
        <v>plays</v>
      </c>
      <c r="S3150" s="14" t="str">
        <f t="shared" si="347"/>
        <v>Sep</v>
      </c>
      <c r="T3150" s="14" t="str">
        <f t="shared" si="348"/>
        <v>2014</v>
      </c>
      <c r="U3150" s="14" t="str">
        <f t="shared" si="349"/>
        <v>Oct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23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43"/>
        <v>104</v>
      </c>
      <c r="P3151" s="10">
        <f t="shared" si="344"/>
        <v>52</v>
      </c>
      <c r="Q3151" t="str">
        <f t="shared" si="345"/>
        <v>theater</v>
      </c>
      <c r="R3151" s="24" t="str">
        <f t="shared" si="346"/>
        <v>plays</v>
      </c>
      <c r="S3151" s="14" t="str">
        <f t="shared" si="347"/>
        <v>Nov</v>
      </c>
      <c r="T3151" s="14" t="str">
        <f t="shared" si="348"/>
        <v>2012</v>
      </c>
      <c r="U3151" s="14" t="str">
        <f t="shared" si="349"/>
        <v>Dec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23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43"/>
        <v>101</v>
      </c>
      <c r="P3152" s="10">
        <f t="shared" si="344"/>
        <v>33.990384615384613</v>
      </c>
      <c r="Q3152" t="str">
        <f t="shared" si="345"/>
        <v>theater</v>
      </c>
      <c r="R3152" s="24" t="str">
        <f t="shared" si="346"/>
        <v>plays</v>
      </c>
      <c r="S3152" s="14" t="str">
        <f t="shared" si="347"/>
        <v>Oct</v>
      </c>
      <c r="T3152" s="14" t="str">
        <f t="shared" si="348"/>
        <v>2010</v>
      </c>
      <c r="U3152" s="14" t="str">
        <f t="shared" si="349"/>
        <v>Jan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2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43"/>
        <v>100.4</v>
      </c>
      <c r="P3153" s="10">
        <f t="shared" si="344"/>
        <v>103.35294117647059</v>
      </c>
      <c r="Q3153" t="str">
        <f t="shared" si="345"/>
        <v>theater</v>
      </c>
      <c r="R3153" s="24" t="str">
        <f t="shared" si="346"/>
        <v>plays</v>
      </c>
      <c r="S3153" s="14" t="str">
        <f t="shared" si="347"/>
        <v>Aug</v>
      </c>
      <c r="T3153" s="14" t="str">
        <f t="shared" si="348"/>
        <v>2014</v>
      </c>
      <c r="U3153" s="14" t="str">
        <f t="shared" si="349"/>
        <v>Sep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23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43"/>
        <v>105.95454545454545</v>
      </c>
      <c r="P3154" s="10">
        <f t="shared" si="344"/>
        <v>34.791044776119406</v>
      </c>
      <c r="Q3154" t="str">
        <f t="shared" si="345"/>
        <v>theater</v>
      </c>
      <c r="R3154" s="24" t="str">
        <f t="shared" si="346"/>
        <v>plays</v>
      </c>
      <c r="S3154" s="14" t="str">
        <f t="shared" si="347"/>
        <v>Oct</v>
      </c>
      <c r="T3154" s="14" t="str">
        <f t="shared" si="348"/>
        <v>2013</v>
      </c>
      <c r="U3154" s="14" t="str">
        <f t="shared" si="349"/>
        <v>Nov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23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43"/>
        <v>335.58333333333337</v>
      </c>
      <c r="P3155" s="10">
        <f t="shared" si="344"/>
        <v>41.773858921161825</v>
      </c>
      <c r="Q3155" t="str">
        <f t="shared" si="345"/>
        <v>theater</v>
      </c>
      <c r="R3155" s="24" t="str">
        <f t="shared" si="346"/>
        <v>plays</v>
      </c>
      <c r="S3155" s="14" t="str">
        <f t="shared" si="347"/>
        <v>Mar</v>
      </c>
      <c r="T3155" s="14" t="str">
        <f t="shared" si="348"/>
        <v>2011</v>
      </c>
      <c r="U3155" s="14" t="str">
        <f t="shared" si="349"/>
        <v>May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23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43"/>
        <v>112.92857142857142</v>
      </c>
      <c r="P3156" s="10">
        <f t="shared" si="344"/>
        <v>64.268292682926827</v>
      </c>
      <c r="Q3156" t="str">
        <f t="shared" si="345"/>
        <v>theater</v>
      </c>
      <c r="R3156" s="24" t="str">
        <f t="shared" si="346"/>
        <v>plays</v>
      </c>
      <c r="S3156" s="14" t="str">
        <f t="shared" si="347"/>
        <v>Mar</v>
      </c>
      <c r="T3156" s="14" t="str">
        <f t="shared" si="348"/>
        <v>2012</v>
      </c>
      <c r="U3156" s="14" t="str">
        <f t="shared" si="349"/>
        <v>Apr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23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43"/>
        <v>188.50460000000001</v>
      </c>
      <c r="P3157" s="10">
        <f t="shared" si="344"/>
        <v>31.209370860927152</v>
      </c>
      <c r="Q3157" t="str">
        <f t="shared" si="345"/>
        <v>theater</v>
      </c>
      <c r="R3157" s="24" t="str">
        <f t="shared" si="346"/>
        <v>plays</v>
      </c>
      <c r="S3157" s="14" t="str">
        <f t="shared" si="347"/>
        <v>Nov</v>
      </c>
      <c r="T3157" s="14" t="str">
        <f t="shared" si="348"/>
        <v>2012</v>
      </c>
      <c r="U3157" s="14" t="str">
        <f t="shared" si="349"/>
        <v>Dec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23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43"/>
        <v>101.81818181818181</v>
      </c>
      <c r="P3158" s="10">
        <f t="shared" si="344"/>
        <v>62.921348314606739</v>
      </c>
      <c r="Q3158" t="str">
        <f t="shared" si="345"/>
        <v>theater</v>
      </c>
      <c r="R3158" s="24" t="str">
        <f t="shared" si="346"/>
        <v>plays</v>
      </c>
      <c r="S3158" s="14" t="str">
        <f t="shared" si="347"/>
        <v>Apr</v>
      </c>
      <c r="T3158" s="14" t="str">
        <f t="shared" si="348"/>
        <v>2012</v>
      </c>
      <c r="U3158" s="14" t="str">
        <f t="shared" si="349"/>
        <v>Jun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23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43"/>
        <v>101</v>
      </c>
      <c r="P3159" s="10">
        <f t="shared" si="344"/>
        <v>98.536585365853654</v>
      </c>
      <c r="Q3159" t="str">
        <f t="shared" si="345"/>
        <v>theater</v>
      </c>
      <c r="R3159" s="24" t="str">
        <f t="shared" si="346"/>
        <v>plays</v>
      </c>
      <c r="S3159" s="14" t="str">
        <f t="shared" si="347"/>
        <v>Jul</v>
      </c>
      <c r="T3159" s="14" t="str">
        <f t="shared" si="348"/>
        <v>2014</v>
      </c>
      <c r="U3159" s="14" t="str">
        <f t="shared" si="349"/>
        <v>Jul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23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43"/>
        <v>113.99999999999999</v>
      </c>
      <c r="P3160" s="10">
        <f t="shared" si="344"/>
        <v>82.608695652173907</v>
      </c>
      <c r="Q3160" t="str">
        <f t="shared" si="345"/>
        <v>theater</v>
      </c>
      <c r="R3160" s="24" t="str">
        <f t="shared" si="346"/>
        <v>plays</v>
      </c>
      <c r="S3160" s="14" t="str">
        <f t="shared" si="347"/>
        <v>Jun</v>
      </c>
      <c r="T3160" s="14" t="str">
        <f t="shared" si="348"/>
        <v>2013</v>
      </c>
      <c r="U3160" s="14" t="str">
        <f t="shared" si="349"/>
        <v>Jul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23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43"/>
        <v>133.48133333333334</v>
      </c>
      <c r="P3161" s="10">
        <f t="shared" si="344"/>
        <v>38.504230769230773</v>
      </c>
      <c r="Q3161" t="str">
        <f t="shared" si="345"/>
        <v>theater</v>
      </c>
      <c r="R3161" s="24" t="str">
        <f t="shared" si="346"/>
        <v>plays</v>
      </c>
      <c r="S3161" s="14" t="str">
        <f t="shared" si="347"/>
        <v>Dec</v>
      </c>
      <c r="T3161" s="14" t="str">
        <f t="shared" si="348"/>
        <v>2011</v>
      </c>
      <c r="U3161" s="14" t="str">
        <f t="shared" si="349"/>
        <v>Jan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23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43"/>
        <v>101.53333333333335</v>
      </c>
      <c r="P3162" s="10">
        <f t="shared" si="344"/>
        <v>80.15789473684211</v>
      </c>
      <c r="Q3162" t="str">
        <f t="shared" si="345"/>
        <v>theater</v>
      </c>
      <c r="R3162" s="24" t="str">
        <f t="shared" si="346"/>
        <v>plays</v>
      </c>
      <c r="S3162" s="14" t="str">
        <f t="shared" si="347"/>
        <v>Jul</v>
      </c>
      <c r="T3162" s="14" t="str">
        <f t="shared" si="348"/>
        <v>2014</v>
      </c>
      <c r="U3162" s="14" t="str">
        <f t="shared" si="349"/>
        <v>Aug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2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43"/>
        <v>105.1</v>
      </c>
      <c r="P3163" s="10">
        <f t="shared" si="344"/>
        <v>28.405405405405407</v>
      </c>
      <c r="Q3163" t="str">
        <f t="shared" si="345"/>
        <v>theater</v>
      </c>
      <c r="R3163" s="24" t="str">
        <f t="shared" si="346"/>
        <v>plays</v>
      </c>
      <c r="S3163" s="14" t="str">
        <f t="shared" si="347"/>
        <v>Sep</v>
      </c>
      <c r="T3163" s="14" t="str">
        <f t="shared" si="348"/>
        <v>2014</v>
      </c>
      <c r="U3163" s="14" t="str">
        <f t="shared" si="349"/>
        <v>Oct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23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43"/>
        <v>127.15</v>
      </c>
      <c r="P3164" s="10">
        <f t="shared" si="344"/>
        <v>80.730158730158735</v>
      </c>
      <c r="Q3164" t="str">
        <f t="shared" si="345"/>
        <v>theater</v>
      </c>
      <c r="R3164" s="24" t="str">
        <f t="shared" si="346"/>
        <v>plays</v>
      </c>
      <c r="S3164" s="14" t="str">
        <f t="shared" si="347"/>
        <v>Jun</v>
      </c>
      <c r="T3164" s="14" t="str">
        <f t="shared" si="348"/>
        <v>2014</v>
      </c>
      <c r="U3164" s="14" t="str">
        <f t="shared" si="349"/>
        <v>Jul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23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43"/>
        <v>111.15384615384616</v>
      </c>
      <c r="P3165" s="10">
        <f t="shared" si="344"/>
        <v>200.69444444444446</v>
      </c>
      <c r="Q3165" t="str">
        <f t="shared" si="345"/>
        <v>theater</v>
      </c>
      <c r="R3165" s="24" t="str">
        <f t="shared" si="346"/>
        <v>plays</v>
      </c>
      <c r="S3165" s="14" t="str">
        <f t="shared" si="347"/>
        <v>May</v>
      </c>
      <c r="T3165" s="14" t="str">
        <f t="shared" si="348"/>
        <v>2014</v>
      </c>
      <c r="U3165" s="14" t="str">
        <f t="shared" si="349"/>
        <v>Jun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23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43"/>
        <v>106.76</v>
      </c>
      <c r="P3166" s="10">
        <f t="shared" si="344"/>
        <v>37.591549295774648</v>
      </c>
      <c r="Q3166" t="str">
        <f t="shared" si="345"/>
        <v>theater</v>
      </c>
      <c r="R3166" s="24" t="str">
        <f t="shared" si="346"/>
        <v>plays</v>
      </c>
      <c r="S3166" s="14" t="str">
        <f t="shared" si="347"/>
        <v>May</v>
      </c>
      <c r="T3166" s="14" t="str">
        <f t="shared" si="348"/>
        <v>2014</v>
      </c>
      <c r="U3166" s="14" t="str">
        <f t="shared" si="349"/>
        <v>Jun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23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43"/>
        <v>162.66666666666666</v>
      </c>
      <c r="P3167" s="10">
        <f t="shared" si="344"/>
        <v>58.095238095238095</v>
      </c>
      <c r="Q3167" t="str">
        <f t="shared" si="345"/>
        <v>theater</v>
      </c>
      <c r="R3167" s="24" t="str">
        <f t="shared" si="346"/>
        <v>plays</v>
      </c>
      <c r="S3167" s="14" t="str">
        <f t="shared" si="347"/>
        <v>Apr</v>
      </c>
      <c r="T3167" s="14" t="str">
        <f t="shared" si="348"/>
        <v>2011</v>
      </c>
      <c r="U3167" s="14" t="str">
        <f t="shared" si="349"/>
        <v>May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23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43"/>
        <v>160.22808571428573</v>
      </c>
      <c r="P3168" s="10">
        <f t="shared" si="344"/>
        <v>60.300892473118282</v>
      </c>
      <c r="Q3168" t="str">
        <f t="shared" si="345"/>
        <v>theater</v>
      </c>
      <c r="R3168" s="24" t="str">
        <f t="shared" si="346"/>
        <v>plays</v>
      </c>
      <c r="S3168" s="14" t="str">
        <f t="shared" si="347"/>
        <v>Oct</v>
      </c>
      <c r="T3168" s="14" t="str">
        <f t="shared" si="348"/>
        <v>2014</v>
      </c>
      <c r="U3168" s="14" t="str">
        <f t="shared" si="349"/>
        <v>Nov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23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43"/>
        <v>116.16666666666666</v>
      </c>
      <c r="P3169" s="10">
        <f t="shared" si="344"/>
        <v>63.363636363636367</v>
      </c>
      <c r="Q3169" t="str">
        <f t="shared" si="345"/>
        <v>theater</v>
      </c>
      <c r="R3169" s="24" t="str">
        <f t="shared" si="346"/>
        <v>plays</v>
      </c>
      <c r="S3169" s="14" t="str">
        <f t="shared" si="347"/>
        <v>Jul</v>
      </c>
      <c r="T3169" s="14" t="str">
        <f t="shared" si="348"/>
        <v>2014</v>
      </c>
      <c r="U3169" s="14" t="str">
        <f t="shared" si="349"/>
        <v>Aug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23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43"/>
        <v>124.2</v>
      </c>
      <c r="P3170" s="10">
        <f t="shared" si="344"/>
        <v>50.901639344262293</v>
      </c>
      <c r="Q3170" t="str">
        <f t="shared" si="345"/>
        <v>theater</v>
      </c>
      <c r="R3170" s="24" t="str">
        <f t="shared" si="346"/>
        <v>plays</v>
      </c>
      <c r="S3170" s="14" t="str">
        <f t="shared" si="347"/>
        <v>May</v>
      </c>
      <c r="T3170" s="14" t="str">
        <f t="shared" si="348"/>
        <v>2014</v>
      </c>
      <c r="U3170" s="14" t="str">
        <f t="shared" si="349"/>
        <v>Jun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23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43"/>
        <v>103.01249999999999</v>
      </c>
      <c r="P3171" s="10">
        <f t="shared" si="344"/>
        <v>100.5</v>
      </c>
      <c r="Q3171" t="str">
        <f t="shared" si="345"/>
        <v>theater</v>
      </c>
      <c r="R3171" s="24" t="str">
        <f t="shared" si="346"/>
        <v>plays</v>
      </c>
      <c r="S3171" s="14" t="str">
        <f t="shared" si="347"/>
        <v>Nov</v>
      </c>
      <c r="T3171" s="14" t="str">
        <f t="shared" si="348"/>
        <v>2013</v>
      </c>
      <c r="U3171" s="14" t="str">
        <f t="shared" si="349"/>
        <v>Dec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23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43"/>
        <v>112.25</v>
      </c>
      <c r="P3172" s="10">
        <f t="shared" si="344"/>
        <v>31.619718309859156</v>
      </c>
      <c r="Q3172" t="str">
        <f t="shared" si="345"/>
        <v>theater</v>
      </c>
      <c r="R3172" s="24" t="str">
        <f t="shared" si="346"/>
        <v>plays</v>
      </c>
      <c r="S3172" s="14" t="str">
        <f t="shared" si="347"/>
        <v>May</v>
      </c>
      <c r="T3172" s="14" t="str">
        <f t="shared" si="348"/>
        <v>2014</v>
      </c>
      <c r="U3172" s="14" t="str">
        <f t="shared" si="349"/>
        <v>Jul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2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43"/>
        <v>108.8142857142857</v>
      </c>
      <c r="P3173" s="10">
        <f t="shared" si="344"/>
        <v>65.102564102564102</v>
      </c>
      <c r="Q3173" t="str">
        <f t="shared" si="345"/>
        <v>theater</v>
      </c>
      <c r="R3173" s="24" t="str">
        <f t="shared" si="346"/>
        <v>plays</v>
      </c>
      <c r="S3173" s="14" t="str">
        <f t="shared" si="347"/>
        <v>Apr</v>
      </c>
      <c r="T3173" s="14" t="str">
        <f t="shared" si="348"/>
        <v>2016</v>
      </c>
      <c r="U3173" s="14" t="str">
        <f t="shared" si="349"/>
        <v>May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23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43"/>
        <v>114.99999999999999</v>
      </c>
      <c r="P3174" s="10">
        <f t="shared" si="344"/>
        <v>79.310344827586206</v>
      </c>
      <c r="Q3174" t="str">
        <f t="shared" si="345"/>
        <v>theater</v>
      </c>
      <c r="R3174" s="24" t="str">
        <f t="shared" si="346"/>
        <v>plays</v>
      </c>
      <c r="S3174" s="14" t="str">
        <f t="shared" si="347"/>
        <v>Jan</v>
      </c>
      <c r="T3174" s="14" t="str">
        <f t="shared" si="348"/>
        <v>2012</v>
      </c>
      <c r="U3174" s="14" t="str">
        <f t="shared" si="349"/>
        <v>Feb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23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43"/>
        <v>103</v>
      </c>
      <c r="P3175" s="10">
        <f t="shared" si="344"/>
        <v>139.18918918918919</v>
      </c>
      <c r="Q3175" t="str">
        <f t="shared" si="345"/>
        <v>theater</v>
      </c>
      <c r="R3175" s="24" t="str">
        <f t="shared" si="346"/>
        <v>plays</v>
      </c>
      <c r="S3175" s="14" t="str">
        <f t="shared" si="347"/>
        <v>Aug</v>
      </c>
      <c r="T3175" s="14" t="str">
        <f t="shared" si="348"/>
        <v>2014</v>
      </c>
      <c r="U3175" s="14" t="str">
        <f t="shared" si="349"/>
        <v>Sep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23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43"/>
        <v>101.13333333333334</v>
      </c>
      <c r="P3176" s="10">
        <f t="shared" si="344"/>
        <v>131.91304347826087</v>
      </c>
      <c r="Q3176" t="str">
        <f t="shared" si="345"/>
        <v>theater</v>
      </c>
      <c r="R3176" s="24" t="str">
        <f t="shared" si="346"/>
        <v>plays</v>
      </c>
      <c r="S3176" s="14" t="str">
        <f t="shared" si="347"/>
        <v>Aug</v>
      </c>
      <c r="T3176" s="14" t="str">
        <f t="shared" si="348"/>
        <v>2014</v>
      </c>
      <c r="U3176" s="14" t="str">
        <f t="shared" si="349"/>
        <v>Aug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23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43"/>
        <v>109.55999999999999</v>
      </c>
      <c r="P3177" s="10">
        <f t="shared" si="344"/>
        <v>91.3</v>
      </c>
      <c r="Q3177" t="str">
        <f t="shared" si="345"/>
        <v>theater</v>
      </c>
      <c r="R3177" s="24" t="str">
        <f t="shared" si="346"/>
        <v>plays</v>
      </c>
      <c r="S3177" s="14" t="str">
        <f t="shared" si="347"/>
        <v>Dec</v>
      </c>
      <c r="T3177" s="14" t="str">
        <f t="shared" si="348"/>
        <v>2010</v>
      </c>
      <c r="U3177" s="14" t="str">
        <f t="shared" si="349"/>
        <v>Feb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23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43"/>
        <v>114.8421052631579</v>
      </c>
      <c r="P3178" s="10">
        <f t="shared" si="344"/>
        <v>39.672727272727272</v>
      </c>
      <c r="Q3178" t="str">
        <f t="shared" si="345"/>
        <v>theater</v>
      </c>
      <c r="R3178" s="24" t="str">
        <f t="shared" si="346"/>
        <v>plays</v>
      </c>
      <c r="S3178" s="14" t="str">
        <f t="shared" si="347"/>
        <v>Jul</v>
      </c>
      <c r="T3178" s="14" t="str">
        <f t="shared" si="348"/>
        <v>2013</v>
      </c>
      <c r="U3178" s="14" t="str">
        <f t="shared" si="349"/>
        <v>Aug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23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43"/>
        <v>117.39999999999999</v>
      </c>
      <c r="P3179" s="10">
        <f t="shared" si="344"/>
        <v>57.549019607843135</v>
      </c>
      <c r="Q3179" t="str">
        <f t="shared" si="345"/>
        <v>theater</v>
      </c>
      <c r="R3179" s="24" t="str">
        <f t="shared" si="346"/>
        <v>plays</v>
      </c>
      <c r="S3179" s="14" t="str">
        <f t="shared" si="347"/>
        <v>May</v>
      </c>
      <c r="T3179" s="14" t="str">
        <f t="shared" si="348"/>
        <v>2014</v>
      </c>
      <c r="U3179" s="14" t="str">
        <f t="shared" si="349"/>
        <v>Jun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23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43"/>
        <v>171.73333333333335</v>
      </c>
      <c r="P3180" s="10">
        <f t="shared" si="344"/>
        <v>33.025641025641029</v>
      </c>
      <c r="Q3180" t="str">
        <f t="shared" si="345"/>
        <v>theater</v>
      </c>
      <c r="R3180" s="24" t="str">
        <f t="shared" si="346"/>
        <v>plays</v>
      </c>
      <c r="S3180" s="14" t="str">
        <f t="shared" si="347"/>
        <v>Jun</v>
      </c>
      <c r="T3180" s="14" t="str">
        <f t="shared" si="348"/>
        <v>2014</v>
      </c>
      <c r="U3180" s="14" t="str">
        <f t="shared" si="349"/>
        <v>Jul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23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43"/>
        <v>114.16238095238094</v>
      </c>
      <c r="P3181" s="10">
        <f t="shared" si="344"/>
        <v>77.335806451612896</v>
      </c>
      <c r="Q3181" t="str">
        <f t="shared" si="345"/>
        <v>theater</v>
      </c>
      <c r="R3181" s="24" t="str">
        <f t="shared" si="346"/>
        <v>plays</v>
      </c>
      <c r="S3181" s="14" t="str">
        <f t="shared" si="347"/>
        <v>Apr</v>
      </c>
      <c r="T3181" s="14" t="str">
        <f t="shared" si="348"/>
        <v>2013</v>
      </c>
      <c r="U3181" s="14" t="str">
        <f t="shared" si="349"/>
        <v>May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23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43"/>
        <v>119.75</v>
      </c>
      <c r="P3182" s="10">
        <f t="shared" si="344"/>
        <v>31.933333333333334</v>
      </c>
      <c r="Q3182" t="str">
        <f t="shared" si="345"/>
        <v>theater</v>
      </c>
      <c r="R3182" s="24" t="str">
        <f t="shared" si="346"/>
        <v>plays</v>
      </c>
      <c r="S3182" s="14" t="str">
        <f t="shared" si="347"/>
        <v>May</v>
      </c>
      <c r="T3182" s="14" t="str">
        <f t="shared" si="348"/>
        <v>2014</v>
      </c>
      <c r="U3182" s="14" t="str">
        <f t="shared" si="349"/>
        <v>Jun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2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43"/>
        <v>109.00000000000001</v>
      </c>
      <c r="P3183" s="10">
        <f t="shared" si="344"/>
        <v>36.333333333333336</v>
      </c>
      <c r="Q3183" t="str">
        <f t="shared" si="345"/>
        <v>theater</v>
      </c>
      <c r="R3183" s="24" t="str">
        <f t="shared" si="346"/>
        <v>plays</v>
      </c>
      <c r="S3183" s="14" t="str">
        <f t="shared" si="347"/>
        <v>May</v>
      </c>
      <c r="T3183" s="14" t="str">
        <f t="shared" si="348"/>
        <v>2014</v>
      </c>
      <c r="U3183" s="14" t="str">
        <f t="shared" si="349"/>
        <v>Jun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23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43"/>
        <v>100.88571428571429</v>
      </c>
      <c r="P3184" s="10">
        <f t="shared" si="344"/>
        <v>46.768211920529801</v>
      </c>
      <c r="Q3184" t="str">
        <f t="shared" si="345"/>
        <v>theater</v>
      </c>
      <c r="R3184" s="24" t="str">
        <f t="shared" si="346"/>
        <v>plays</v>
      </c>
      <c r="S3184" s="14" t="str">
        <f t="shared" si="347"/>
        <v>Dec</v>
      </c>
      <c r="T3184" s="14" t="str">
        <f t="shared" si="348"/>
        <v>2011</v>
      </c>
      <c r="U3184" s="14" t="str">
        <f t="shared" si="349"/>
        <v>Jan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23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43"/>
        <v>109.00000000000001</v>
      </c>
      <c r="P3185" s="10">
        <f t="shared" si="344"/>
        <v>40.073529411764703</v>
      </c>
      <c r="Q3185" t="str">
        <f t="shared" si="345"/>
        <v>theater</v>
      </c>
      <c r="R3185" s="24" t="str">
        <f t="shared" si="346"/>
        <v>plays</v>
      </c>
      <c r="S3185" s="14" t="str">
        <f t="shared" si="347"/>
        <v>Aug</v>
      </c>
      <c r="T3185" s="14" t="str">
        <f t="shared" si="348"/>
        <v>2013</v>
      </c>
      <c r="U3185" s="14" t="str">
        <f t="shared" si="349"/>
        <v>Aug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23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43"/>
        <v>107.20930232558139</v>
      </c>
      <c r="P3186" s="10">
        <f t="shared" si="344"/>
        <v>100.21739130434783</v>
      </c>
      <c r="Q3186" t="str">
        <f t="shared" si="345"/>
        <v>theater</v>
      </c>
      <c r="R3186" s="24" t="str">
        <f t="shared" si="346"/>
        <v>plays</v>
      </c>
      <c r="S3186" s="14" t="str">
        <f t="shared" si="347"/>
        <v>Jun</v>
      </c>
      <c r="T3186" s="14" t="str">
        <f t="shared" si="348"/>
        <v>2014</v>
      </c>
      <c r="U3186" s="14" t="str">
        <f t="shared" si="349"/>
        <v>Jul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23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43"/>
        <v>100</v>
      </c>
      <c r="P3187" s="10">
        <f t="shared" si="344"/>
        <v>41.666666666666664</v>
      </c>
      <c r="Q3187" t="str">
        <f t="shared" si="345"/>
        <v>theater</v>
      </c>
      <c r="R3187" s="24" t="str">
        <f t="shared" si="346"/>
        <v>plays</v>
      </c>
      <c r="S3187" s="14" t="str">
        <f t="shared" si="347"/>
        <v>Jul</v>
      </c>
      <c r="T3187" s="14" t="str">
        <f t="shared" si="348"/>
        <v>2014</v>
      </c>
      <c r="U3187" s="14" t="str">
        <f t="shared" si="349"/>
        <v>Jul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23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43"/>
        <v>102.18750000000001</v>
      </c>
      <c r="P3188" s="10">
        <f t="shared" si="344"/>
        <v>46.714285714285715</v>
      </c>
      <c r="Q3188" t="str">
        <f t="shared" si="345"/>
        <v>theater</v>
      </c>
      <c r="R3188" s="24" t="str">
        <f t="shared" si="346"/>
        <v>plays</v>
      </c>
      <c r="S3188" s="14" t="str">
        <f t="shared" si="347"/>
        <v>Aug</v>
      </c>
      <c r="T3188" s="14" t="str">
        <f t="shared" si="348"/>
        <v>2014</v>
      </c>
      <c r="U3188" s="14" t="str">
        <f t="shared" si="349"/>
        <v>Sep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23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43"/>
        <v>116.29333333333334</v>
      </c>
      <c r="P3189" s="10">
        <f t="shared" si="344"/>
        <v>71.491803278688522</v>
      </c>
      <c r="Q3189" t="str">
        <f t="shared" si="345"/>
        <v>theater</v>
      </c>
      <c r="R3189" s="24" t="str">
        <f t="shared" si="346"/>
        <v>plays</v>
      </c>
      <c r="S3189" s="14" t="str">
        <f t="shared" si="347"/>
        <v>Jul</v>
      </c>
      <c r="T3189" s="14" t="str">
        <f t="shared" si="348"/>
        <v>2014</v>
      </c>
      <c r="U3189" s="14" t="str">
        <f t="shared" si="349"/>
        <v>Aug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23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43"/>
        <v>65</v>
      </c>
      <c r="P3190" s="10">
        <f t="shared" si="344"/>
        <v>14.444444444444445</v>
      </c>
      <c r="Q3190" t="str">
        <f t="shared" si="345"/>
        <v>theater</v>
      </c>
      <c r="R3190" s="24" t="str">
        <f t="shared" si="346"/>
        <v>musical</v>
      </c>
      <c r="S3190" s="14" t="str">
        <f t="shared" si="347"/>
        <v>May</v>
      </c>
      <c r="T3190" s="14" t="str">
        <f t="shared" si="348"/>
        <v>2015</v>
      </c>
      <c r="U3190" s="14" t="str">
        <f t="shared" si="349"/>
        <v>Jun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23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43"/>
        <v>12.327272727272726</v>
      </c>
      <c r="P3191" s="10">
        <f t="shared" si="344"/>
        <v>356.84210526315792</v>
      </c>
      <c r="Q3191" t="str">
        <f t="shared" si="345"/>
        <v>theater</v>
      </c>
      <c r="R3191" s="24" t="str">
        <f t="shared" si="346"/>
        <v>musical</v>
      </c>
      <c r="S3191" s="14" t="str">
        <f t="shared" si="347"/>
        <v>Apr</v>
      </c>
      <c r="T3191" s="14" t="str">
        <f t="shared" si="348"/>
        <v>2015</v>
      </c>
      <c r="U3191" s="14" t="str">
        <f t="shared" si="349"/>
        <v>May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23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43"/>
        <v>0</v>
      </c>
      <c r="P3192" s="10" t="e">
        <f t="shared" si="344"/>
        <v>#DIV/0!</v>
      </c>
      <c r="Q3192" t="str">
        <f t="shared" si="345"/>
        <v>theater</v>
      </c>
      <c r="R3192" s="24" t="str">
        <f t="shared" si="346"/>
        <v>musical</v>
      </c>
      <c r="S3192" s="14" t="str">
        <f t="shared" si="347"/>
        <v>Nov</v>
      </c>
      <c r="T3192" s="14" t="str">
        <f t="shared" si="348"/>
        <v>2016</v>
      </c>
      <c r="U3192" s="14" t="str">
        <f t="shared" si="349"/>
        <v>Dec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2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43"/>
        <v>4.0266666666666664</v>
      </c>
      <c r="P3193" s="10">
        <f t="shared" si="344"/>
        <v>37.75</v>
      </c>
      <c r="Q3193" t="str">
        <f t="shared" si="345"/>
        <v>theater</v>
      </c>
      <c r="R3193" s="24" t="str">
        <f t="shared" si="346"/>
        <v>musical</v>
      </c>
      <c r="S3193" s="14" t="str">
        <f t="shared" si="347"/>
        <v>Jun</v>
      </c>
      <c r="T3193" s="14" t="str">
        <f t="shared" si="348"/>
        <v>2016</v>
      </c>
      <c r="U3193" s="14" t="str">
        <f t="shared" si="349"/>
        <v>Aug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23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43"/>
        <v>1.02</v>
      </c>
      <c r="P3194" s="10">
        <f t="shared" si="344"/>
        <v>12.75</v>
      </c>
      <c r="Q3194" t="str">
        <f t="shared" si="345"/>
        <v>theater</v>
      </c>
      <c r="R3194" s="24" t="str">
        <f t="shared" si="346"/>
        <v>musical</v>
      </c>
      <c r="S3194" s="14" t="str">
        <f t="shared" si="347"/>
        <v>Jan</v>
      </c>
      <c r="T3194" s="14" t="str">
        <f t="shared" si="348"/>
        <v>2015</v>
      </c>
      <c r="U3194" s="14" t="str">
        <f t="shared" si="349"/>
        <v>Feb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23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43"/>
        <v>11.74</v>
      </c>
      <c r="P3195" s="10">
        <f t="shared" si="344"/>
        <v>24.458333333333332</v>
      </c>
      <c r="Q3195" t="str">
        <f t="shared" si="345"/>
        <v>theater</v>
      </c>
      <c r="R3195" s="24" t="str">
        <f t="shared" si="346"/>
        <v>musical</v>
      </c>
      <c r="S3195" s="14" t="str">
        <f t="shared" si="347"/>
        <v>Jan</v>
      </c>
      <c r="T3195" s="14" t="str">
        <f t="shared" si="348"/>
        <v>2015</v>
      </c>
      <c r="U3195" s="14" t="str">
        <f t="shared" si="349"/>
        <v>Feb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23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43"/>
        <v>0</v>
      </c>
      <c r="P3196" s="10" t="e">
        <f t="shared" si="344"/>
        <v>#DIV/0!</v>
      </c>
      <c r="Q3196" t="str">
        <f t="shared" si="345"/>
        <v>theater</v>
      </c>
      <c r="R3196" s="24" t="str">
        <f t="shared" si="346"/>
        <v>musical</v>
      </c>
      <c r="S3196" s="14" t="str">
        <f t="shared" si="347"/>
        <v>Jun</v>
      </c>
      <c r="T3196" s="14" t="str">
        <f t="shared" si="348"/>
        <v>2015</v>
      </c>
      <c r="U3196" s="14" t="str">
        <f t="shared" si="349"/>
        <v>Jul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23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43"/>
        <v>59.142857142857139</v>
      </c>
      <c r="P3197" s="10">
        <f t="shared" si="344"/>
        <v>53.07692307692308</v>
      </c>
      <c r="Q3197" t="str">
        <f t="shared" si="345"/>
        <v>theater</v>
      </c>
      <c r="R3197" s="24" t="str">
        <f t="shared" si="346"/>
        <v>musical</v>
      </c>
      <c r="S3197" s="14" t="str">
        <f t="shared" si="347"/>
        <v>Jan</v>
      </c>
      <c r="T3197" s="14" t="str">
        <f t="shared" si="348"/>
        <v>2015</v>
      </c>
      <c r="U3197" s="14" t="str">
        <f t="shared" si="349"/>
        <v>Feb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23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43"/>
        <v>0.06</v>
      </c>
      <c r="P3198" s="10">
        <f t="shared" si="344"/>
        <v>300</v>
      </c>
      <c r="Q3198" t="str">
        <f t="shared" si="345"/>
        <v>theater</v>
      </c>
      <c r="R3198" s="24" t="str">
        <f t="shared" si="346"/>
        <v>musical</v>
      </c>
      <c r="S3198" s="14" t="str">
        <f t="shared" si="347"/>
        <v>Jun</v>
      </c>
      <c r="T3198" s="14" t="str">
        <f t="shared" si="348"/>
        <v>2015</v>
      </c>
      <c r="U3198" s="14" t="str">
        <f t="shared" si="349"/>
        <v>Aug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23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43"/>
        <v>11.450000000000001</v>
      </c>
      <c r="P3199" s="10">
        <f t="shared" si="344"/>
        <v>286.25</v>
      </c>
      <c r="Q3199" t="str">
        <f t="shared" si="345"/>
        <v>theater</v>
      </c>
      <c r="R3199" s="24" t="str">
        <f t="shared" si="346"/>
        <v>musical</v>
      </c>
      <c r="S3199" s="14" t="str">
        <f t="shared" si="347"/>
        <v>Jan</v>
      </c>
      <c r="T3199" s="14" t="str">
        <f t="shared" si="348"/>
        <v>2015</v>
      </c>
      <c r="U3199" s="14" t="str">
        <f t="shared" si="349"/>
        <v>Feb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23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43"/>
        <v>0.36666666666666664</v>
      </c>
      <c r="P3200" s="10">
        <f t="shared" si="344"/>
        <v>36.666666666666664</v>
      </c>
      <c r="Q3200" t="str">
        <f t="shared" si="345"/>
        <v>theater</v>
      </c>
      <c r="R3200" s="24" t="str">
        <f t="shared" si="346"/>
        <v>musical</v>
      </c>
      <c r="S3200" s="14" t="str">
        <f t="shared" si="347"/>
        <v>Jan</v>
      </c>
      <c r="T3200" s="14" t="str">
        <f t="shared" si="348"/>
        <v>2015</v>
      </c>
      <c r="U3200" s="14" t="str">
        <f t="shared" si="349"/>
        <v>Feb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23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43"/>
        <v>52.16</v>
      </c>
      <c r="P3201" s="10">
        <f t="shared" si="344"/>
        <v>49.20754716981132</v>
      </c>
      <c r="Q3201" t="str">
        <f t="shared" si="345"/>
        <v>theater</v>
      </c>
      <c r="R3201" s="24" t="str">
        <f t="shared" si="346"/>
        <v>musical</v>
      </c>
      <c r="S3201" s="14" t="str">
        <f t="shared" si="347"/>
        <v>Aug</v>
      </c>
      <c r="T3201" s="14" t="str">
        <f t="shared" si="348"/>
        <v>2014</v>
      </c>
      <c r="U3201" s="14" t="str">
        <f t="shared" si="349"/>
        <v>Sep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23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43"/>
        <v>2E-3</v>
      </c>
      <c r="P3202" s="10">
        <f t="shared" si="344"/>
        <v>1</v>
      </c>
      <c r="Q3202" t="str">
        <f t="shared" si="345"/>
        <v>theater</v>
      </c>
      <c r="R3202" s="24" t="str">
        <f t="shared" si="346"/>
        <v>musical</v>
      </c>
      <c r="S3202" s="14" t="str">
        <f t="shared" si="347"/>
        <v>Mar</v>
      </c>
      <c r="T3202" s="14" t="str">
        <f t="shared" si="348"/>
        <v>2016</v>
      </c>
      <c r="U3202" s="14" t="str">
        <f t="shared" si="349"/>
        <v>Apr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2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50">E3203/D3203*100</f>
        <v>1.25</v>
      </c>
      <c r="P3203" s="10">
        <f t="shared" ref="P3203:P3266" si="351">E3203/L3203</f>
        <v>12.5</v>
      </c>
      <c r="Q3203" t="str">
        <f t="shared" ref="Q3203:Q3266" si="352">LEFT(N3203,FIND("/",N3203)-1)</f>
        <v>theater</v>
      </c>
      <c r="R3203" s="24" t="str">
        <f t="shared" ref="R3203:R3266" si="353">RIGHT(N3203,LEN(N3203)-SEARCH("/",N3203,1))</f>
        <v>musical</v>
      </c>
      <c r="S3203" s="14" t="str">
        <f t="shared" ref="S3203:S3266" si="354">TEXT((((J3203/60)/60)/24)+DATE(1970,1,1),"mmm")</f>
        <v>Aug</v>
      </c>
      <c r="T3203" s="14" t="str">
        <f t="shared" ref="T3203:T3266" si="355">TEXT(((((J3203/60)/60)/24)+DATE(1970,1,1)),"yyyy")</f>
        <v>2014</v>
      </c>
      <c r="U3203" s="14" t="str">
        <f t="shared" ref="U3203:U3266" si="356">TEXT((((I3203/60)/60)/24)+DATE(1970,1,1),"mmm")</f>
        <v>Aug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23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50"/>
        <v>54.52</v>
      </c>
      <c r="P3204" s="10">
        <f t="shared" si="351"/>
        <v>109.04</v>
      </c>
      <c r="Q3204" t="str">
        <f t="shared" si="352"/>
        <v>theater</v>
      </c>
      <c r="R3204" s="24" t="str">
        <f t="shared" si="353"/>
        <v>musical</v>
      </c>
      <c r="S3204" s="14" t="str">
        <f t="shared" si="354"/>
        <v>Oct</v>
      </c>
      <c r="T3204" s="14" t="str">
        <f t="shared" si="355"/>
        <v>2015</v>
      </c>
      <c r="U3204" s="14" t="str">
        <f t="shared" si="356"/>
        <v>Dec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23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50"/>
        <v>25</v>
      </c>
      <c r="P3205" s="10">
        <f t="shared" si="351"/>
        <v>41.666666666666664</v>
      </c>
      <c r="Q3205" t="str">
        <f t="shared" si="352"/>
        <v>theater</v>
      </c>
      <c r="R3205" s="24" t="str">
        <f t="shared" si="353"/>
        <v>musical</v>
      </c>
      <c r="S3205" s="14" t="str">
        <f t="shared" si="354"/>
        <v>Aug</v>
      </c>
      <c r="T3205" s="14" t="str">
        <f t="shared" si="355"/>
        <v>2015</v>
      </c>
      <c r="U3205" s="14" t="str">
        <f t="shared" si="356"/>
        <v>Sep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23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50"/>
        <v>0</v>
      </c>
      <c r="P3206" s="10" t="e">
        <f t="shared" si="351"/>
        <v>#DIV/0!</v>
      </c>
      <c r="Q3206" t="str">
        <f t="shared" si="352"/>
        <v>theater</v>
      </c>
      <c r="R3206" s="24" t="str">
        <f t="shared" si="353"/>
        <v>musical</v>
      </c>
      <c r="S3206" s="14" t="str">
        <f t="shared" si="354"/>
        <v>Jun</v>
      </c>
      <c r="T3206" s="14" t="str">
        <f t="shared" si="355"/>
        <v>2015</v>
      </c>
      <c r="U3206" s="14" t="str">
        <f t="shared" si="356"/>
        <v>Jul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23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50"/>
        <v>3.4125000000000001</v>
      </c>
      <c r="P3207" s="10">
        <f t="shared" si="351"/>
        <v>22.75</v>
      </c>
      <c r="Q3207" t="str">
        <f t="shared" si="352"/>
        <v>theater</v>
      </c>
      <c r="R3207" s="24" t="str">
        <f t="shared" si="353"/>
        <v>musical</v>
      </c>
      <c r="S3207" s="14" t="str">
        <f t="shared" si="354"/>
        <v>Apr</v>
      </c>
      <c r="T3207" s="14" t="str">
        <f t="shared" si="355"/>
        <v>2015</v>
      </c>
      <c r="U3207" s="14" t="str">
        <f t="shared" si="356"/>
        <v>May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23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50"/>
        <v>0</v>
      </c>
      <c r="P3208" s="10" t="e">
        <f t="shared" si="351"/>
        <v>#DIV/0!</v>
      </c>
      <c r="Q3208" t="str">
        <f t="shared" si="352"/>
        <v>theater</v>
      </c>
      <c r="R3208" s="24" t="str">
        <f t="shared" si="353"/>
        <v>musical</v>
      </c>
      <c r="S3208" s="14" t="str">
        <f t="shared" si="354"/>
        <v>Aug</v>
      </c>
      <c r="T3208" s="14" t="str">
        <f t="shared" si="355"/>
        <v>2015</v>
      </c>
      <c r="U3208" s="14" t="str">
        <f t="shared" si="356"/>
        <v>Sep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23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50"/>
        <v>46.36363636363636</v>
      </c>
      <c r="P3209" s="10">
        <f t="shared" si="351"/>
        <v>70.833333333333329</v>
      </c>
      <c r="Q3209" t="str">
        <f t="shared" si="352"/>
        <v>theater</v>
      </c>
      <c r="R3209" s="24" t="str">
        <f t="shared" si="353"/>
        <v>musical</v>
      </c>
      <c r="S3209" s="14" t="str">
        <f t="shared" si="354"/>
        <v>Feb</v>
      </c>
      <c r="T3209" s="14" t="str">
        <f t="shared" si="355"/>
        <v>2015</v>
      </c>
      <c r="U3209" s="14" t="str">
        <f t="shared" si="356"/>
        <v>Apr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23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50"/>
        <v>103.49999999999999</v>
      </c>
      <c r="P3210" s="10">
        <f t="shared" si="351"/>
        <v>63.109756097560975</v>
      </c>
      <c r="Q3210" t="str">
        <f t="shared" si="352"/>
        <v>theater</v>
      </c>
      <c r="R3210" s="24" t="str">
        <f t="shared" si="353"/>
        <v>plays</v>
      </c>
      <c r="S3210" s="14" t="str">
        <f t="shared" si="354"/>
        <v>Jul</v>
      </c>
      <c r="T3210" s="14" t="str">
        <f t="shared" si="355"/>
        <v>2014</v>
      </c>
      <c r="U3210" s="14" t="str">
        <f t="shared" si="356"/>
        <v>Jul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23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50"/>
        <v>119.32315789473684</v>
      </c>
      <c r="P3211" s="10">
        <f t="shared" si="351"/>
        <v>50.157964601769912</v>
      </c>
      <c r="Q3211" t="str">
        <f t="shared" si="352"/>
        <v>theater</v>
      </c>
      <c r="R3211" s="24" t="str">
        <f t="shared" si="353"/>
        <v>plays</v>
      </c>
      <c r="S3211" s="14" t="str">
        <f t="shared" si="354"/>
        <v>May</v>
      </c>
      <c r="T3211" s="14" t="str">
        <f t="shared" si="355"/>
        <v>2014</v>
      </c>
      <c r="U3211" s="14" t="str">
        <f t="shared" si="356"/>
        <v>Jun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23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50"/>
        <v>125.76666666666667</v>
      </c>
      <c r="P3212" s="10">
        <f t="shared" si="351"/>
        <v>62.883333333333333</v>
      </c>
      <c r="Q3212" t="str">
        <f t="shared" si="352"/>
        <v>theater</v>
      </c>
      <c r="R3212" s="24" t="str">
        <f t="shared" si="353"/>
        <v>plays</v>
      </c>
      <c r="S3212" s="14" t="str">
        <f t="shared" si="354"/>
        <v>Apr</v>
      </c>
      <c r="T3212" s="14" t="str">
        <f t="shared" si="355"/>
        <v>2012</v>
      </c>
      <c r="U3212" s="14" t="str">
        <f t="shared" si="356"/>
        <v>Jun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2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50"/>
        <v>119.74347826086958</v>
      </c>
      <c r="P3213" s="10">
        <f t="shared" si="351"/>
        <v>85.531055900621112</v>
      </c>
      <c r="Q3213" t="str">
        <f t="shared" si="352"/>
        <v>theater</v>
      </c>
      <c r="R3213" s="24" t="str">
        <f t="shared" si="353"/>
        <v>plays</v>
      </c>
      <c r="S3213" s="14" t="str">
        <f t="shared" si="354"/>
        <v>Jul</v>
      </c>
      <c r="T3213" s="14" t="str">
        <f t="shared" si="355"/>
        <v>2014</v>
      </c>
      <c r="U3213" s="14" t="str">
        <f t="shared" si="356"/>
        <v>Aug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23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50"/>
        <v>126.25</v>
      </c>
      <c r="P3214" s="10">
        <f t="shared" si="351"/>
        <v>53.723404255319146</v>
      </c>
      <c r="Q3214" t="str">
        <f t="shared" si="352"/>
        <v>theater</v>
      </c>
      <c r="R3214" s="24" t="str">
        <f t="shared" si="353"/>
        <v>plays</v>
      </c>
      <c r="S3214" s="14" t="str">
        <f t="shared" si="354"/>
        <v>Jul</v>
      </c>
      <c r="T3214" s="14" t="str">
        <f t="shared" si="355"/>
        <v>2014</v>
      </c>
      <c r="U3214" s="14" t="str">
        <f t="shared" si="356"/>
        <v>Aug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23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50"/>
        <v>100.11666666666667</v>
      </c>
      <c r="P3215" s="10">
        <f t="shared" si="351"/>
        <v>127.80851063829788</v>
      </c>
      <c r="Q3215" t="str">
        <f t="shared" si="352"/>
        <v>theater</v>
      </c>
      <c r="R3215" s="24" t="str">
        <f t="shared" si="353"/>
        <v>plays</v>
      </c>
      <c r="S3215" s="14" t="str">
        <f t="shared" si="354"/>
        <v>Jun</v>
      </c>
      <c r="T3215" s="14" t="str">
        <f t="shared" si="355"/>
        <v>2015</v>
      </c>
      <c r="U3215" s="14" t="str">
        <f t="shared" si="356"/>
        <v>Jul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23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50"/>
        <v>102.13333333333334</v>
      </c>
      <c r="P3216" s="10">
        <f t="shared" si="351"/>
        <v>106.57391304347826</v>
      </c>
      <c r="Q3216" t="str">
        <f t="shared" si="352"/>
        <v>theater</v>
      </c>
      <c r="R3216" s="24" t="str">
        <f t="shared" si="353"/>
        <v>plays</v>
      </c>
      <c r="S3216" s="14" t="str">
        <f t="shared" si="354"/>
        <v>Nov</v>
      </c>
      <c r="T3216" s="14" t="str">
        <f t="shared" si="355"/>
        <v>2015</v>
      </c>
      <c r="U3216" s="14" t="str">
        <f t="shared" si="356"/>
        <v>Jan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23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50"/>
        <v>100.35142857142858</v>
      </c>
      <c r="P3217" s="10">
        <f t="shared" si="351"/>
        <v>262.11194029850748</v>
      </c>
      <c r="Q3217" t="str">
        <f t="shared" si="352"/>
        <v>theater</v>
      </c>
      <c r="R3217" s="24" t="str">
        <f t="shared" si="353"/>
        <v>plays</v>
      </c>
      <c r="S3217" s="14" t="str">
        <f t="shared" si="354"/>
        <v>Aug</v>
      </c>
      <c r="T3217" s="14" t="str">
        <f t="shared" si="355"/>
        <v>2015</v>
      </c>
      <c r="U3217" s="14" t="str">
        <f t="shared" si="356"/>
        <v>Sep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23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50"/>
        <v>100.05</v>
      </c>
      <c r="P3218" s="10">
        <f t="shared" si="351"/>
        <v>57.171428571428571</v>
      </c>
      <c r="Q3218" t="str">
        <f t="shared" si="352"/>
        <v>theater</v>
      </c>
      <c r="R3218" s="24" t="str">
        <f t="shared" si="353"/>
        <v>plays</v>
      </c>
      <c r="S3218" s="14" t="str">
        <f t="shared" si="354"/>
        <v>Jun</v>
      </c>
      <c r="T3218" s="14" t="str">
        <f t="shared" si="355"/>
        <v>2015</v>
      </c>
      <c r="U3218" s="14" t="str">
        <f t="shared" si="356"/>
        <v>Jul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23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50"/>
        <v>116.02222222222223</v>
      </c>
      <c r="P3219" s="10">
        <f t="shared" si="351"/>
        <v>50.20192307692308</v>
      </c>
      <c r="Q3219" t="str">
        <f t="shared" si="352"/>
        <v>theater</v>
      </c>
      <c r="R3219" s="24" t="str">
        <f t="shared" si="353"/>
        <v>plays</v>
      </c>
      <c r="S3219" s="14" t="str">
        <f t="shared" si="354"/>
        <v>Oct</v>
      </c>
      <c r="T3219" s="14" t="str">
        <f t="shared" si="355"/>
        <v>2016</v>
      </c>
      <c r="U3219" s="14" t="str">
        <f t="shared" si="356"/>
        <v>Nov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23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50"/>
        <v>102.1</v>
      </c>
      <c r="P3220" s="10">
        <f t="shared" si="351"/>
        <v>66.586956521739125</v>
      </c>
      <c r="Q3220" t="str">
        <f t="shared" si="352"/>
        <v>theater</v>
      </c>
      <c r="R3220" s="24" t="str">
        <f t="shared" si="353"/>
        <v>plays</v>
      </c>
      <c r="S3220" s="14" t="str">
        <f t="shared" si="354"/>
        <v>Nov</v>
      </c>
      <c r="T3220" s="14" t="str">
        <f t="shared" si="355"/>
        <v>2014</v>
      </c>
      <c r="U3220" s="14" t="str">
        <f t="shared" si="356"/>
        <v>Dec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23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50"/>
        <v>100.11000000000001</v>
      </c>
      <c r="P3221" s="10">
        <f t="shared" si="351"/>
        <v>168.25210084033614</v>
      </c>
      <c r="Q3221" t="str">
        <f t="shared" si="352"/>
        <v>theater</v>
      </c>
      <c r="R3221" s="24" t="str">
        <f t="shared" si="353"/>
        <v>plays</v>
      </c>
      <c r="S3221" s="14" t="str">
        <f t="shared" si="354"/>
        <v>Feb</v>
      </c>
      <c r="T3221" s="14" t="str">
        <f t="shared" si="355"/>
        <v>2015</v>
      </c>
      <c r="U3221" s="14" t="str">
        <f t="shared" si="356"/>
        <v>Mar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23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50"/>
        <v>100.84</v>
      </c>
      <c r="P3222" s="10">
        <f t="shared" si="351"/>
        <v>256.37288135593218</v>
      </c>
      <c r="Q3222" t="str">
        <f t="shared" si="352"/>
        <v>theater</v>
      </c>
      <c r="R3222" s="24" t="str">
        <f t="shared" si="353"/>
        <v>plays</v>
      </c>
      <c r="S3222" s="14" t="str">
        <f t="shared" si="354"/>
        <v>Feb</v>
      </c>
      <c r="T3222" s="14" t="str">
        <f t="shared" si="355"/>
        <v>2017</v>
      </c>
      <c r="U3222" s="14" t="str">
        <f t="shared" si="356"/>
        <v>Mar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50"/>
        <v>103.42499999999998</v>
      </c>
      <c r="P3223" s="10">
        <f t="shared" si="351"/>
        <v>36.610619469026545</v>
      </c>
      <c r="Q3223" t="str">
        <f t="shared" si="352"/>
        <v>theater</v>
      </c>
      <c r="R3223" s="24" t="str">
        <f t="shared" si="353"/>
        <v>plays</v>
      </c>
      <c r="S3223" s="14" t="str">
        <f t="shared" si="354"/>
        <v>May</v>
      </c>
      <c r="T3223" s="14" t="str">
        <f t="shared" si="355"/>
        <v>2015</v>
      </c>
      <c r="U3223" s="14" t="str">
        <f t="shared" si="356"/>
        <v>Jul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23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50"/>
        <v>124.8</v>
      </c>
      <c r="P3224" s="10">
        <f t="shared" si="351"/>
        <v>37.142857142857146</v>
      </c>
      <c r="Q3224" t="str">
        <f t="shared" si="352"/>
        <v>theater</v>
      </c>
      <c r="R3224" s="24" t="str">
        <f t="shared" si="353"/>
        <v>plays</v>
      </c>
      <c r="S3224" s="14" t="str">
        <f t="shared" si="354"/>
        <v>Sep</v>
      </c>
      <c r="T3224" s="14" t="str">
        <f t="shared" si="355"/>
        <v>2015</v>
      </c>
      <c r="U3224" s="14" t="str">
        <f t="shared" si="356"/>
        <v>Oct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23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50"/>
        <v>109.51612903225806</v>
      </c>
      <c r="P3225" s="10">
        <f t="shared" si="351"/>
        <v>45.878378378378379</v>
      </c>
      <c r="Q3225" t="str">
        <f t="shared" si="352"/>
        <v>theater</v>
      </c>
      <c r="R3225" s="24" t="str">
        <f t="shared" si="353"/>
        <v>plays</v>
      </c>
      <c r="S3225" s="14" t="str">
        <f t="shared" si="354"/>
        <v>Jul</v>
      </c>
      <c r="T3225" s="14" t="str">
        <f t="shared" si="355"/>
        <v>2015</v>
      </c>
      <c r="U3225" s="14" t="str">
        <f t="shared" si="356"/>
        <v>Aug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23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50"/>
        <v>102.03333333333333</v>
      </c>
      <c r="P3226" s="10">
        <f t="shared" si="351"/>
        <v>141.71296296296296</v>
      </c>
      <c r="Q3226" t="str">
        <f t="shared" si="352"/>
        <v>theater</v>
      </c>
      <c r="R3226" s="24" t="str">
        <f t="shared" si="353"/>
        <v>plays</v>
      </c>
      <c r="S3226" s="14" t="str">
        <f t="shared" si="354"/>
        <v>Nov</v>
      </c>
      <c r="T3226" s="14" t="str">
        <f t="shared" si="355"/>
        <v>2016</v>
      </c>
      <c r="U3226" s="14" t="str">
        <f t="shared" si="356"/>
        <v>Jan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23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50"/>
        <v>102.35000000000001</v>
      </c>
      <c r="P3227" s="10">
        <f t="shared" si="351"/>
        <v>52.487179487179489</v>
      </c>
      <c r="Q3227" t="str">
        <f t="shared" si="352"/>
        <v>theater</v>
      </c>
      <c r="R3227" s="24" t="str">
        <f t="shared" si="353"/>
        <v>plays</v>
      </c>
      <c r="S3227" s="14" t="str">
        <f t="shared" si="354"/>
        <v>May</v>
      </c>
      <c r="T3227" s="14" t="str">
        <f t="shared" si="355"/>
        <v>2016</v>
      </c>
      <c r="U3227" s="14" t="str">
        <f t="shared" si="356"/>
        <v>Jun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23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50"/>
        <v>104.16666666666667</v>
      </c>
      <c r="P3228" s="10">
        <f t="shared" si="351"/>
        <v>59.523809523809526</v>
      </c>
      <c r="Q3228" t="str">
        <f t="shared" si="352"/>
        <v>theater</v>
      </c>
      <c r="R3228" s="24" t="str">
        <f t="shared" si="353"/>
        <v>plays</v>
      </c>
      <c r="S3228" s="14" t="str">
        <f t="shared" si="354"/>
        <v>Sep</v>
      </c>
      <c r="T3228" s="14" t="str">
        <f t="shared" si="355"/>
        <v>2015</v>
      </c>
      <c r="U3228" s="14" t="str">
        <f t="shared" si="356"/>
        <v>Oct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23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50"/>
        <v>125</v>
      </c>
      <c r="P3229" s="10">
        <f t="shared" si="351"/>
        <v>50</v>
      </c>
      <c r="Q3229" t="str">
        <f t="shared" si="352"/>
        <v>theater</v>
      </c>
      <c r="R3229" s="24" t="str">
        <f t="shared" si="353"/>
        <v>plays</v>
      </c>
      <c r="S3229" s="14" t="str">
        <f t="shared" si="354"/>
        <v>Dec</v>
      </c>
      <c r="T3229" s="14" t="str">
        <f t="shared" si="355"/>
        <v>2016</v>
      </c>
      <c r="U3229" s="14" t="str">
        <f t="shared" si="356"/>
        <v>Jan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23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50"/>
        <v>102.34285714285714</v>
      </c>
      <c r="P3230" s="10">
        <f t="shared" si="351"/>
        <v>193.62162162162161</v>
      </c>
      <c r="Q3230" t="str">
        <f t="shared" si="352"/>
        <v>theater</v>
      </c>
      <c r="R3230" s="24" t="str">
        <f t="shared" si="353"/>
        <v>plays</v>
      </c>
      <c r="S3230" s="14" t="str">
        <f t="shared" si="354"/>
        <v>Nov</v>
      </c>
      <c r="T3230" s="14" t="str">
        <f t="shared" si="355"/>
        <v>2015</v>
      </c>
      <c r="U3230" s="14" t="str">
        <f t="shared" si="356"/>
        <v>Dec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23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50"/>
        <v>107.86500000000001</v>
      </c>
      <c r="P3231" s="10">
        <f t="shared" si="351"/>
        <v>106.79702970297029</v>
      </c>
      <c r="Q3231" t="str">
        <f t="shared" si="352"/>
        <v>theater</v>
      </c>
      <c r="R3231" s="24" t="str">
        <f t="shared" si="353"/>
        <v>plays</v>
      </c>
      <c r="S3231" s="14" t="str">
        <f t="shared" si="354"/>
        <v>Oct</v>
      </c>
      <c r="T3231" s="14" t="str">
        <f t="shared" si="355"/>
        <v>2014</v>
      </c>
      <c r="U3231" s="14" t="str">
        <f t="shared" si="356"/>
        <v>Nov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23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50"/>
        <v>109.88461538461539</v>
      </c>
      <c r="P3232" s="10">
        <f t="shared" si="351"/>
        <v>77.21621621621621</v>
      </c>
      <c r="Q3232" t="str">
        <f t="shared" si="352"/>
        <v>theater</v>
      </c>
      <c r="R3232" s="24" t="str">
        <f t="shared" si="353"/>
        <v>plays</v>
      </c>
      <c r="S3232" s="14" t="str">
        <f t="shared" si="354"/>
        <v>Sep</v>
      </c>
      <c r="T3232" s="14" t="str">
        <f t="shared" si="355"/>
        <v>2014</v>
      </c>
      <c r="U3232" s="14" t="str">
        <f t="shared" si="356"/>
        <v>Oct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2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50"/>
        <v>161</v>
      </c>
      <c r="P3233" s="10">
        <f t="shared" si="351"/>
        <v>57.5</v>
      </c>
      <c r="Q3233" t="str">
        <f t="shared" si="352"/>
        <v>theater</v>
      </c>
      <c r="R3233" s="24" t="str">
        <f t="shared" si="353"/>
        <v>plays</v>
      </c>
      <c r="S3233" s="14" t="str">
        <f t="shared" si="354"/>
        <v>Mar</v>
      </c>
      <c r="T3233" s="14" t="str">
        <f t="shared" si="355"/>
        <v>2016</v>
      </c>
      <c r="U3233" s="14" t="str">
        <f t="shared" si="356"/>
        <v>Apr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23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50"/>
        <v>131.20000000000002</v>
      </c>
      <c r="P3234" s="10">
        <f t="shared" si="351"/>
        <v>50.46153846153846</v>
      </c>
      <c r="Q3234" t="str">
        <f t="shared" si="352"/>
        <v>theater</v>
      </c>
      <c r="R3234" s="24" t="str">
        <f t="shared" si="353"/>
        <v>plays</v>
      </c>
      <c r="S3234" s="14" t="str">
        <f t="shared" si="354"/>
        <v>Apr</v>
      </c>
      <c r="T3234" s="14" t="str">
        <f t="shared" si="355"/>
        <v>2016</v>
      </c>
      <c r="U3234" s="14" t="str">
        <f t="shared" si="356"/>
        <v>May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23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50"/>
        <v>118.8</v>
      </c>
      <c r="P3235" s="10">
        <f t="shared" si="351"/>
        <v>97.377049180327873</v>
      </c>
      <c r="Q3235" t="str">
        <f t="shared" si="352"/>
        <v>theater</v>
      </c>
      <c r="R3235" s="24" t="str">
        <f t="shared" si="353"/>
        <v>plays</v>
      </c>
      <c r="S3235" s="14" t="str">
        <f t="shared" si="354"/>
        <v>Jan</v>
      </c>
      <c r="T3235" s="14" t="str">
        <f t="shared" si="355"/>
        <v>2017</v>
      </c>
      <c r="U3235" s="14" t="str">
        <f t="shared" si="356"/>
        <v>Mar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23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50"/>
        <v>100.39275000000001</v>
      </c>
      <c r="P3236" s="10">
        <f t="shared" si="351"/>
        <v>34.91921739130435</v>
      </c>
      <c r="Q3236" t="str">
        <f t="shared" si="352"/>
        <v>theater</v>
      </c>
      <c r="R3236" s="24" t="str">
        <f t="shared" si="353"/>
        <v>plays</v>
      </c>
      <c r="S3236" s="14" t="str">
        <f t="shared" si="354"/>
        <v>Dec</v>
      </c>
      <c r="T3236" s="14" t="str">
        <f t="shared" si="355"/>
        <v>2016</v>
      </c>
      <c r="U3236" s="14" t="str">
        <f t="shared" si="356"/>
        <v>Feb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23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50"/>
        <v>103.20666666666666</v>
      </c>
      <c r="P3237" s="10">
        <f t="shared" si="351"/>
        <v>85.530386740331494</v>
      </c>
      <c r="Q3237" t="str">
        <f t="shared" si="352"/>
        <v>theater</v>
      </c>
      <c r="R3237" s="24" t="str">
        <f t="shared" si="353"/>
        <v>plays</v>
      </c>
      <c r="S3237" s="14" t="str">
        <f t="shared" si="354"/>
        <v>Jun</v>
      </c>
      <c r="T3237" s="14" t="str">
        <f t="shared" si="355"/>
        <v>2016</v>
      </c>
      <c r="U3237" s="14" t="str">
        <f t="shared" si="356"/>
        <v>Jul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23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50"/>
        <v>100.6</v>
      </c>
      <c r="P3238" s="10">
        <f t="shared" si="351"/>
        <v>182.90909090909091</v>
      </c>
      <c r="Q3238" t="str">
        <f t="shared" si="352"/>
        <v>theater</v>
      </c>
      <c r="R3238" s="24" t="str">
        <f t="shared" si="353"/>
        <v>plays</v>
      </c>
      <c r="S3238" s="14" t="str">
        <f t="shared" si="354"/>
        <v>Nov</v>
      </c>
      <c r="T3238" s="14" t="str">
        <f t="shared" si="355"/>
        <v>2016</v>
      </c>
      <c r="U3238" s="14" t="str">
        <f t="shared" si="356"/>
        <v>Dec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23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50"/>
        <v>100.78754285714287</v>
      </c>
      <c r="P3239" s="10">
        <f t="shared" si="351"/>
        <v>131.13620817843866</v>
      </c>
      <c r="Q3239" t="str">
        <f t="shared" si="352"/>
        <v>theater</v>
      </c>
      <c r="R3239" s="24" t="str">
        <f t="shared" si="353"/>
        <v>plays</v>
      </c>
      <c r="S3239" s="14" t="str">
        <f t="shared" si="354"/>
        <v>Sep</v>
      </c>
      <c r="T3239" s="14" t="str">
        <f t="shared" si="355"/>
        <v>2015</v>
      </c>
      <c r="U3239" s="14" t="str">
        <f t="shared" si="356"/>
        <v>Sep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23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50"/>
        <v>112.32142857142857</v>
      </c>
      <c r="P3240" s="10">
        <f t="shared" si="351"/>
        <v>39.810126582278478</v>
      </c>
      <c r="Q3240" t="str">
        <f t="shared" si="352"/>
        <v>theater</v>
      </c>
      <c r="R3240" s="24" t="str">
        <f t="shared" si="353"/>
        <v>plays</v>
      </c>
      <c r="S3240" s="14" t="str">
        <f t="shared" si="354"/>
        <v>Jun</v>
      </c>
      <c r="T3240" s="14" t="str">
        <f t="shared" si="355"/>
        <v>2015</v>
      </c>
      <c r="U3240" s="14" t="str">
        <f t="shared" si="356"/>
        <v>Jul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23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50"/>
        <v>105.91914022517912</v>
      </c>
      <c r="P3241" s="10">
        <f t="shared" si="351"/>
        <v>59.701730769230764</v>
      </c>
      <c r="Q3241" t="str">
        <f t="shared" si="352"/>
        <v>theater</v>
      </c>
      <c r="R3241" s="24" t="str">
        <f t="shared" si="353"/>
        <v>plays</v>
      </c>
      <c r="S3241" s="14" t="str">
        <f t="shared" si="354"/>
        <v>Oct</v>
      </c>
      <c r="T3241" s="14" t="str">
        <f t="shared" si="355"/>
        <v>2015</v>
      </c>
      <c r="U3241" s="14" t="str">
        <f t="shared" si="356"/>
        <v>Oct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23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50"/>
        <v>100.56666666666668</v>
      </c>
      <c r="P3242" s="10">
        <f t="shared" si="351"/>
        <v>88.735294117647058</v>
      </c>
      <c r="Q3242" t="str">
        <f t="shared" si="352"/>
        <v>theater</v>
      </c>
      <c r="R3242" s="24" t="str">
        <f t="shared" si="353"/>
        <v>plays</v>
      </c>
      <c r="S3242" s="14" t="str">
        <f t="shared" si="354"/>
        <v>Jan</v>
      </c>
      <c r="T3242" s="14" t="str">
        <f t="shared" si="355"/>
        <v>2017</v>
      </c>
      <c r="U3242" s="14" t="str">
        <f t="shared" si="356"/>
        <v>Feb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2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50"/>
        <v>115.30588235294117</v>
      </c>
      <c r="P3243" s="10">
        <f t="shared" si="351"/>
        <v>58.688622754491021</v>
      </c>
      <c r="Q3243" t="str">
        <f t="shared" si="352"/>
        <v>theater</v>
      </c>
      <c r="R3243" s="24" t="str">
        <f t="shared" si="353"/>
        <v>plays</v>
      </c>
      <c r="S3243" s="14" t="str">
        <f t="shared" si="354"/>
        <v>Sep</v>
      </c>
      <c r="T3243" s="14" t="str">
        <f t="shared" si="355"/>
        <v>2014</v>
      </c>
      <c r="U3243" s="14" t="str">
        <f t="shared" si="356"/>
        <v>Oct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23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50"/>
        <v>127.30419999999999</v>
      </c>
      <c r="P3244" s="10">
        <f t="shared" si="351"/>
        <v>69.56513661202186</v>
      </c>
      <c r="Q3244" t="str">
        <f t="shared" si="352"/>
        <v>theater</v>
      </c>
      <c r="R3244" s="24" t="str">
        <f t="shared" si="353"/>
        <v>plays</v>
      </c>
      <c r="S3244" s="14" t="str">
        <f t="shared" si="354"/>
        <v>Aug</v>
      </c>
      <c r="T3244" s="14" t="str">
        <f t="shared" si="355"/>
        <v>2014</v>
      </c>
      <c r="U3244" s="14" t="str">
        <f t="shared" si="356"/>
        <v>Sep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23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50"/>
        <v>102.83750000000001</v>
      </c>
      <c r="P3245" s="10">
        <f t="shared" si="351"/>
        <v>115.87323943661971</v>
      </c>
      <c r="Q3245" t="str">
        <f t="shared" si="352"/>
        <v>theater</v>
      </c>
      <c r="R3245" s="24" t="str">
        <f t="shared" si="353"/>
        <v>plays</v>
      </c>
      <c r="S3245" s="14" t="str">
        <f t="shared" si="354"/>
        <v>Sep</v>
      </c>
      <c r="T3245" s="14" t="str">
        <f t="shared" si="355"/>
        <v>2015</v>
      </c>
      <c r="U3245" s="14" t="str">
        <f t="shared" si="356"/>
        <v>Oct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23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50"/>
        <v>102.9375</v>
      </c>
      <c r="P3246" s="10">
        <f t="shared" si="351"/>
        <v>23.869565217391305</v>
      </c>
      <c r="Q3246" t="str">
        <f t="shared" si="352"/>
        <v>theater</v>
      </c>
      <c r="R3246" s="24" t="str">
        <f t="shared" si="353"/>
        <v>plays</v>
      </c>
      <c r="S3246" s="14" t="str">
        <f t="shared" si="354"/>
        <v>Nov</v>
      </c>
      <c r="T3246" s="14" t="str">
        <f t="shared" si="355"/>
        <v>2016</v>
      </c>
      <c r="U3246" s="14" t="str">
        <f t="shared" si="356"/>
        <v>Dec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23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50"/>
        <v>104.3047619047619</v>
      </c>
      <c r="P3247" s="10">
        <f t="shared" si="351"/>
        <v>81.125925925925927</v>
      </c>
      <c r="Q3247" t="str">
        <f t="shared" si="352"/>
        <v>theater</v>
      </c>
      <c r="R3247" s="24" t="str">
        <f t="shared" si="353"/>
        <v>plays</v>
      </c>
      <c r="S3247" s="14" t="str">
        <f t="shared" si="354"/>
        <v>May</v>
      </c>
      <c r="T3247" s="14" t="str">
        <f t="shared" si="355"/>
        <v>2015</v>
      </c>
      <c r="U3247" s="14" t="str">
        <f t="shared" si="356"/>
        <v>Jun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23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50"/>
        <v>111.22000000000001</v>
      </c>
      <c r="P3248" s="10">
        <f t="shared" si="351"/>
        <v>57.626943005181346</v>
      </c>
      <c r="Q3248" t="str">
        <f t="shared" si="352"/>
        <v>theater</v>
      </c>
      <c r="R3248" s="24" t="str">
        <f t="shared" si="353"/>
        <v>plays</v>
      </c>
      <c r="S3248" s="14" t="str">
        <f t="shared" si="354"/>
        <v>Aug</v>
      </c>
      <c r="T3248" s="14" t="str">
        <f t="shared" si="355"/>
        <v>2015</v>
      </c>
      <c r="U3248" s="14" t="str">
        <f t="shared" si="356"/>
        <v>Sep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23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50"/>
        <v>105.86</v>
      </c>
      <c r="P3249" s="10">
        <f t="shared" si="351"/>
        <v>46.429824561403507</v>
      </c>
      <c r="Q3249" t="str">
        <f t="shared" si="352"/>
        <v>theater</v>
      </c>
      <c r="R3249" s="24" t="str">
        <f t="shared" si="353"/>
        <v>plays</v>
      </c>
      <c r="S3249" s="14" t="str">
        <f t="shared" si="354"/>
        <v>Jun</v>
      </c>
      <c r="T3249" s="14" t="str">
        <f t="shared" si="355"/>
        <v>2015</v>
      </c>
      <c r="U3249" s="14" t="str">
        <f t="shared" si="356"/>
        <v>Jul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23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50"/>
        <v>100.79166666666666</v>
      </c>
      <c r="P3250" s="10">
        <f t="shared" si="351"/>
        <v>60.475000000000001</v>
      </c>
      <c r="Q3250" t="str">
        <f t="shared" si="352"/>
        <v>theater</v>
      </c>
      <c r="R3250" s="24" t="str">
        <f t="shared" si="353"/>
        <v>plays</v>
      </c>
      <c r="S3250" s="14" t="str">
        <f t="shared" si="354"/>
        <v>Mar</v>
      </c>
      <c r="T3250" s="14" t="str">
        <f t="shared" si="355"/>
        <v>2015</v>
      </c>
      <c r="U3250" s="14" t="str">
        <f t="shared" si="356"/>
        <v>Apr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23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50"/>
        <v>104.92727272727274</v>
      </c>
      <c r="P3251" s="10">
        <f t="shared" si="351"/>
        <v>65.579545454545453</v>
      </c>
      <c r="Q3251" t="str">
        <f t="shared" si="352"/>
        <v>theater</v>
      </c>
      <c r="R3251" s="24" t="str">
        <f t="shared" si="353"/>
        <v>plays</v>
      </c>
      <c r="S3251" s="14" t="str">
        <f t="shared" si="354"/>
        <v>May</v>
      </c>
      <c r="T3251" s="14" t="str">
        <f t="shared" si="355"/>
        <v>2015</v>
      </c>
      <c r="U3251" s="14" t="str">
        <f t="shared" si="356"/>
        <v>Jun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23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50"/>
        <v>101.55199999999999</v>
      </c>
      <c r="P3252" s="10">
        <f t="shared" si="351"/>
        <v>119.1924882629108</v>
      </c>
      <c r="Q3252" t="str">
        <f t="shared" si="352"/>
        <v>theater</v>
      </c>
      <c r="R3252" s="24" t="str">
        <f t="shared" si="353"/>
        <v>plays</v>
      </c>
      <c r="S3252" s="14" t="str">
        <f t="shared" si="354"/>
        <v>Oct</v>
      </c>
      <c r="T3252" s="14" t="str">
        <f t="shared" si="355"/>
        <v>2014</v>
      </c>
      <c r="U3252" s="14" t="str">
        <f t="shared" si="356"/>
        <v>Nov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2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50"/>
        <v>110.73333333333333</v>
      </c>
      <c r="P3253" s="10">
        <f t="shared" si="351"/>
        <v>83.05</v>
      </c>
      <c r="Q3253" t="str">
        <f t="shared" si="352"/>
        <v>theater</v>
      </c>
      <c r="R3253" s="24" t="str">
        <f t="shared" si="353"/>
        <v>plays</v>
      </c>
      <c r="S3253" s="14" t="str">
        <f t="shared" si="354"/>
        <v>May</v>
      </c>
      <c r="T3253" s="14" t="str">
        <f t="shared" si="355"/>
        <v>2015</v>
      </c>
      <c r="U3253" s="14" t="str">
        <f t="shared" si="356"/>
        <v>Jun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23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50"/>
        <v>127.82222222222221</v>
      </c>
      <c r="P3254" s="10">
        <f t="shared" si="351"/>
        <v>57.52</v>
      </c>
      <c r="Q3254" t="str">
        <f t="shared" si="352"/>
        <v>theater</v>
      </c>
      <c r="R3254" s="24" t="str">
        <f t="shared" si="353"/>
        <v>plays</v>
      </c>
      <c r="S3254" s="14" t="str">
        <f t="shared" si="354"/>
        <v>Aug</v>
      </c>
      <c r="T3254" s="14" t="str">
        <f t="shared" si="355"/>
        <v>2016</v>
      </c>
      <c r="U3254" s="14" t="str">
        <f t="shared" si="356"/>
        <v>Sep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23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50"/>
        <v>101.82500000000002</v>
      </c>
      <c r="P3255" s="10">
        <f t="shared" si="351"/>
        <v>177.08695652173913</v>
      </c>
      <c r="Q3255" t="str">
        <f t="shared" si="352"/>
        <v>theater</v>
      </c>
      <c r="R3255" s="24" t="str">
        <f t="shared" si="353"/>
        <v>plays</v>
      </c>
      <c r="S3255" s="14" t="str">
        <f t="shared" si="354"/>
        <v>Aug</v>
      </c>
      <c r="T3255" s="14" t="str">
        <f t="shared" si="355"/>
        <v>2016</v>
      </c>
      <c r="U3255" s="14" t="str">
        <f t="shared" si="356"/>
        <v>Sep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23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50"/>
        <v>101.25769230769231</v>
      </c>
      <c r="P3256" s="10">
        <f t="shared" si="351"/>
        <v>70.771505376344081</v>
      </c>
      <c r="Q3256" t="str">
        <f t="shared" si="352"/>
        <v>theater</v>
      </c>
      <c r="R3256" s="24" t="str">
        <f t="shared" si="353"/>
        <v>plays</v>
      </c>
      <c r="S3256" s="14" t="str">
        <f t="shared" si="354"/>
        <v>Feb</v>
      </c>
      <c r="T3256" s="14" t="str">
        <f t="shared" si="355"/>
        <v>2015</v>
      </c>
      <c r="U3256" s="14" t="str">
        <f t="shared" si="356"/>
        <v>Mar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23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50"/>
        <v>175</v>
      </c>
      <c r="P3257" s="10">
        <f t="shared" si="351"/>
        <v>29.166666666666668</v>
      </c>
      <c r="Q3257" t="str">
        <f t="shared" si="352"/>
        <v>theater</v>
      </c>
      <c r="R3257" s="24" t="str">
        <f t="shared" si="353"/>
        <v>plays</v>
      </c>
      <c r="S3257" s="14" t="str">
        <f t="shared" si="354"/>
        <v>Sep</v>
      </c>
      <c r="T3257" s="14" t="str">
        <f t="shared" si="355"/>
        <v>2014</v>
      </c>
      <c r="U3257" s="14" t="str">
        <f t="shared" si="356"/>
        <v>Oct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23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50"/>
        <v>128.06</v>
      </c>
      <c r="P3258" s="10">
        <f t="shared" si="351"/>
        <v>72.76136363636364</v>
      </c>
      <c r="Q3258" t="str">
        <f t="shared" si="352"/>
        <v>theater</v>
      </c>
      <c r="R3258" s="24" t="str">
        <f t="shared" si="353"/>
        <v>plays</v>
      </c>
      <c r="S3258" s="14" t="str">
        <f t="shared" si="354"/>
        <v>May</v>
      </c>
      <c r="T3258" s="14" t="str">
        <f t="shared" si="355"/>
        <v>2015</v>
      </c>
      <c r="U3258" s="14" t="str">
        <f t="shared" si="356"/>
        <v>Jun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23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50"/>
        <v>106.29949999999999</v>
      </c>
      <c r="P3259" s="10">
        <f t="shared" si="351"/>
        <v>51.853414634146333</v>
      </c>
      <c r="Q3259" t="str">
        <f t="shared" si="352"/>
        <v>theater</v>
      </c>
      <c r="R3259" s="24" t="str">
        <f t="shared" si="353"/>
        <v>plays</v>
      </c>
      <c r="S3259" s="14" t="str">
        <f t="shared" si="354"/>
        <v>Jan</v>
      </c>
      <c r="T3259" s="14" t="str">
        <f t="shared" si="355"/>
        <v>2017</v>
      </c>
      <c r="U3259" s="14" t="str">
        <f t="shared" si="356"/>
        <v>Feb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23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50"/>
        <v>105.21428571428571</v>
      </c>
      <c r="P3260" s="10">
        <f t="shared" si="351"/>
        <v>98.2</v>
      </c>
      <c r="Q3260" t="str">
        <f t="shared" si="352"/>
        <v>theater</v>
      </c>
      <c r="R3260" s="24" t="str">
        <f t="shared" si="353"/>
        <v>plays</v>
      </c>
      <c r="S3260" s="14" t="str">
        <f t="shared" si="354"/>
        <v>Dec</v>
      </c>
      <c r="T3260" s="14" t="str">
        <f t="shared" si="355"/>
        <v>2014</v>
      </c>
      <c r="U3260" s="14" t="str">
        <f t="shared" si="356"/>
        <v>Jan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23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50"/>
        <v>106.16782608695652</v>
      </c>
      <c r="P3261" s="10">
        <f t="shared" si="351"/>
        <v>251.7381443298969</v>
      </c>
      <c r="Q3261" t="str">
        <f t="shared" si="352"/>
        <v>theater</v>
      </c>
      <c r="R3261" s="24" t="str">
        <f t="shared" si="353"/>
        <v>plays</v>
      </c>
      <c r="S3261" s="14" t="str">
        <f t="shared" si="354"/>
        <v>Sep</v>
      </c>
      <c r="T3261" s="14" t="str">
        <f t="shared" si="355"/>
        <v>2016</v>
      </c>
      <c r="U3261" s="14" t="str">
        <f t="shared" si="356"/>
        <v>Oct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23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50"/>
        <v>109.24000000000001</v>
      </c>
      <c r="P3262" s="10">
        <f t="shared" si="351"/>
        <v>74.821917808219183</v>
      </c>
      <c r="Q3262" t="str">
        <f t="shared" si="352"/>
        <v>theater</v>
      </c>
      <c r="R3262" s="24" t="str">
        <f t="shared" si="353"/>
        <v>plays</v>
      </c>
      <c r="S3262" s="14" t="str">
        <f t="shared" si="354"/>
        <v>Oct</v>
      </c>
      <c r="T3262" s="14" t="str">
        <f t="shared" si="355"/>
        <v>2015</v>
      </c>
      <c r="U3262" s="14" t="str">
        <f t="shared" si="356"/>
        <v>Nov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2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50"/>
        <v>100.45454545454547</v>
      </c>
      <c r="P3263" s="10">
        <f t="shared" si="351"/>
        <v>67.65306122448979</v>
      </c>
      <c r="Q3263" t="str">
        <f t="shared" si="352"/>
        <v>theater</v>
      </c>
      <c r="R3263" s="24" t="str">
        <f t="shared" si="353"/>
        <v>plays</v>
      </c>
      <c r="S3263" s="14" t="str">
        <f t="shared" si="354"/>
        <v>Jun</v>
      </c>
      <c r="T3263" s="14" t="str">
        <f t="shared" si="355"/>
        <v>2015</v>
      </c>
      <c r="U3263" s="14" t="str">
        <f t="shared" si="356"/>
        <v>Jul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23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50"/>
        <v>103.04098360655738</v>
      </c>
      <c r="P3264" s="10">
        <f t="shared" si="351"/>
        <v>93.81343283582089</v>
      </c>
      <c r="Q3264" t="str">
        <f t="shared" si="352"/>
        <v>theater</v>
      </c>
      <c r="R3264" s="24" t="str">
        <f t="shared" si="353"/>
        <v>plays</v>
      </c>
      <c r="S3264" s="14" t="str">
        <f t="shared" si="354"/>
        <v>Nov</v>
      </c>
      <c r="T3264" s="14" t="str">
        <f t="shared" si="355"/>
        <v>2014</v>
      </c>
      <c r="U3264" s="14" t="str">
        <f t="shared" si="356"/>
        <v>Dec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23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50"/>
        <v>112.1664</v>
      </c>
      <c r="P3265" s="10">
        <f t="shared" si="351"/>
        <v>41.237647058823526</v>
      </c>
      <c r="Q3265" t="str">
        <f t="shared" si="352"/>
        <v>theater</v>
      </c>
      <c r="R3265" s="24" t="str">
        <f t="shared" si="353"/>
        <v>plays</v>
      </c>
      <c r="S3265" s="14" t="str">
        <f t="shared" si="354"/>
        <v>Oct</v>
      </c>
      <c r="T3265" s="14" t="str">
        <f t="shared" si="355"/>
        <v>2015</v>
      </c>
      <c r="U3265" s="14" t="str">
        <f t="shared" si="356"/>
        <v>Oct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23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50"/>
        <v>103</v>
      </c>
      <c r="P3266" s="10">
        <f t="shared" si="351"/>
        <v>52.551020408163268</v>
      </c>
      <c r="Q3266" t="str">
        <f t="shared" si="352"/>
        <v>theater</v>
      </c>
      <c r="R3266" s="24" t="str">
        <f t="shared" si="353"/>
        <v>plays</v>
      </c>
      <c r="S3266" s="14" t="str">
        <f t="shared" si="354"/>
        <v>Jan</v>
      </c>
      <c r="T3266" s="14" t="str">
        <f t="shared" si="355"/>
        <v>2015</v>
      </c>
      <c r="U3266" s="14" t="str">
        <f t="shared" si="356"/>
        <v>Jan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23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57">E3267/D3267*100</f>
        <v>164</v>
      </c>
      <c r="P3267" s="10">
        <f t="shared" ref="P3267:P3330" si="358">E3267/L3267</f>
        <v>70.285714285714292</v>
      </c>
      <c r="Q3267" t="str">
        <f t="shared" ref="Q3267:Q3330" si="359">LEFT(N3267,FIND("/",N3267)-1)</f>
        <v>theater</v>
      </c>
      <c r="R3267" s="24" t="str">
        <f t="shared" ref="R3267:R3330" si="360">RIGHT(N3267,LEN(N3267)-SEARCH("/",N3267,1))</f>
        <v>plays</v>
      </c>
      <c r="S3267" s="14" t="str">
        <f t="shared" ref="S3267:S3330" si="361">TEXT((((J3267/60)/60)/24)+DATE(1970,1,1),"mmm")</f>
        <v>Nov</v>
      </c>
      <c r="T3267" s="14" t="str">
        <f t="shared" ref="T3267:T3330" si="362">TEXT(((((J3267/60)/60)/24)+DATE(1970,1,1)),"yyyy")</f>
        <v>2015</v>
      </c>
      <c r="U3267" s="14" t="str">
        <f t="shared" ref="U3267:U3330" si="363">TEXT((((I3267/60)/60)/24)+DATE(1970,1,1),"mmm")</f>
        <v>Dec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23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57"/>
        <v>131.28333333333333</v>
      </c>
      <c r="P3268" s="10">
        <f t="shared" si="358"/>
        <v>48.325153374233132</v>
      </c>
      <c r="Q3268" t="str">
        <f t="shared" si="359"/>
        <v>theater</v>
      </c>
      <c r="R3268" s="24" t="str">
        <f t="shared" si="360"/>
        <v>plays</v>
      </c>
      <c r="S3268" s="14" t="str">
        <f t="shared" si="361"/>
        <v>May</v>
      </c>
      <c r="T3268" s="14" t="str">
        <f t="shared" si="362"/>
        <v>2015</v>
      </c>
      <c r="U3268" s="14" t="str">
        <f t="shared" si="363"/>
        <v>Jun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23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57"/>
        <v>102.1</v>
      </c>
      <c r="P3269" s="10">
        <f t="shared" si="358"/>
        <v>53.177083333333336</v>
      </c>
      <c r="Q3269" t="str">
        <f t="shared" si="359"/>
        <v>theater</v>
      </c>
      <c r="R3269" s="24" t="str">
        <f t="shared" si="360"/>
        <v>plays</v>
      </c>
      <c r="S3269" s="14" t="str">
        <f t="shared" si="361"/>
        <v>Jun</v>
      </c>
      <c r="T3269" s="14" t="str">
        <f t="shared" si="362"/>
        <v>2015</v>
      </c>
      <c r="U3269" s="14" t="str">
        <f t="shared" si="363"/>
        <v>Jul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23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57"/>
        <v>128</v>
      </c>
      <c r="P3270" s="10">
        <f t="shared" si="358"/>
        <v>60.952380952380949</v>
      </c>
      <c r="Q3270" t="str">
        <f t="shared" si="359"/>
        <v>theater</v>
      </c>
      <c r="R3270" s="24" t="str">
        <f t="shared" si="360"/>
        <v>plays</v>
      </c>
      <c r="S3270" s="14" t="str">
        <f t="shared" si="361"/>
        <v>Aug</v>
      </c>
      <c r="T3270" s="14" t="str">
        <f t="shared" si="362"/>
        <v>2016</v>
      </c>
      <c r="U3270" s="14" t="str">
        <f t="shared" si="363"/>
        <v>Aug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23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57"/>
        <v>101.49999999999999</v>
      </c>
      <c r="P3271" s="10">
        <f t="shared" si="358"/>
        <v>116</v>
      </c>
      <c r="Q3271" t="str">
        <f t="shared" si="359"/>
        <v>theater</v>
      </c>
      <c r="R3271" s="24" t="str">
        <f t="shared" si="360"/>
        <v>plays</v>
      </c>
      <c r="S3271" s="14" t="str">
        <f t="shared" si="361"/>
        <v>May</v>
      </c>
      <c r="T3271" s="14" t="str">
        <f t="shared" si="362"/>
        <v>2015</v>
      </c>
      <c r="U3271" s="14" t="str">
        <f t="shared" si="363"/>
        <v>Jun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23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57"/>
        <v>101.66666666666666</v>
      </c>
      <c r="P3272" s="10">
        <f t="shared" si="358"/>
        <v>61</v>
      </c>
      <c r="Q3272" t="str">
        <f t="shared" si="359"/>
        <v>theater</v>
      </c>
      <c r="R3272" s="24" t="str">
        <f t="shared" si="360"/>
        <v>plays</v>
      </c>
      <c r="S3272" s="14" t="str">
        <f t="shared" si="361"/>
        <v>Jun</v>
      </c>
      <c r="T3272" s="14" t="str">
        <f t="shared" si="362"/>
        <v>2015</v>
      </c>
      <c r="U3272" s="14" t="str">
        <f t="shared" si="363"/>
        <v>Jul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2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57"/>
        <v>130</v>
      </c>
      <c r="P3273" s="10">
        <f t="shared" si="358"/>
        <v>38.235294117647058</v>
      </c>
      <c r="Q3273" t="str">
        <f t="shared" si="359"/>
        <v>theater</v>
      </c>
      <c r="R3273" s="24" t="str">
        <f t="shared" si="360"/>
        <v>plays</v>
      </c>
      <c r="S3273" s="14" t="str">
        <f t="shared" si="361"/>
        <v>Oct</v>
      </c>
      <c r="T3273" s="14" t="str">
        <f t="shared" si="362"/>
        <v>2014</v>
      </c>
      <c r="U3273" s="14" t="str">
        <f t="shared" si="363"/>
        <v>Nov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23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57"/>
        <v>154.43</v>
      </c>
      <c r="P3274" s="10">
        <f t="shared" si="358"/>
        <v>106.50344827586207</v>
      </c>
      <c r="Q3274" t="str">
        <f t="shared" si="359"/>
        <v>theater</v>
      </c>
      <c r="R3274" s="24" t="str">
        <f t="shared" si="360"/>
        <v>plays</v>
      </c>
      <c r="S3274" s="14" t="str">
        <f t="shared" si="361"/>
        <v>Oct</v>
      </c>
      <c r="T3274" s="14" t="str">
        <f t="shared" si="362"/>
        <v>2015</v>
      </c>
      <c r="U3274" s="14" t="str">
        <f t="shared" si="363"/>
        <v>Nov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23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57"/>
        <v>107.4</v>
      </c>
      <c r="P3275" s="10">
        <f t="shared" si="358"/>
        <v>204.57142857142858</v>
      </c>
      <c r="Q3275" t="str">
        <f t="shared" si="359"/>
        <v>theater</v>
      </c>
      <c r="R3275" s="24" t="str">
        <f t="shared" si="360"/>
        <v>plays</v>
      </c>
      <c r="S3275" s="14" t="str">
        <f t="shared" si="361"/>
        <v>Aug</v>
      </c>
      <c r="T3275" s="14" t="str">
        <f t="shared" si="362"/>
        <v>2016</v>
      </c>
      <c r="U3275" s="14" t="str">
        <f t="shared" si="363"/>
        <v>Sep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23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57"/>
        <v>101.32258064516128</v>
      </c>
      <c r="P3276" s="10">
        <f t="shared" si="358"/>
        <v>54.912587412587413</v>
      </c>
      <c r="Q3276" t="str">
        <f t="shared" si="359"/>
        <v>theater</v>
      </c>
      <c r="R3276" s="24" t="str">
        <f t="shared" si="360"/>
        <v>plays</v>
      </c>
      <c r="S3276" s="14" t="str">
        <f t="shared" si="361"/>
        <v>Jan</v>
      </c>
      <c r="T3276" s="14" t="str">
        <f t="shared" si="362"/>
        <v>2016</v>
      </c>
      <c r="U3276" s="14" t="str">
        <f t="shared" si="363"/>
        <v>Mar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23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57"/>
        <v>100.27777777777777</v>
      </c>
      <c r="P3277" s="10">
        <f t="shared" si="358"/>
        <v>150.41666666666666</v>
      </c>
      <c r="Q3277" t="str">
        <f t="shared" si="359"/>
        <v>theater</v>
      </c>
      <c r="R3277" s="24" t="str">
        <f t="shared" si="360"/>
        <v>plays</v>
      </c>
      <c r="S3277" s="14" t="str">
        <f t="shared" si="361"/>
        <v>Jan</v>
      </c>
      <c r="T3277" s="14" t="str">
        <f t="shared" si="362"/>
        <v>2015</v>
      </c>
      <c r="U3277" s="14" t="str">
        <f t="shared" si="363"/>
        <v>Feb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23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57"/>
        <v>116.84444444444443</v>
      </c>
      <c r="P3278" s="10">
        <f t="shared" si="358"/>
        <v>52.58</v>
      </c>
      <c r="Q3278" t="str">
        <f t="shared" si="359"/>
        <v>theater</v>
      </c>
      <c r="R3278" s="24" t="str">
        <f t="shared" si="360"/>
        <v>plays</v>
      </c>
      <c r="S3278" s="14" t="str">
        <f t="shared" si="361"/>
        <v>Feb</v>
      </c>
      <c r="T3278" s="14" t="str">
        <f t="shared" si="362"/>
        <v>2016</v>
      </c>
      <c r="U3278" s="14" t="str">
        <f t="shared" si="363"/>
        <v>Apr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23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57"/>
        <v>108.60000000000001</v>
      </c>
      <c r="P3279" s="10">
        <f t="shared" si="358"/>
        <v>54.3</v>
      </c>
      <c r="Q3279" t="str">
        <f t="shared" si="359"/>
        <v>theater</v>
      </c>
      <c r="R3279" s="24" t="str">
        <f t="shared" si="360"/>
        <v>plays</v>
      </c>
      <c r="S3279" s="14" t="str">
        <f t="shared" si="361"/>
        <v>Oct</v>
      </c>
      <c r="T3279" s="14" t="str">
        <f t="shared" si="362"/>
        <v>2014</v>
      </c>
      <c r="U3279" s="14" t="str">
        <f t="shared" si="363"/>
        <v>Nov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23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57"/>
        <v>103.4</v>
      </c>
      <c r="P3280" s="10">
        <f t="shared" si="358"/>
        <v>76.029411764705884</v>
      </c>
      <c r="Q3280" t="str">
        <f t="shared" si="359"/>
        <v>theater</v>
      </c>
      <c r="R3280" s="24" t="str">
        <f t="shared" si="360"/>
        <v>plays</v>
      </c>
      <c r="S3280" s="14" t="str">
        <f t="shared" si="361"/>
        <v>Apr</v>
      </c>
      <c r="T3280" s="14" t="str">
        <f t="shared" si="362"/>
        <v>2015</v>
      </c>
      <c r="U3280" s="14" t="str">
        <f t="shared" si="363"/>
        <v>May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23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57"/>
        <v>114.27586206896552</v>
      </c>
      <c r="P3281" s="10">
        <f t="shared" si="358"/>
        <v>105.2063492063492</v>
      </c>
      <c r="Q3281" t="str">
        <f t="shared" si="359"/>
        <v>theater</v>
      </c>
      <c r="R3281" s="24" t="str">
        <f t="shared" si="360"/>
        <v>plays</v>
      </c>
      <c r="S3281" s="14" t="str">
        <f t="shared" si="361"/>
        <v>Mar</v>
      </c>
      <c r="T3281" s="14" t="str">
        <f t="shared" si="362"/>
        <v>2016</v>
      </c>
      <c r="U3281" s="14" t="str">
        <f t="shared" si="363"/>
        <v>Apr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23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57"/>
        <v>103</v>
      </c>
      <c r="P3282" s="10">
        <f t="shared" si="358"/>
        <v>68.666666666666671</v>
      </c>
      <c r="Q3282" t="str">
        <f t="shared" si="359"/>
        <v>theater</v>
      </c>
      <c r="R3282" s="24" t="str">
        <f t="shared" si="360"/>
        <v>plays</v>
      </c>
      <c r="S3282" s="14" t="str">
        <f t="shared" si="361"/>
        <v>Apr</v>
      </c>
      <c r="T3282" s="14" t="str">
        <f t="shared" si="362"/>
        <v>2015</v>
      </c>
      <c r="U3282" s="14" t="str">
        <f t="shared" si="363"/>
        <v>Jun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2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57"/>
        <v>121.6</v>
      </c>
      <c r="P3283" s="10">
        <f t="shared" si="358"/>
        <v>129.36170212765958</v>
      </c>
      <c r="Q3283" t="str">
        <f t="shared" si="359"/>
        <v>theater</v>
      </c>
      <c r="R3283" s="24" t="str">
        <f t="shared" si="360"/>
        <v>plays</v>
      </c>
      <c r="S3283" s="14" t="str">
        <f t="shared" si="361"/>
        <v>Aug</v>
      </c>
      <c r="T3283" s="14" t="str">
        <f t="shared" si="362"/>
        <v>2015</v>
      </c>
      <c r="U3283" s="14" t="str">
        <f t="shared" si="363"/>
        <v>Sep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23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57"/>
        <v>102.6467741935484</v>
      </c>
      <c r="P3284" s="10">
        <f t="shared" si="358"/>
        <v>134.26371308016877</v>
      </c>
      <c r="Q3284" t="str">
        <f t="shared" si="359"/>
        <v>theater</v>
      </c>
      <c r="R3284" s="24" t="str">
        <f t="shared" si="360"/>
        <v>plays</v>
      </c>
      <c r="S3284" s="14" t="str">
        <f t="shared" si="361"/>
        <v>Mar</v>
      </c>
      <c r="T3284" s="14" t="str">
        <f t="shared" si="362"/>
        <v>2016</v>
      </c>
      <c r="U3284" s="14" t="str">
        <f t="shared" si="363"/>
        <v>Apr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23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57"/>
        <v>104.75000000000001</v>
      </c>
      <c r="P3285" s="10">
        <f t="shared" si="358"/>
        <v>17.829787234042552</v>
      </c>
      <c r="Q3285" t="str">
        <f t="shared" si="359"/>
        <v>theater</v>
      </c>
      <c r="R3285" s="24" t="str">
        <f t="shared" si="360"/>
        <v>plays</v>
      </c>
      <c r="S3285" s="14" t="str">
        <f t="shared" si="361"/>
        <v>Jan</v>
      </c>
      <c r="T3285" s="14" t="str">
        <f t="shared" si="362"/>
        <v>2016</v>
      </c>
      <c r="U3285" s="14" t="str">
        <f t="shared" si="363"/>
        <v>Feb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23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57"/>
        <v>101.6</v>
      </c>
      <c r="P3286" s="10">
        <f t="shared" si="358"/>
        <v>203.2</v>
      </c>
      <c r="Q3286" t="str">
        <f t="shared" si="359"/>
        <v>theater</v>
      </c>
      <c r="R3286" s="24" t="str">
        <f t="shared" si="360"/>
        <v>plays</v>
      </c>
      <c r="S3286" s="14" t="str">
        <f t="shared" si="361"/>
        <v>Jan</v>
      </c>
      <c r="T3286" s="14" t="str">
        <f t="shared" si="362"/>
        <v>2016</v>
      </c>
      <c r="U3286" s="14" t="str">
        <f t="shared" si="363"/>
        <v>Jan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23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57"/>
        <v>112.10242048409683</v>
      </c>
      <c r="P3287" s="10">
        <f t="shared" si="358"/>
        <v>69.18518518518519</v>
      </c>
      <c r="Q3287" t="str">
        <f t="shared" si="359"/>
        <v>theater</v>
      </c>
      <c r="R3287" s="24" t="str">
        <f t="shared" si="360"/>
        <v>plays</v>
      </c>
      <c r="S3287" s="14" t="str">
        <f t="shared" si="361"/>
        <v>Jan</v>
      </c>
      <c r="T3287" s="14" t="str">
        <f t="shared" si="362"/>
        <v>2017</v>
      </c>
      <c r="U3287" s="14" t="str">
        <f t="shared" si="363"/>
        <v>Feb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23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57"/>
        <v>101.76666666666667</v>
      </c>
      <c r="P3288" s="10">
        <f t="shared" si="358"/>
        <v>125.12295081967213</v>
      </c>
      <c r="Q3288" t="str">
        <f t="shared" si="359"/>
        <v>theater</v>
      </c>
      <c r="R3288" s="24" t="str">
        <f t="shared" si="360"/>
        <v>plays</v>
      </c>
      <c r="S3288" s="14" t="str">
        <f t="shared" si="361"/>
        <v>Jul</v>
      </c>
      <c r="T3288" s="14" t="str">
        <f t="shared" si="362"/>
        <v>2016</v>
      </c>
      <c r="U3288" s="14" t="str">
        <f t="shared" si="363"/>
        <v>Aug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23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57"/>
        <v>100</v>
      </c>
      <c r="P3289" s="10">
        <f t="shared" si="358"/>
        <v>73.529411764705884</v>
      </c>
      <c r="Q3289" t="str">
        <f t="shared" si="359"/>
        <v>theater</v>
      </c>
      <c r="R3289" s="24" t="str">
        <f t="shared" si="360"/>
        <v>plays</v>
      </c>
      <c r="S3289" s="14" t="str">
        <f t="shared" si="361"/>
        <v>Nov</v>
      </c>
      <c r="T3289" s="14" t="str">
        <f t="shared" si="362"/>
        <v>2015</v>
      </c>
      <c r="U3289" s="14" t="str">
        <f t="shared" si="363"/>
        <v>Nov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23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57"/>
        <v>100.26489999999998</v>
      </c>
      <c r="P3290" s="10">
        <f t="shared" si="358"/>
        <v>48.437149758454105</v>
      </c>
      <c r="Q3290" t="str">
        <f t="shared" si="359"/>
        <v>theater</v>
      </c>
      <c r="R3290" s="24" t="str">
        <f t="shared" si="360"/>
        <v>plays</v>
      </c>
      <c r="S3290" s="14" t="str">
        <f t="shared" si="361"/>
        <v>May</v>
      </c>
      <c r="T3290" s="14" t="str">
        <f t="shared" si="362"/>
        <v>2016</v>
      </c>
      <c r="U3290" s="14" t="str">
        <f t="shared" si="363"/>
        <v>Jun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23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57"/>
        <v>133.04200000000003</v>
      </c>
      <c r="P3291" s="10">
        <f t="shared" si="358"/>
        <v>26.608400000000003</v>
      </c>
      <c r="Q3291" t="str">
        <f t="shared" si="359"/>
        <v>theater</v>
      </c>
      <c r="R3291" s="24" t="str">
        <f t="shared" si="360"/>
        <v>plays</v>
      </c>
      <c r="S3291" s="14" t="str">
        <f t="shared" si="361"/>
        <v>Jan</v>
      </c>
      <c r="T3291" s="14" t="str">
        <f t="shared" si="362"/>
        <v>2017</v>
      </c>
      <c r="U3291" s="14" t="str">
        <f t="shared" si="363"/>
        <v>Feb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23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57"/>
        <v>121.2</v>
      </c>
      <c r="P3292" s="10">
        <f t="shared" si="358"/>
        <v>33.666666666666664</v>
      </c>
      <c r="Q3292" t="str">
        <f t="shared" si="359"/>
        <v>theater</v>
      </c>
      <c r="R3292" s="24" t="str">
        <f t="shared" si="360"/>
        <v>plays</v>
      </c>
      <c r="S3292" s="14" t="str">
        <f t="shared" si="361"/>
        <v>Feb</v>
      </c>
      <c r="T3292" s="14" t="str">
        <f t="shared" si="362"/>
        <v>2017</v>
      </c>
      <c r="U3292" s="14" t="str">
        <f t="shared" si="363"/>
        <v>Mar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2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57"/>
        <v>113.99999999999999</v>
      </c>
      <c r="P3293" s="10">
        <f t="shared" si="358"/>
        <v>40.714285714285715</v>
      </c>
      <c r="Q3293" t="str">
        <f t="shared" si="359"/>
        <v>theater</v>
      </c>
      <c r="R3293" s="24" t="str">
        <f t="shared" si="360"/>
        <v>plays</v>
      </c>
      <c r="S3293" s="14" t="str">
        <f t="shared" si="361"/>
        <v>Aug</v>
      </c>
      <c r="T3293" s="14" t="str">
        <f t="shared" si="362"/>
        <v>2015</v>
      </c>
      <c r="U3293" s="14" t="str">
        <f t="shared" si="363"/>
        <v>Sep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23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57"/>
        <v>286.13861386138615</v>
      </c>
      <c r="P3294" s="10">
        <f t="shared" si="358"/>
        <v>19.266666666666666</v>
      </c>
      <c r="Q3294" t="str">
        <f t="shared" si="359"/>
        <v>theater</v>
      </c>
      <c r="R3294" s="24" t="str">
        <f t="shared" si="360"/>
        <v>plays</v>
      </c>
      <c r="S3294" s="14" t="str">
        <f t="shared" si="361"/>
        <v>Oct</v>
      </c>
      <c r="T3294" s="14" t="str">
        <f t="shared" si="362"/>
        <v>2015</v>
      </c>
      <c r="U3294" s="14" t="str">
        <f t="shared" si="363"/>
        <v>Dec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23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57"/>
        <v>170.44444444444446</v>
      </c>
      <c r="P3295" s="10">
        <f t="shared" si="358"/>
        <v>84.285714285714292</v>
      </c>
      <c r="Q3295" t="str">
        <f t="shared" si="359"/>
        <v>theater</v>
      </c>
      <c r="R3295" s="24" t="str">
        <f t="shared" si="360"/>
        <v>plays</v>
      </c>
      <c r="S3295" s="14" t="str">
        <f t="shared" si="361"/>
        <v>Feb</v>
      </c>
      <c r="T3295" s="14" t="str">
        <f t="shared" si="362"/>
        <v>2017</v>
      </c>
      <c r="U3295" s="14" t="str">
        <f t="shared" si="363"/>
        <v>Mar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23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57"/>
        <v>118.33333333333333</v>
      </c>
      <c r="P3296" s="10">
        <f t="shared" si="358"/>
        <v>29.583333333333332</v>
      </c>
      <c r="Q3296" t="str">
        <f t="shared" si="359"/>
        <v>theater</v>
      </c>
      <c r="R3296" s="24" t="str">
        <f t="shared" si="360"/>
        <v>plays</v>
      </c>
      <c r="S3296" s="14" t="str">
        <f t="shared" si="361"/>
        <v>May</v>
      </c>
      <c r="T3296" s="14" t="str">
        <f t="shared" si="362"/>
        <v>2015</v>
      </c>
      <c r="U3296" s="14" t="str">
        <f t="shared" si="363"/>
        <v>Jun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23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57"/>
        <v>102.85857142857142</v>
      </c>
      <c r="P3297" s="10">
        <f t="shared" si="358"/>
        <v>26.667037037037037</v>
      </c>
      <c r="Q3297" t="str">
        <f t="shared" si="359"/>
        <v>theater</v>
      </c>
      <c r="R3297" s="24" t="str">
        <f t="shared" si="360"/>
        <v>plays</v>
      </c>
      <c r="S3297" s="14" t="str">
        <f t="shared" si="361"/>
        <v>Aug</v>
      </c>
      <c r="T3297" s="14" t="str">
        <f t="shared" si="362"/>
        <v>2016</v>
      </c>
      <c r="U3297" s="14" t="str">
        <f t="shared" si="363"/>
        <v>Sep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23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57"/>
        <v>144.06666666666666</v>
      </c>
      <c r="P3298" s="10">
        <f t="shared" si="358"/>
        <v>45.978723404255319</v>
      </c>
      <c r="Q3298" t="str">
        <f t="shared" si="359"/>
        <v>theater</v>
      </c>
      <c r="R3298" s="24" t="str">
        <f t="shared" si="360"/>
        <v>plays</v>
      </c>
      <c r="S3298" s="14" t="str">
        <f t="shared" si="361"/>
        <v>Nov</v>
      </c>
      <c r="T3298" s="14" t="str">
        <f t="shared" si="362"/>
        <v>2015</v>
      </c>
      <c r="U3298" s="14" t="str">
        <f t="shared" si="363"/>
        <v>Nov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23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57"/>
        <v>100.07272727272726</v>
      </c>
      <c r="P3299" s="10">
        <f t="shared" si="358"/>
        <v>125.09090909090909</v>
      </c>
      <c r="Q3299" t="str">
        <f t="shared" si="359"/>
        <v>theater</v>
      </c>
      <c r="R3299" s="24" t="str">
        <f t="shared" si="360"/>
        <v>plays</v>
      </c>
      <c r="S3299" s="14" t="str">
        <f t="shared" si="361"/>
        <v>Jul</v>
      </c>
      <c r="T3299" s="14" t="str">
        <f t="shared" si="362"/>
        <v>2015</v>
      </c>
      <c r="U3299" s="14" t="str">
        <f t="shared" si="363"/>
        <v>Jul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23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57"/>
        <v>101.73</v>
      </c>
      <c r="P3300" s="10">
        <f t="shared" si="358"/>
        <v>141.29166666666666</v>
      </c>
      <c r="Q3300" t="str">
        <f t="shared" si="359"/>
        <v>theater</v>
      </c>
      <c r="R3300" s="24" t="str">
        <f t="shared" si="360"/>
        <v>plays</v>
      </c>
      <c r="S3300" s="14" t="str">
        <f t="shared" si="361"/>
        <v>Aug</v>
      </c>
      <c r="T3300" s="14" t="str">
        <f t="shared" si="362"/>
        <v>2015</v>
      </c>
      <c r="U3300" s="14" t="str">
        <f t="shared" si="363"/>
        <v>Sep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23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57"/>
        <v>116.19999999999999</v>
      </c>
      <c r="P3301" s="10">
        <f t="shared" si="358"/>
        <v>55.333333333333336</v>
      </c>
      <c r="Q3301" t="str">
        <f t="shared" si="359"/>
        <v>theater</v>
      </c>
      <c r="R3301" s="24" t="str">
        <f t="shared" si="360"/>
        <v>plays</v>
      </c>
      <c r="S3301" s="14" t="str">
        <f t="shared" si="361"/>
        <v>Sep</v>
      </c>
      <c r="T3301" s="14" t="str">
        <f t="shared" si="362"/>
        <v>2015</v>
      </c>
      <c r="U3301" s="14" t="str">
        <f t="shared" si="363"/>
        <v>Oct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23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57"/>
        <v>136.16666666666666</v>
      </c>
      <c r="P3302" s="10">
        <f t="shared" si="358"/>
        <v>46.420454545454547</v>
      </c>
      <c r="Q3302" t="str">
        <f t="shared" si="359"/>
        <v>theater</v>
      </c>
      <c r="R3302" s="24" t="str">
        <f t="shared" si="360"/>
        <v>plays</v>
      </c>
      <c r="S3302" s="14" t="str">
        <f t="shared" si="361"/>
        <v>Apr</v>
      </c>
      <c r="T3302" s="14" t="str">
        <f t="shared" si="362"/>
        <v>2015</v>
      </c>
      <c r="U3302" s="14" t="str">
        <f t="shared" si="363"/>
        <v>Apr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2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57"/>
        <v>133.46666666666667</v>
      </c>
      <c r="P3303" s="10">
        <f t="shared" si="358"/>
        <v>57.2</v>
      </c>
      <c r="Q3303" t="str">
        <f t="shared" si="359"/>
        <v>theater</v>
      </c>
      <c r="R3303" s="24" t="str">
        <f t="shared" si="360"/>
        <v>plays</v>
      </c>
      <c r="S3303" s="14" t="str">
        <f t="shared" si="361"/>
        <v>Jun</v>
      </c>
      <c r="T3303" s="14" t="str">
        <f t="shared" si="362"/>
        <v>2016</v>
      </c>
      <c r="U3303" s="14" t="str">
        <f t="shared" si="363"/>
        <v>Aug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23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57"/>
        <v>103.39285714285715</v>
      </c>
      <c r="P3304" s="10">
        <f t="shared" si="358"/>
        <v>173.7</v>
      </c>
      <c r="Q3304" t="str">
        <f t="shared" si="359"/>
        <v>theater</v>
      </c>
      <c r="R3304" s="24" t="str">
        <f t="shared" si="360"/>
        <v>plays</v>
      </c>
      <c r="S3304" s="14" t="str">
        <f t="shared" si="361"/>
        <v>Nov</v>
      </c>
      <c r="T3304" s="14" t="str">
        <f t="shared" si="362"/>
        <v>2016</v>
      </c>
      <c r="U3304" s="14" t="str">
        <f t="shared" si="363"/>
        <v>Dec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23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57"/>
        <v>115.88888888888889</v>
      </c>
      <c r="P3305" s="10">
        <f t="shared" si="358"/>
        <v>59.6</v>
      </c>
      <c r="Q3305" t="str">
        <f t="shared" si="359"/>
        <v>theater</v>
      </c>
      <c r="R3305" s="24" t="str">
        <f t="shared" si="360"/>
        <v>plays</v>
      </c>
      <c r="S3305" s="14" t="str">
        <f t="shared" si="361"/>
        <v>Feb</v>
      </c>
      <c r="T3305" s="14" t="str">
        <f t="shared" si="362"/>
        <v>2015</v>
      </c>
      <c r="U3305" s="14" t="str">
        <f t="shared" si="363"/>
        <v>Mar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23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57"/>
        <v>104.51666666666665</v>
      </c>
      <c r="P3306" s="10">
        <f t="shared" si="358"/>
        <v>89.585714285714289</v>
      </c>
      <c r="Q3306" t="str">
        <f t="shared" si="359"/>
        <v>theater</v>
      </c>
      <c r="R3306" s="24" t="str">
        <f t="shared" si="360"/>
        <v>plays</v>
      </c>
      <c r="S3306" s="14" t="str">
        <f t="shared" si="361"/>
        <v>Nov</v>
      </c>
      <c r="T3306" s="14" t="str">
        <f t="shared" si="362"/>
        <v>2016</v>
      </c>
      <c r="U3306" s="14" t="str">
        <f t="shared" si="363"/>
        <v>Dec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23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57"/>
        <v>102.02500000000001</v>
      </c>
      <c r="P3307" s="10">
        <f t="shared" si="358"/>
        <v>204.05</v>
      </c>
      <c r="Q3307" t="str">
        <f t="shared" si="359"/>
        <v>theater</v>
      </c>
      <c r="R3307" s="24" t="str">
        <f t="shared" si="360"/>
        <v>plays</v>
      </c>
      <c r="S3307" s="14" t="str">
        <f t="shared" si="361"/>
        <v>Jul</v>
      </c>
      <c r="T3307" s="14" t="str">
        <f t="shared" si="362"/>
        <v>2015</v>
      </c>
      <c r="U3307" s="14" t="str">
        <f t="shared" si="363"/>
        <v>Jul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23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57"/>
        <v>175.33333333333334</v>
      </c>
      <c r="P3308" s="10">
        <f t="shared" si="358"/>
        <v>48.703703703703702</v>
      </c>
      <c r="Q3308" t="str">
        <f t="shared" si="359"/>
        <v>theater</v>
      </c>
      <c r="R3308" s="24" t="str">
        <f t="shared" si="360"/>
        <v>plays</v>
      </c>
      <c r="S3308" s="14" t="str">
        <f t="shared" si="361"/>
        <v>May</v>
      </c>
      <c r="T3308" s="14" t="str">
        <f t="shared" si="362"/>
        <v>2016</v>
      </c>
      <c r="U3308" s="14" t="str">
        <f t="shared" si="363"/>
        <v>Jun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23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57"/>
        <v>106.67999999999999</v>
      </c>
      <c r="P3309" s="10">
        <f t="shared" si="358"/>
        <v>53.339999999999996</v>
      </c>
      <c r="Q3309" t="str">
        <f t="shared" si="359"/>
        <v>theater</v>
      </c>
      <c r="R3309" s="24" t="str">
        <f t="shared" si="360"/>
        <v>plays</v>
      </c>
      <c r="S3309" s="14" t="str">
        <f t="shared" si="361"/>
        <v>Apr</v>
      </c>
      <c r="T3309" s="14" t="str">
        <f t="shared" si="362"/>
        <v>2016</v>
      </c>
      <c r="U3309" s="14" t="str">
        <f t="shared" si="363"/>
        <v>May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23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57"/>
        <v>122.28571428571429</v>
      </c>
      <c r="P3310" s="10">
        <f t="shared" si="358"/>
        <v>75.087719298245617</v>
      </c>
      <c r="Q3310" t="str">
        <f t="shared" si="359"/>
        <v>theater</v>
      </c>
      <c r="R3310" s="24" t="str">
        <f t="shared" si="360"/>
        <v>plays</v>
      </c>
      <c r="S3310" s="14" t="str">
        <f t="shared" si="361"/>
        <v>Mar</v>
      </c>
      <c r="T3310" s="14" t="str">
        <f t="shared" si="362"/>
        <v>2016</v>
      </c>
      <c r="U3310" s="14" t="str">
        <f t="shared" si="363"/>
        <v>Apr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23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57"/>
        <v>159.42857142857144</v>
      </c>
      <c r="P3311" s="10">
        <f t="shared" si="358"/>
        <v>18</v>
      </c>
      <c r="Q3311" t="str">
        <f t="shared" si="359"/>
        <v>theater</v>
      </c>
      <c r="R3311" s="24" t="str">
        <f t="shared" si="360"/>
        <v>plays</v>
      </c>
      <c r="S3311" s="14" t="str">
        <f t="shared" si="361"/>
        <v>Sep</v>
      </c>
      <c r="T3311" s="14" t="str">
        <f t="shared" si="362"/>
        <v>2016</v>
      </c>
      <c r="U3311" s="14" t="str">
        <f t="shared" si="363"/>
        <v>Oct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23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57"/>
        <v>100.07692307692308</v>
      </c>
      <c r="P3312" s="10">
        <f t="shared" si="358"/>
        <v>209.83870967741936</v>
      </c>
      <c r="Q3312" t="str">
        <f t="shared" si="359"/>
        <v>theater</v>
      </c>
      <c r="R3312" s="24" t="str">
        <f t="shared" si="360"/>
        <v>plays</v>
      </c>
      <c r="S3312" s="14" t="str">
        <f t="shared" si="361"/>
        <v>Sep</v>
      </c>
      <c r="T3312" s="14" t="str">
        <f t="shared" si="362"/>
        <v>2015</v>
      </c>
      <c r="U3312" s="14" t="str">
        <f t="shared" si="363"/>
        <v>Oct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2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57"/>
        <v>109.84</v>
      </c>
      <c r="P3313" s="10">
        <f t="shared" si="358"/>
        <v>61.022222222222226</v>
      </c>
      <c r="Q3313" t="str">
        <f t="shared" si="359"/>
        <v>theater</v>
      </c>
      <c r="R3313" s="24" t="str">
        <f t="shared" si="360"/>
        <v>plays</v>
      </c>
      <c r="S3313" s="14" t="str">
        <f t="shared" si="361"/>
        <v>Sep</v>
      </c>
      <c r="T3313" s="14" t="str">
        <f t="shared" si="362"/>
        <v>2015</v>
      </c>
      <c r="U3313" s="14" t="str">
        <f t="shared" si="363"/>
        <v>Oct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23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57"/>
        <v>100.03999999999999</v>
      </c>
      <c r="P3314" s="10">
        <f t="shared" si="358"/>
        <v>61</v>
      </c>
      <c r="Q3314" t="str">
        <f t="shared" si="359"/>
        <v>theater</v>
      </c>
      <c r="R3314" s="24" t="str">
        <f t="shared" si="360"/>
        <v>plays</v>
      </c>
      <c r="S3314" s="14" t="str">
        <f t="shared" si="361"/>
        <v>Oct</v>
      </c>
      <c r="T3314" s="14" t="str">
        <f t="shared" si="362"/>
        <v>2016</v>
      </c>
      <c r="U3314" s="14" t="str">
        <f t="shared" si="363"/>
        <v>Nov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23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57"/>
        <v>116.05000000000001</v>
      </c>
      <c r="P3315" s="10">
        <f t="shared" si="358"/>
        <v>80.034482758620683</v>
      </c>
      <c r="Q3315" t="str">
        <f t="shared" si="359"/>
        <v>theater</v>
      </c>
      <c r="R3315" s="24" t="str">
        <f t="shared" si="360"/>
        <v>plays</v>
      </c>
      <c r="S3315" s="14" t="str">
        <f t="shared" si="361"/>
        <v>Jan</v>
      </c>
      <c r="T3315" s="14" t="str">
        <f t="shared" si="362"/>
        <v>2016</v>
      </c>
      <c r="U3315" s="14" t="str">
        <f t="shared" si="363"/>
        <v>Jan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23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57"/>
        <v>210.75</v>
      </c>
      <c r="P3316" s="10">
        <f t="shared" si="358"/>
        <v>29.068965517241381</v>
      </c>
      <c r="Q3316" t="str">
        <f t="shared" si="359"/>
        <v>theater</v>
      </c>
      <c r="R3316" s="24" t="str">
        <f t="shared" si="360"/>
        <v>plays</v>
      </c>
      <c r="S3316" s="14" t="str">
        <f t="shared" si="361"/>
        <v>Apr</v>
      </c>
      <c r="T3316" s="14" t="str">
        <f t="shared" si="362"/>
        <v>2015</v>
      </c>
      <c r="U3316" s="14" t="str">
        <f t="shared" si="363"/>
        <v>May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23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57"/>
        <v>110.00000000000001</v>
      </c>
      <c r="P3317" s="10">
        <f t="shared" si="358"/>
        <v>49.438202247191015</v>
      </c>
      <c r="Q3317" t="str">
        <f t="shared" si="359"/>
        <v>theater</v>
      </c>
      <c r="R3317" s="24" t="str">
        <f t="shared" si="360"/>
        <v>plays</v>
      </c>
      <c r="S3317" s="14" t="str">
        <f t="shared" si="361"/>
        <v>Apr</v>
      </c>
      <c r="T3317" s="14" t="str">
        <f t="shared" si="362"/>
        <v>2016</v>
      </c>
      <c r="U3317" s="14" t="str">
        <f t="shared" si="363"/>
        <v>May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23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57"/>
        <v>100.08673425918037</v>
      </c>
      <c r="P3318" s="10">
        <f t="shared" si="358"/>
        <v>93.977440000000001</v>
      </c>
      <c r="Q3318" t="str">
        <f t="shared" si="359"/>
        <v>theater</v>
      </c>
      <c r="R3318" s="24" t="str">
        <f t="shared" si="360"/>
        <v>plays</v>
      </c>
      <c r="S3318" s="14" t="str">
        <f t="shared" si="361"/>
        <v>Jul</v>
      </c>
      <c r="T3318" s="14" t="str">
        <f t="shared" si="362"/>
        <v>2014</v>
      </c>
      <c r="U3318" s="14" t="str">
        <f t="shared" si="363"/>
        <v>Aug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23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57"/>
        <v>106.19047619047619</v>
      </c>
      <c r="P3319" s="10">
        <f t="shared" si="358"/>
        <v>61.944444444444443</v>
      </c>
      <c r="Q3319" t="str">
        <f t="shared" si="359"/>
        <v>theater</v>
      </c>
      <c r="R3319" s="24" t="str">
        <f t="shared" si="360"/>
        <v>plays</v>
      </c>
      <c r="S3319" s="14" t="str">
        <f t="shared" si="361"/>
        <v>May</v>
      </c>
      <c r="T3319" s="14" t="str">
        <f t="shared" si="362"/>
        <v>2016</v>
      </c>
      <c r="U3319" s="14" t="str">
        <f t="shared" si="363"/>
        <v>Jun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23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57"/>
        <v>125.6</v>
      </c>
      <c r="P3320" s="10">
        <f t="shared" si="358"/>
        <v>78.5</v>
      </c>
      <c r="Q3320" t="str">
        <f t="shared" si="359"/>
        <v>theater</v>
      </c>
      <c r="R3320" s="24" t="str">
        <f t="shared" si="360"/>
        <v>plays</v>
      </c>
      <c r="S3320" s="14" t="str">
        <f t="shared" si="361"/>
        <v>Mar</v>
      </c>
      <c r="T3320" s="14" t="str">
        <f t="shared" si="362"/>
        <v>2016</v>
      </c>
      <c r="U3320" s="14" t="str">
        <f t="shared" si="363"/>
        <v>Apr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23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57"/>
        <v>108</v>
      </c>
      <c r="P3321" s="10">
        <f t="shared" si="358"/>
        <v>33.75</v>
      </c>
      <c r="Q3321" t="str">
        <f t="shared" si="359"/>
        <v>theater</v>
      </c>
      <c r="R3321" s="24" t="str">
        <f t="shared" si="360"/>
        <v>plays</v>
      </c>
      <c r="S3321" s="14" t="str">
        <f t="shared" si="361"/>
        <v>Dec</v>
      </c>
      <c r="T3321" s="14" t="str">
        <f t="shared" si="362"/>
        <v>2014</v>
      </c>
      <c r="U3321" s="14" t="str">
        <f t="shared" si="363"/>
        <v>Jan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23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57"/>
        <v>101</v>
      </c>
      <c r="P3322" s="10">
        <f t="shared" si="358"/>
        <v>66.44736842105263</v>
      </c>
      <c r="Q3322" t="str">
        <f t="shared" si="359"/>
        <v>theater</v>
      </c>
      <c r="R3322" s="24" t="str">
        <f t="shared" si="360"/>
        <v>plays</v>
      </c>
      <c r="S3322" s="14" t="str">
        <f t="shared" si="361"/>
        <v>May</v>
      </c>
      <c r="T3322" s="14" t="str">
        <f t="shared" si="362"/>
        <v>2016</v>
      </c>
      <c r="U3322" s="14" t="str">
        <f t="shared" si="363"/>
        <v>Jun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57"/>
        <v>107.4</v>
      </c>
      <c r="P3323" s="10">
        <f t="shared" si="358"/>
        <v>35.799999999999997</v>
      </c>
      <c r="Q3323" t="str">
        <f t="shared" si="359"/>
        <v>theater</v>
      </c>
      <c r="R3323" s="24" t="str">
        <f t="shared" si="360"/>
        <v>plays</v>
      </c>
      <c r="S3323" s="14" t="str">
        <f t="shared" si="361"/>
        <v>Oct</v>
      </c>
      <c r="T3323" s="14" t="str">
        <f t="shared" si="362"/>
        <v>2014</v>
      </c>
      <c r="U3323" s="14" t="str">
        <f t="shared" si="363"/>
        <v>Oct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23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57"/>
        <v>101.51515151515152</v>
      </c>
      <c r="P3324" s="10">
        <f t="shared" si="358"/>
        <v>145.65217391304347</v>
      </c>
      <c r="Q3324" t="str">
        <f t="shared" si="359"/>
        <v>theater</v>
      </c>
      <c r="R3324" s="24" t="str">
        <f t="shared" si="360"/>
        <v>plays</v>
      </c>
      <c r="S3324" s="14" t="str">
        <f t="shared" si="361"/>
        <v>May</v>
      </c>
      <c r="T3324" s="14" t="str">
        <f t="shared" si="362"/>
        <v>2016</v>
      </c>
      <c r="U3324" s="14" t="str">
        <f t="shared" si="363"/>
        <v>Jun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23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57"/>
        <v>125.89999999999999</v>
      </c>
      <c r="P3325" s="10">
        <f t="shared" si="358"/>
        <v>25.693877551020407</v>
      </c>
      <c r="Q3325" t="str">
        <f t="shared" si="359"/>
        <v>theater</v>
      </c>
      <c r="R3325" s="24" t="str">
        <f t="shared" si="360"/>
        <v>plays</v>
      </c>
      <c r="S3325" s="14" t="str">
        <f t="shared" si="361"/>
        <v>Aug</v>
      </c>
      <c r="T3325" s="14" t="str">
        <f t="shared" si="362"/>
        <v>2016</v>
      </c>
      <c r="U3325" s="14" t="str">
        <f t="shared" si="363"/>
        <v>Sep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23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57"/>
        <v>101.66666666666666</v>
      </c>
      <c r="P3326" s="10">
        <f t="shared" si="358"/>
        <v>152.5</v>
      </c>
      <c r="Q3326" t="str">
        <f t="shared" si="359"/>
        <v>theater</v>
      </c>
      <c r="R3326" s="24" t="str">
        <f t="shared" si="360"/>
        <v>plays</v>
      </c>
      <c r="S3326" s="14" t="str">
        <f t="shared" si="361"/>
        <v>May</v>
      </c>
      <c r="T3326" s="14" t="str">
        <f t="shared" si="362"/>
        <v>2016</v>
      </c>
      <c r="U3326" s="14" t="str">
        <f t="shared" si="363"/>
        <v>Jun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23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57"/>
        <v>112.5</v>
      </c>
      <c r="P3327" s="10">
        <f t="shared" si="358"/>
        <v>30</v>
      </c>
      <c r="Q3327" t="str">
        <f t="shared" si="359"/>
        <v>theater</v>
      </c>
      <c r="R3327" s="24" t="str">
        <f t="shared" si="360"/>
        <v>plays</v>
      </c>
      <c r="S3327" s="14" t="str">
        <f t="shared" si="361"/>
        <v>Mar</v>
      </c>
      <c r="T3327" s="14" t="str">
        <f t="shared" si="362"/>
        <v>2015</v>
      </c>
      <c r="U3327" s="14" t="str">
        <f t="shared" si="363"/>
        <v>Apr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23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57"/>
        <v>101.375</v>
      </c>
      <c r="P3328" s="10">
        <f t="shared" si="358"/>
        <v>142.28070175438597</v>
      </c>
      <c r="Q3328" t="str">
        <f t="shared" si="359"/>
        <v>theater</v>
      </c>
      <c r="R3328" s="24" t="str">
        <f t="shared" si="360"/>
        <v>plays</v>
      </c>
      <c r="S3328" s="14" t="str">
        <f t="shared" si="361"/>
        <v>Feb</v>
      </c>
      <c r="T3328" s="14" t="str">
        <f t="shared" si="362"/>
        <v>2015</v>
      </c>
      <c r="U3328" s="14" t="str">
        <f t="shared" si="363"/>
        <v>Mar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23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57"/>
        <v>101.25</v>
      </c>
      <c r="P3329" s="10">
        <f t="shared" si="358"/>
        <v>24.545454545454547</v>
      </c>
      <c r="Q3329" t="str">
        <f t="shared" si="359"/>
        <v>theater</v>
      </c>
      <c r="R3329" s="24" t="str">
        <f t="shared" si="360"/>
        <v>plays</v>
      </c>
      <c r="S3329" s="14" t="str">
        <f t="shared" si="361"/>
        <v>Apr</v>
      </c>
      <c r="T3329" s="14" t="str">
        <f t="shared" si="362"/>
        <v>2016</v>
      </c>
      <c r="U3329" s="14" t="str">
        <f t="shared" si="363"/>
        <v>May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23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57"/>
        <v>146.38888888888889</v>
      </c>
      <c r="P3330" s="10">
        <f t="shared" si="358"/>
        <v>292.77777777777777</v>
      </c>
      <c r="Q3330" t="str">
        <f t="shared" si="359"/>
        <v>theater</v>
      </c>
      <c r="R3330" s="24" t="str">
        <f t="shared" si="360"/>
        <v>plays</v>
      </c>
      <c r="S3330" s="14" t="str">
        <f t="shared" si="361"/>
        <v>Jul</v>
      </c>
      <c r="T3330" s="14" t="str">
        <f t="shared" si="362"/>
        <v>2014</v>
      </c>
      <c r="U3330" s="14" t="str">
        <f t="shared" si="363"/>
        <v>Jul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23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64">E3331/D3331*100</f>
        <v>116.8</v>
      </c>
      <c r="P3331" s="10">
        <f t="shared" ref="P3331:P3394" si="365">E3331/L3331</f>
        <v>44.92307692307692</v>
      </c>
      <c r="Q3331" t="str">
        <f t="shared" ref="Q3331:Q3394" si="366">LEFT(N3331,FIND("/",N3331)-1)</f>
        <v>theater</v>
      </c>
      <c r="R3331" s="24" t="str">
        <f t="shared" ref="R3331:R3394" si="367">RIGHT(N3331,LEN(N3331)-SEARCH("/",N3331,1))</f>
        <v>plays</v>
      </c>
      <c r="S3331" s="14" t="str">
        <f t="shared" ref="S3331:S3394" si="368">TEXT((((J3331/60)/60)/24)+DATE(1970,1,1),"mmm")</f>
        <v>Jul</v>
      </c>
      <c r="T3331" s="14" t="str">
        <f t="shared" ref="T3331:T3394" si="369">TEXT(((((J3331/60)/60)/24)+DATE(1970,1,1)),"yyyy")</f>
        <v>2014</v>
      </c>
      <c r="U3331" s="14" t="str">
        <f t="shared" ref="U3331:U3394" si="370">TEXT((((I3331/60)/60)/24)+DATE(1970,1,1),"mmm")</f>
        <v>Jul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23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64"/>
        <v>106.26666666666667</v>
      </c>
      <c r="P3332" s="10">
        <f t="shared" si="365"/>
        <v>23.10144927536232</v>
      </c>
      <c r="Q3332" t="str">
        <f t="shared" si="366"/>
        <v>theater</v>
      </c>
      <c r="R3332" s="24" t="str">
        <f t="shared" si="367"/>
        <v>plays</v>
      </c>
      <c r="S3332" s="14" t="str">
        <f t="shared" si="368"/>
        <v>Mar</v>
      </c>
      <c r="T3332" s="14" t="str">
        <f t="shared" si="369"/>
        <v>2015</v>
      </c>
      <c r="U3332" s="14" t="str">
        <f t="shared" si="370"/>
        <v>Apr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2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64"/>
        <v>104.52</v>
      </c>
      <c r="P3333" s="10">
        <f t="shared" si="365"/>
        <v>80.400000000000006</v>
      </c>
      <c r="Q3333" t="str">
        <f t="shared" si="366"/>
        <v>theater</v>
      </c>
      <c r="R3333" s="24" t="str">
        <f t="shared" si="367"/>
        <v>plays</v>
      </c>
      <c r="S3333" s="14" t="str">
        <f t="shared" si="368"/>
        <v>Sep</v>
      </c>
      <c r="T3333" s="14" t="str">
        <f t="shared" si="369"/>
        <v>2015</v>
      </c>
      <c r="U3333" s="14" t="str">
        <f t="shared" si="370"/>
        <v>Oct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23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64"/>
        <v>100</v>
      </c>
      <c r="P3334" s="10">
        <f t="shared" si="365"/>
        <v>72.289156626506028</v>
      </c>
      <c r="Q3334" t="str">
        <f t="shared" si="366"/>
        <v>theater</v>
      </c>
      <c r="R3334" s="24" t="str">
        <f t="shared" si="367"/>
        <v>plays</v>
      </c>
      <c r="S3334" s="14" t="str">
        <f t="shared" si="368"/>
        <v>Jun</v>
      </c>
      <c r="T3334" s="14" t="str">
        <f t="shared" si="369"/>
        <v>2014</v>
      </c>
      <c r="U3334" s="14" t="str">
        <f t="shared" si="370"/>
        <v>Jul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23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64"/>
        <v>104.57142857142858</v>
      </c>
      <c r="P3335" s="10">
        <f t="shared" si="365"/>
        <v>32.972972972972975</v>
      </c>
      <c r="Q3335" t="str">
        <f t="shared" si="366"/>
        <v>theater</v>
      </c>
      <c r="R3335" s="24" t="str">
        <f t="shared" si="367"/>
        <v>plays</v>
      </c>
      <c r="S3335" s="14" t="str">
        <f t="shared" si="368"/>
        <v>May</v>
      </c>
      <c r="T3335" s="14" t="str">
        <f t="shared" si="369"/>
        <v>2015</v>
      </c>
      <c r="U3335" s="14" t="str">
        <f t="shared" si="370"/>
        <v>Jun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23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64"/>
        <v>138.62051149573753</v>
      </c>
      <c r="P3336" s="10">
        <f t="shared" si="365"/>
        <v>116.65217391304348</v>
      </c>
      <c r="Q3336" t="str">
        <f t="shared" si="366"/>
        <v>theater</v>
      </c>
      <c r="R3336" s="24" t="str">
        <f t="shared" si="367"/>
        <v>plays</v>
      </c>
      <c r="S3336" s="14" t="str">
        <f t="shared" si="368"/>
        <v>Jun</v>
      </c>
      <c r="T3336" s="14" t="str">
        <f t="shared" si="369"/>
        <v>2015</v>
      </c>
      <c r="U3336" s="14" t="str">
        <f t="shared" si="370"/>
        <v>Jul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23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64"/>
        <v>100.32000000000001</v>
      </c>
      <c r="P3337" s="10">
        <f t="shared" si="365"/>
        <v>79.61904761904762</v>
      </c>
      <c r="Q3337" t="str">
        <f t="shared" si="366"/>
        <v>theater</v>
      </c>
      <c r="R3337" s="24" t="str">
        <f t="shared" si="367"/>
        <v>plays</v>
      </c>
      <c r="S3337" s="14" t="str">
        <f t="shared" si="368"/>
        <v>Jul</v>
      </c>
      <c r="T3337" s="14" t="str">
        <f t="shared" si="369"/>
        <v>2014</v>
      </c>
      <c r="U3337" s="14" t="str">
        <f t="shared" si="370"/>
        <v>Aug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23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64"/>
        <v>100</v>
      </c>
      <c r="P3338" s="10">
        <f t="shared" si="365"/>
        <v>27.777777777777779</v>
      </c>
      <c r="Q3338" t="str">
        <f t="shared" si="366"/>
        <v>theater</v>
      </c>
      <c r="R3338" s="24" t="str">
        <f t="shared" si="367"/>
        <v>plays</v>
      </c>
      <c r="S3338" s="14" t="str">
        <f t="shared" si="368"/>
        <v>Mar</v>
      </c>
      <c r="T3338" s="14" t="str">
        <f t="shared" si="369"/>
        <v>2016</v>
      </c>
      <c r="U3338" s="14" t="str">
        <f t="shared" si="370"/>
        <v>Apr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23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64"/>
        <v>110.2</v>
      </c>
      <c r="P3339" s="10">
        <f t="shared" si="365"/>
        <v>81.029411764705884</v>
      </c>
      <c r="Q3339" t="str">
        <f t="shared" si="366"/>
        <v>theater</v>
      </c>
      <c r="R3339" s="24" t="str">
        <f t="shared" si="367"/>
        <v>plays</v>
      </c>
      <c r="S3339" s="14" t="str">
        <f t="shared" si="368"/>
        <v>Sep</v>
      </c>
      <c r="T3339" s="14" t="str">
        <f t="shared" si="369"/>
        <v>2014</v>
      </c>
      <c r="U3339" s="14" t="str">
        <f t="shared" si="370"/>
        <v>Oct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23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64"/>
        <v>102.18</v>
      </c>
      <c r="P3340" s="10">
        <f t="shared" si="365"/>
        <v>136.84821428571428</v>
      </c>
      <c r="Q3340" t="str">
        <f t="shared" si="366"/>
        <v>theater</v>
      </c>
      <c r="R3340" s="24" t="str">
        <f t="shared" si="367"/>
        <v>plays</v>
      </c>
      <c r="S3340" s="14" t="str">
        <f t="shared" si="368"/>
        <v>Feb</v>
      </c>
      <c r="T3340" s="14" t="str">
        <f t="shared" si="369"/>
        <v>2017</v>
      </c>
      <c r="U3340" s="14" t="str">
        <f t="shared" si="370"/>
        <v>Feb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23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64"/>
        <v>104.35000000000001</v>
      </c>
      <c r="P3341" s="10">
        <f t="shared" si="365"/>
        <v>177.61702127659575</v>
      </c>
      <c r="Q3341" t="str">
        <f t="shared" si="366"/>
        <v>theater</v>
      </c>
      <c r="R3341" s="24" t="str">
        <f t="shared" si="367"/>
        <v>plays</v>
      </c>
      <c r="S3341" s="14" t="str">
        <f t="shared" si="368"/>
        <v>Jun</v>
      </c>
      <c r="T3341" s="14" t="str">
        <f t="shared" si="369"/>
        <v>2016</v>
      </c>
      <c r="U3341" s="14" t="str">
        <f t="shared" si="370"/>
        <v>Jul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23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64"/>
        <v>138.16666666666666</v>
      </c>
      <c r="P3342" s="10">
        <f t="shared" si="365"/>
        <v>109.07894736842105</v>
      </c>
      <c r="Q3342" t="str">
        <f t="shared" si="366"/>
        <v>theater</v>
      </c>
      <c r="R3342" s="24" t="str">
        <f t="shared" si="367"/>
        <v>plays</v>
      </c>
      <c r="S3342" s="14" t="str">
        <f t="shared" si="368"/>
        <v>Nov</v>
      </c>
      <c r="T3342" s="14" t="str">
        <f t="shared" si="369"/>
        <v>2016</v>
      </c>
      <c r="U3342" s="14" t="str">
        <f t="shared" si="370"/>
        <v>Dec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2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64"/>
        <v>100</v>
      </c>
      <c r="P3343" s="10">
        <f t="shared" si="365"/>
        <v>119.64285714285714</v>
      </c>
      <c r="Q3343" t="str">
        <f t="shared" si="366"/>
        <v>theater</v>
      </c>
      <c r="R3343" s="24" t="str">
        <f t="shared" si="367"/>
        <v>plays</v>
      </c>
      <c r="S3343" s="14" t="str">
        <f t="shared" si="368"/>
        <v>May</v>
      </c>
      <c r="T3343" s="14" t="str">
        <f t="shared" si="369"/>
        <v>2016</v>
      </c>
      <c r="U3343" s="14" t="str">
        <f t="shared" si="370"/>
        <v>Jun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23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64"/>
        <v>101.66666666666666</v>
      </c>
      <c r="P3344" s="10">
        <f t="shared" si="365"/>
        <v>78.205128205128204</v>
      </c>
      <c r="Q3344" t="str">
        <f t="shared" si="366"/>
        <v>theater</v>
      </c>
      <c r="R3344" s="24" t="str">
        <f t="shared" si="367"/>
        <v>plays</v>
      </c>
      <c r="S3344" s="14" t="str">
        <f t="shared" si="368"/>
        <v>Feb</v>
      </c>
      <c r="T3344" s="14" t="str">
        <f t="shared" si="369"/>
        <v>2015</v>
      </c>
      <c r="U3344" s="14" t="str">
        <f t="shared" si="370"/>
        <v>Apr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23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64"/>
        <v>171.42857142857142</v>
      </c>
      <c r="P3345" s="10">
        <f t="shared" si="365"/>
        <v>52.173913043478258</v>
      </c>
      <c r="Q3345" t="str">
        <f t="shared" si="366"/>
        <v>theater</v>
      </c>
      <c r="R3345" s="24" t="str">
        <f t="shared" si="367"/>
        <v>plays</v>
      </c>
      <c r="S3345" s="14" t="str">
        <f t="shared" si="368"/>
        <v>Mar</v>
      </c>
      <c r="T3345" s="14" t="str">
        <f t="shared" si="369"/>
        <v>2016</v>
      </c>
      <c r="U3345" s="14" t="str">
        <f t="shared" si="370"/>
        <v>Apr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23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64"/>
        <v>101.44444444444444</v>
      </c>
      <c r="P3346" s="10">
        <f t="shared" si="365"/>
        <v>114.125</v>
      </c>
      <c r="Q3346" t="str">
        <f t="shared" si="366"/>
        <v>theater</v>
      </c>
      <c r="R3346" s="24" t="str">
        <f t="shared" si="367"/>
        <v>plays</v>
      </c>
      <c r="S3346" s="14" t="str">
        <f t="shared" si="368"/>
        <v>Jul</v>
      </c>
      <c r="T3346" s="14" t="str">
        <f t="shared" si="369"/>
        <v>2014</v>
      </c>
      <c r="U3346" s="14" t="str">
        <f t="shared" si="370"/>
        <v>Aug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23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64"/>
        <v>130</v>
      </c>
      <c r="P3347" s="10">
        <f t="shared" si="365"/>
        <v>50</v>
      </c>
      <c r="Q3347" t="str">
        <f t="shared" si="366"/>
        <v>theater</v>
      </c>
      <c r="R3347" s="24" t="str">
        <f t="shared" si="367"/>
        <v>plays</v>
      </c>
      <c r="S3347" s="14" t="str">
        <f t="shared" si="368"/>
        <v>Feb</v>
      </c>
      <c r="T3347" s="14" t="str">
        <f t="shared" si="369"/>
        <v>2015</v>
      </c>
      <c r="U3347" s="14" t="str">
        <f t="shared" si="370"/>
        <v>Apr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23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64"/>
        <v>110.00000000000001</v>
      </c>
      <c r="P3348" s="10">
        <f t="shared" si="365"/>
        <v>91.666666666666671</v>
      </c>
      <c r="Q3348" t="str">
        <f t="shared" si="366"/>
        <v>theater</v>
      </c>
      <c r="R3348" s="24" t="str">
        <f t="shared" si="367"/>
        <v>plays</v>
      </c>
      <c r="S3348" s="14" t="str">
        <f t="shared" si="368"/>
        <v>Feb</v>
      </c>
      <c r="T3348" s="14" t="str">
        <f t="shared" si="369"/>
        <v>2015</v>
      </c>
      <c r="U3348" s="14" t="str">
        <f t="shared" si="370"/>
        <v>Feb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23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64"/>
        <v>119.44999999999999</v>
      </c>
      <c r="P3349" s="10">
        <f t="shared" si="365"/>
        <v>108.59090909090909</v>
      </c>
      <c r="Q3349" t="str">
        <f t="shared" si="366"/>
        <v>theater</v>
      </c>
      <c r="R3349" s="24" t="str">
        <f t="shared" si="367"/>
        <v>plays</v>
      </c>
      <c r="S3349" s="14" t="str">
        <f t="shared" si="368"/>
        <v>Apr</v>
      </c>
      <c r="T3349" s="14" t="str">
        <f t="shared" si="369"/>
        <v>2016</v>
      </c>
      <c r="U3349" s="14" t="str">
        <f t="shared" si="370"/>
        <v>May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23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64"/>
        <v>100.2909090909091</v>
      </c>
      <c r="P3350" s="10">
        <f t="shared" si="365"/>
        <v>69.822784810126578</v>
      </c>
      <c r="Q3350" t="str">
        <f t="shared" si="366"/>
        <v>theater</v>
      </c>
      <c r="R3350" s="24" t="str">
        <f t="shared" si="367"/>
        <v>plays</v>
      </c>
      <c r="S3350" s="14" t="str">
        <f t="shared" si="368"/>
        <v>Apr</v>
      </c>
      <c r="T3350" s="14" t="str">
        <f t="shared" si="369"/>
        <v>2016</v>
      </c>
      <c r="U3350" s="14" t="str">
        <f t="shared" si="370"/>
        <v>Apr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23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64"/>
        <v>153.4</v>
      </c>
      <c r="P3351" s="10">
        <f t="shared" si="365"/>
        <v>109.57142857142857</v>
      </c>
      <c r="Q3351" t="str">
        <f t="shared" si="366"/>
        <v>theater</v>
      </c>
      <c r="R3351" s="24" t="str">
        <f t="shared" si="367"/>
        <v>plays</v>
      </c>
      <c r="S3351" s="14" t="str">
        <f t="shared" si="368"/>
        <v>May</v>
      </c>
      <c r="T3351" s="14" t="str">
        <f t="shared" si="369"/>
        <v>2016</v>
      </c>
      <c r="U3351" s="14" t="str">
        <f t="shared" si="370"/>
        <v>Jun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23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64"/>
        <v>104.42857142857143</v>
      </c>
      <c r="P3352" s="10">
        <f t="shared" si="365"/>
        <v>71.666666666666671</v>
      </c>
      <c r="Q3352" t="str">
        <f t="shared" si="366"/>
        <v>theater</v>
      </c>
      <c r="R3352" s="24" t="str">
        <f t="shared" si="367"/>
        <v>plays</v>
      </c>
      <c r="S3352" s="14" t="str">
        <f t="shared" si="368"/>
        <v>Oct</v>
      </c>
      <c r="T3352" s="14" t="str">
        <f t="shared" si="369"/>
        <v>2015</v>
      </c>
      <c r="U3352" s="14" t="str">
        <f t="shared" si="370"/>
        <v>Nov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2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64"/>
        <v>101.1</v>
      </c>
      <c r="P3353" s="10">
        <f t="shared" si="365"/>
        <v>93.611111111111114</v>
      </c>
      <c r="Q3353" t="str">
        <f t="shared" si="366"/>
        <v>theater</v>
      </c>
      <c r="R3353" s="24" t="str">
        <f t="shared" si="367"/>
        <v>plays</v>
      </c>
      <c r="S3353" s="14" t="str">
        <f t="shared" si="368"/>
        <v>Jun</v>
      </c>
      <c r="T3353" s="14" t="str">
        <f t="shared" si="369"/>
        <v>2014</v>
      </c>
      <c r="U3353" s="14" t="str">
        <f t="shared" si="370"/>
        <v>Jul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23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64"/>
        <v>107.52</v>
      </c>
      <c r="P3354" s="10">
        <f t="shared" si="365"/>
        <v>76.8</v>
      </c>
      <c r="Q3354" t="str">
        <f t="shared" si="366"/>
        <v>theater</v>
      </c>
      <c r="R3354" s="24" t="str">
        <f t="shared" si="367"/>
        <v>plays</v>
      </c>
      <c r="S3354" s="14" t="str">
        <f t="shared" si="368"/>
        <v>May</v>
      </c>
      <c r="T3354" s="14" t="str">
        <f t="shared" si="369"/>
        <v>2016</v>
      </c>
      <c r="U3354" s="14" t="str">
        <f t="shared" si="370"/>
        <v>Jul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23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64"/>
        <v>315</v>
      </c>
      <c r="P3355" s="10">
        <f t="shared" si="365"/>
        <v>35.795454545454547</v>
      </c>
      <c r="Q3355" t="str">
        <f t="shared" si="366"/>
        <v>theater</v>
      </c>
      <c r="R3355" s="24" t="str">
        <f t="shared" si="367"/>
        <v>plays</v>
      </c>
      <c r="S3355" s="14" t="str">
        <f t="shared" si="368"/>
        <v>Apr</v>
      </c>
      <c r="T3355" s="14" t="str">
        <f t="shared" si="369"/>
        <v>2016</v>
      </c>
      <c r="U3355" s="14" t="str">
        <f t="shared" si="370"/>
        <v>May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23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64"/>
        <v>101.93333333333334</v>
      </c>
      <c r="P3356" s="10">
        <f t="shared" si="365"/>
        <v>55.6</v>
      </c>
      <c r="Q3356" t="str">
        <f t="shared" si="366"/>
        <v>theater</v>
      </c>
      <c r="R3356" s="24" t="str">
        <f t="shared" si="367"/>
        <v>plays</v>
      </c>
      <c r="S3356" s="14" t="str">
        <f t="shared" si="368"/>
        <v>Sep</v>
      </c>
      <c r="T3356" s="14" t="str">
        <f t="shared" si="369"/>
        <v>2015</v>
      </c>
      <c r="U3356" s="14" t="str">
        <f t="shared" si="370"/>
        <v>Oct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23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64"/>
        <v>126.28571428571429</v>
      </c>
      <c r="P3357" s="10">
        <f t="shared" si="365"/>
        <v>147.33333333333334</v>
      </c>
      <c r="Q3357" t="str">
        <f t="shared" si="366"/>
        <v>theater</v>
      </c>
      <c r="R3357" s="24" t="str">
        <f t="shared" si="367"/>
        <v>plays</v>
      </c>
      <c r="S3357" s="14" t="str">
        <f t="shared" si="368"/>
        <v>Apr</v>
      </c>
      <c r="T3357" s="14" t="str">
        <f t="shared" si="369"/>
        <v>2016</v>
      </c>
      <c r="U3357" s="14" t="str">
        <f t="shared" si="370"/>
        <v>May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23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64"/>
        <v>101.4</v>
      </c>
      <c r="P3358" s="10">
        <f t="shared" si="365"/>
        <v>56.333333333333336</v>
      </c>
      <c r="Q3358" t="str">
        <f t="shared" si="366"/>
        <v>theater</v>
      </c>
      <c r="R3358" s="24" t="str">
        <f t="shared" si="367"/>
        <v>plays</v>
      </c>
      <c r="S3358" s="14" t="str">
        <f t="shared" si="368"/>
        <v>Jun</v>
      </c>
      <c r="T3358" s="14" t="str">
        <f t="shared" si="369"/>
        <v>2016</v>
      </c>
      <c r="U3358" s="14" t="str">
        <f t="shared" si="370"/>
        <v>Jul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23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64"/>
        <v>101</v>
      </c>
      <c r="P3359" s="10">
        <f t="shared" si="365"/>
        <v>96.19047619047619</v>
      </c>
      <c r="Q3359" t="str">
        <f t="shared" si="366"/>
        <v>theater</v>
      </c>
      <c r="R3359" s="24" t="str">
        <f t="shared" si="367"/>
        <v>plays</v>
      </c>
      <c r="S3359" s="14" t="str">
        <f t="shared" si="368"/>
        <v>Jul</v>
      </c>
      <c r="T3359" s="14" t="str">
        <f t="shared" si="369"/>
        <v>2014</v>
      </c>
      <c r="U3359" s="14" t="str">
        <f t="shared" si="370"/>
        <v>Aug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23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64"/>
        <v>102.99000000000001</v>
      </c>
      <c r="P3360" s="10">
        <f t="shared" si="365"/>
        <v>63.574074074074076</v>
      </c>
      <c r="Q3360" t="str">
        <f t="shared" si="366"/>
        <v>theater</v>
      </c>
      <c r="R3360" s="24" t="str">
        <f t="shared" si="367"/>
        <v>plays</v>
      </c>
      <c r="S3360" s="14" t="str">
        <f t="shared" si="368"/>
        <v>Oct</v>
      </c>
      <c r="T3360" s="14" t="str">
        <f t="shared" si="369"/>
        <v>2014</v>
      </c>
      <c r="U3360" s="14" t="str">
        <f t="shared" si="370"/>
        <v>Nov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23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64"/>
        <v>106.25</v>
      </c>
      <c r="P3361" s="10">
        <f t="shared" si="365"/>
        <v>184.78260869565219</v>
      </c>
      <c r="Q3361" t="str">
        <f t="shared" si="366"/>
        <v>theater</v>
      </c>
      <c r="R3361" s="24" t="str">
        <f t="shared" si="367"/>
        <v>plays</v>
      </c>
      <c r="S3361" s="14" t="str">
        <f t="shared" si="368"/>
        <v>Jan</v>
      </c>
      <c r="T3361" s="14" t="str">
        <f t="shared" si="369"/>
        <v>2017</v>
      </c>
      <c r="U3361" s="14" t="str">
        <f t="shared" si="370"/>
        <v>Feb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23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64"/>
        <v>101.37777777777779</v>
      </c>
      <c r="P3362" s="10">
        <f t="shared" si="365"/>
        <v>126.72222222222223</v>
      </c>
      <c r="Q3362" t="str">
        <f t="shared" si="366"/>
        <v>theater</v>
      </c>
      <c r="R3362" s="24" t="str">
        <f t="shared" si="367"/>
        <v>plays</v>
      </c>
      <c r="S3362" s="14" t="str">
        <f t="shared" si="368"/>
        <v>Nov</v>
      </c>
      <c r="T3362" s="14" t="str">
        <f t="shared" si="369"/>
        <v>2016</v>
      </c>
      <c r="U3362" s="14" t="str">
        <f t="shared" si="370"/>
        <v>Dec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2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64"/>
        <v>113.46000000000001</v>
      </c>
      <c r="P3363" s="10">
        <f t="shared" si="365"/>
        <v>83.42647058823529</v>
      </c>
      <c r="Q3363" t="str">
        <f t="shared" si="366"/>
        <v>theater</v>
      </c>
      <c r="R3363" s="24" t="str">
        <f t="shared" si="367"/>
        <v>plays</v>
      </c>
      <c r="S3363" s="14" t="str">
        <f t="shared" si="368"/>
        <v>Aug</v>
      </c>
      <c r="T3363" s="14" t="str">
        <f t="shared" si="369"/>
        <v>2014</v>
      </c>
      <c r="U3363" s="14" t="str">
        <f t="shared" si="370"/>
        <v>Sep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23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64"/>
        <v>218.00000000000003</v>
      </c>
      <c r="P3364" s="10">
        <f t="shared" si="365"/>
        <v>54.5</v>
      </c>
      <c r="Q3364" t="str">
        <f t="shared" si="366"/>
        <v>theater</v>
      </c>
      <c r="R3364" s="24" t="str">
        <f t="shared" si="367"/>
        <v>plays</v>
      </c>
      <c r="S3364" s="14" t="str">
        <f t="shared" si="368"/>
        <v>Feb</v>
      </c>
      <c r="T3364" s="14" t="str">
        <f t="shared" si="369"/>
        <v>2015</v>
      </c>
      <c r="U3364" s="14" t="str">
        <f t="shared" si="370"/>
        <v>Mar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23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64"/>
        <v>101.41935483870968</v>
      </c>
      <c r="P3365" s="10">
        <f t="shared" si="365"/>
        <v>302.30769230769232</v>
      </c>
      <c r="Q3365" t="str">
        <f t="shared" si="366"/>
        <v>theater</v>
      </c>
      <c r="R3365" s="24" t="str">
        <f t="shared" si="367"/>
        <v>plays</v>
      </c>
      <c r="S3365" s="14" t="str">
        <f t="shared" si="368"/>
        <v>Jul</v>
      </c>
      <c r="T3365" s="14" t="str">
        <f t="shared" si="369"/>
        <v>2014</v>
      </c>
      <c r="U3365" s="14" t="str">
        <f t="shared" si="370"/>
        <v>Aug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23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64"/>
        <v>105.93333333333332</v>
      </c>
      <c r="P3366" s="10">
        <f t="shared" si="365"/>
        <v>44.138888888888886</v>
      </c>
      <c r="Q3366" t="str">
        <f t="shared" si="366"/>
        <v>theater</v>
      </c>
      <c r="R3366" s="24" t="str">
        <f t="shared" si="367"/>
        <v>plays</v>
      </c>
      <c r="S3366" s="14" t="str">
        <f t="shared" si="368"/>
        <v>Feb</v>
      </c>
      <c r="T3366" s="14" t="str">
        <f t="shared" si="369"/>
        <v>2016</v>
      </c>
      <c r="U3366" s="14" t="str">
        <f t="shared" si="370"/>
        <v>Mar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23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64"/>
        <v>104</v>
      </c>
      <c r="P3367" s="10">
        <f t="shared" si="365"/>
        <v>866.66666666666663</v>
      </c>
      <c r="Q3367" t="str">
        <f t="shared" si="366"/>
        <v>theater</v>
      </c>
      <c r="R3367" s="24" t="str">
        <f t="shared" si="367"/>
        <v>plays</v>
      </c>
      <c r="S3367" s="14" t="str">
        <f t="shared" si="368"/>
        <v>Nov</v>
      </c>
      <c r="T3367" s="14" t="str">
        <f t="shared" si="369"/>
        <v>2015</v>
      </c>
      <c r="U3367" s="14" t="str">
        <f t="shared" si="370"/>
        <v>Dec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23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64"/>
        <v>221</v>
      </c>
      <c r="P3368" s="10">
        <f t="shared" si="365"/>
        <v>61.388888888888886</v>
      </c>
      <c r="Q3368" t="str">
        <f t="shared" si="366"/>
        <v>theater</v>
      </c>
      <c r="R3368" s="24" t="str">
        <f t="shared" si="367"/>
        <v>plays</v>
      </c>
      <c r="S3368" s="14" t="str">
        <f t="shared" si="368"/>
        <v>Apr</v>
      </c>
      <c r="T3368" s="14" t="str">
        <f t="shared" si="369"/>
        <v>2015</v>
      </c>
      <c r="U3368" s="14" t="str">
        <f t="shared" si="370"/>
        <v>May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23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64"/>
        <v>118.66666666666667</v>
      </c>
      <c r="P3369" s="10">
        <f t="shared" si="365"/>
        <v>29.666666666666668</v>
      </c>
      <c r="Q3369" t="str">
        <f t="shared" si="366"/>
        <v>theater</v>
      </c>
      <c r="R3369" s="24" t="str">
        <f t="shared" si="367"/>
        <v>plays</v>
      </c>
      <c r="S3369" s="14" t="str">
        <f t="shared" si="368"/>
        <v>Jul</v>
      </c>
      <c r="T3369" s="14" t="str">
        <f t="shared" si="369"/>
        <v>2015</v>
      </c>
      <c r="U3369" s="14" t="str">
        <f t="shared" si="370"/>
        <v>Aug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23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64"/>
        <v>104.60000000000001</v>
      </c>
      <c r="P3370" s="10">
        <f t="shared" si="365"/>
        <v>45.478260869565219</v>
      </c>
      <c r="Q3370" t="str">
        <f t="shared" si="366"/>
        <v>theater</v>
      </c>
      <c r="R3370" s="24" t="str">
        <f t="shared" si="367"/>
        <v>plays</v>
      </c>
      <c r="S3370" s="14" t="str">
        <f t="shared" si="368"/>
        <v>Nov</v>
      </c>
      <c r="T3370" s="14" t="str">
        <f t="shared" si="369"/>
        <v>2014</v>
      </c>
      <c r="U3370" s="14" t="str">
        <f t="shared" si="370"/>
        <v>Jan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23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64"/>
        <v>103.89999999999999</v>
      </c>
      <c r="P3371" s="10">
        <f t="shared" si="365"/>
        <v>96.203703703703709</v>
      </c>
      <c r="Q3371" t="str">
        <f t="shared" si="366"/>
        <v>theater</v>
      </c>
      <c r="R3371" s="24" t="str">
        <f t="shared" si="367"/>
        <v>plays</v>
      </c>
      <c r="S3371" s="14" t="str">
        <f t="shared" si="368"/>
        <v>Nov</v>
      </c>
      <c r="T3371" s="14" t="str">
        <f t="shared" si="369"/>
        <v>2016</v>
      </c>
      <c r="U3371" s="14" t="str">
        <f t="shared" si="370"/>
        <v>Jan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23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64"/>
        <v>117.73333333333333</v>
      </c>
      <c r="P3372" s="10">
        <f t="shared" si="365"/>
        <v>67.92307692307692</v>
      </c>
      <c r="Q3372" t="str">
        <f t="shared" si="366"/>
        <v>theater</v>
      </c>
      <c r="R3372" s="24" t="str">
        <f t="shared" si="367"/>
        <v>plays</v>
      </c>
      <c r="S3372" s="14" t="str">
        <f t="shared" si="368"/>
        <v>Nov</v>
      </c>
      <c r="T3372" s="14" t="str">
        <f t="shared" si="369"/>
        <v>2016</v>
      </c>
      <c r="U3372" s="14" t="str">
        <f t="shared" si="370"/>
        <v>Dec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2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64"/>
        <v>138.5</v>
      </c>
      <c r="P3373" s="10">
        <f t="shared" si="365"/>
        <v>30.777777777777779</v>
      </c>
      <c r="Q3373" t="str">
        <f t="shared" si="366"/>
        <v>theater</v>
      </c>
      <c r="R3373" s="24" t="str">
        <f t="shared" si="367"/>
        <v>plays</v>
      </c>
      <c r="S3373" s="14" t="str">
        <f t="shared" si="368"/>
        <v>Nov</v>
      </c>
      <c r="T3373" s="14" t="str">
        <f t="shared" si="369"/>
        <v>2015</v>
      </c>
      <c r="U3373" s="14" t="str">
        <f t="shared" si="370"/>
        <v>Dec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23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64"/>
        <v>103.49999999999999</v>
      </c>
      <c r="P3374" s="10">
        <f t="shared" si="365"/>
        <v>38.333333333333336</v>
      </c>
      <c r="Q3374" t="str">
        <f t="shared" si="366"/>
        <v>theater</v>
      </c>
      <c r="R3374" s="24" t="str">
        <f t="shared" si="367"/>
        <v>plays</v>
      </c>
      <c r="S3374" s="14" t="str">
        <f t="shared" si="368"/>
        <v>Aug</v>
      </c>
      <c r="T3374" s="14" t="str">
        <f t="shared" si="369"/>
        <v>2014</v>
      </c>
      <c r="U3374" s="14" t="str">
        <f t="shared" si="370"/>
        <v>Aug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23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64"/>
        <v>100.25</v>
      </c>
      <c r="P3375" s="10">
        <f t="shared" si="365"/>
        <v>66.833333333333329</v>
      </c>
      <c r="Q3375" t="str">
        <f t="shared" si="366"/>
        <v>theater</v>
      </c>
      <c r="R3375" s="24" t="str">
        <f t="shared" si="367"/>
        <v>plays</v>
      </c>
      <c r="S3375" s="14" t="str">
        <f t="shared" si="368"/>
        <v>Jun</v>
      </c>
      <c r="T3375" s="14" t="str">
        <f t="shared" si="369"/>
        <v>2015</v>
      </c>
      <c r="U3375" s="14" t="str">
        <f t="shared" si="370"/>
        <v>Jul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23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64"/>
        <v>106.57142857142856</v>
      </c>
      <c r="P3376" s="10">
        <f t="shared" si="365"/>
        <v>71.730769230769226</v>
      </c>
      <c r="Q3376" t="str">
        <f t="shared" si="366"/>
        <v>theater</v>
      </c>
      <c r="R3376" s="24" t="str">
        <f t="shared" si="367"/>
        <v>plays</v>
      </c>
      <c r="S3376" s="14" t="str">
        <f t="shared" si="368"/>
        <v>Sep</v>
      </c>
      <c r="T3376" s="14" t="str">
        <f t="shared" si="369"/>
        <v>2015</v>
      </c>
      <c r="U3376" s="14" t="str">
        <f t="shared" si="370"/>
        <v>Oct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23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64"/>
        <v>100</v>
      </c>
      <c r="P3377" s="10">
        <f t="shared" si="365"/>
        <v>176.47058823529412</v>
      </c>
      <c r="Q3377" t="str">
        <f t="shared" si="366"/>
        <v>theater</v>
      </c>
      <c r="R3377" s="24" t="str">
        <f t="shared" si="367"/>
        <v>plays</v>
      </c>
      <c r="S3377" s="14" t="str">
        <f t="shared" si="368"/>
        <v>May</v>
      </c>
      <c r="T3377" s="14" t="str">
        <f t="shared" si="369"/>
        <v>2014</v>
      </c>
      <c r="U3377" s="14" t="str">
        <f t="shared" si="370"/>
        <v>May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23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64"/>
        <v>100.01249999999999</v>
      </c>
      <c r="P3378" s="10">
        <f t="shared" si="365"/>
        <v>421.10526315789474</v>
      </c>
      <c r="Q3378" t="str">
        <f t="shared" si="366"/>
        <v>theater</v>
      </c>
      <c r="R3378" s="24" t="str">
        <f t="shared" si="367"/>
        <v>plays</v>
      </c>
      <c r="S3378" s="14" t="str">
        <f t="shared" si="368"/>
        <v>Feb</v>
      </c>
      <c r="T3378" s="14" t="str">
        <f t="shared" si="369"/>
        <v>2015</v>
      </c>
      <c r="U3378" s="14" t="str">
        <f t="shared" si="370"/>
        <v>Apr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23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64"/>
        <v>101.05</v>
      </c>
      <c r="P3379" s="10">
        <f t="shared" si="365"/>
        <v>104.98701298701299</v>
      </c>
      <c r="Q3379" t="str">
        <f t="shared" si="366"/>
        <v>theater</v>
      </c>
      <c r="R3379" s="24" t="str">
        <f t="shared" si="367"/>
        <v>plays</v>
      </c>
      <c r="S3379" s="14" t="str">
        <f t="shared" si="368"/>
        <v>Feb</v>
      </c>
      <c r="T3379" s="14" t="str">
        <f t="shared" si="369"/>
        <v>2015</v>
      </c>
      <c r="U3379" s="14" t="str">
        <f t="shared" si="370"/>
        <v>Mar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23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64"/>
        <v>107.63636363636364</v>
      </c>
      <c r="P3380" s="10">
        <f t="shared" si="365"/>
        <v>28.19047619047619</v>
      </c>
      <c r="Q3380" t="str">
        <f t="shared" si="366"/>
        <v>theater</v>
      </c>
      <c r="R3380" s="24" t="str">
        <f t="shared" si="367"/>
        <v>plays</v>
      </c>
      <c r="S3380" s="14" t="str">
        <f t="shared" si="368"/>
        <v>Aug</v>
      </c>
      <c r="T3380" s="14" t="str">
        <f t="shared" si="369"/>
        <v>2014</v>
      </c>
      <c r="U3380" s="14" t="str">
        <f t="shared" si="370"/>
        <v>Aug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23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64"/>
        <v>103.64999999999999</v>
      </c>
      <c r="P3381" s="10">
        <f t="shared" si="365"/>
        <v>54.55263157894737</v>
      </c>
      <c r="Q3381" t="str">
        <f t="shared" si="366"/>
        <v>theater</v>
      </c>
      <c r="R3381" s="24" t="str">
        <f t="shared" si="367"/>
        <v>plays</v>
      </c>
      <c r="S3381" s="14" t="str">
        <f t="shared" si="368"/>
        <v>Aug</v>
      </c>
      <c r="T3381" s="14" t="str">
        <f t="shared" si="369"/>
        <v>2015</v>
      </c>
      <c r="U3381" s="14" t="str">
        <f t="shared" si="370"/>
        <v>Aug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23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64"/>
        <v>104.43333333333334</v>
      </c>
      <c r="P3382" s="10">
        <f t="shared" si="365"/>
        <v>111.89285714285714</v>
      </c>
      <c r="Q3382" t="str">
        <f t="shared" si="366"/>
        <v>theater</v>
      </c>
      <c r="R3382" s="24" t="str">
        <f t="shared" si="367"/>
        <v>plays</v>
      </c>
      <c r="S3382" s="14" t="str">
        <f t="shared" si="368"/>
        <v>Oct</v>
      </c>
      <c r="T3382" s="14" t="str">
        <f t="shared" si="369"/>
        <v>2014</v>
      </c>
      <c r="U3382" s="14" t="str">
        <f t="shared" si="370"/>
        <v>Nov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2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64"/>
        <v>102.25</v>
      </c>
      <c r="P3383" s="10">
        <f t="shared" si="365"/>
        <v>85.208333333333329</v>
      </c>
      <c r="Q3383" t="str">
        <f t="shared" si="366"/>
        <v>theater</v>
      </c>
      <c r="R3383" s="24" t="str">
        <f t="shared" si="367"/>
        <v>plays</v>
      </c>
      <c r="S3383" s="14" t="str">
        <f t="shared" si="368"/>
        <v>Feb</v>
      </c>
      <c r="T3383" s="14" t="str">
        <f t="shared" si="369"/>
        <v>2015</v>
      </c>
      <c r="U3383" s="14" t="str">
        <f t="shared" si="370"/>
        <v>Mar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23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64"/>
        <v>100.74285714285713</v>
      </c>
      <c r="P3384" s="10">
        <f t="shared" si="365"/>
        <v>76.652173913043484</v>
      </c>
      <c r="Q3384" t="str">
        <f t="shared" si="366"/>
        <v>theater</v>
      </c>
      <c r="R3384" s="24" t="str">
        <f t="shared" si="367"/>
        <v>plays</v>
      </c>
      <c r="S3384" s="14" t="str">
        <f t="shared" si="368"/>
        <v>Jul</v>
      </c>
      <c r="T3384" s="14" t="str">
        <f t="shared" si="369"/>
        <v>2016</v>
      </c>
      <c r="U3384" s="14" t="str">
        <f t="shared" si="370"/>
        <v>Aug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23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64"/>
        <v>111.71428571428572</v>
      </c>
      <c r="P3385" s="10">
        <f t="shared" si="365"/>
        <v>65.166666666666671</v>
      </c>
      <c r="Q3385" t="str">
        <f t="shared" si="366"/>
        <v>theater</v>
      </c>
      <c r="R3385" s="24" t="str">
        <f t="shared" si="367"/>
        <v>plays</v>
      </c>
      <c r="S3385" s="14" t="str">
        <f t="shared" si="368"/>
        <v>Jun</v>
      </c>
      <c r="T3385" s="14" t="str">
        <f t="shared" si="369"/>
        <v>2016</v>
      </c>
      <c r="U3385" s="14" t="str">
        <f t="shared" si="370"/>
        <v>Jun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23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64"/>
        <v>100.01100000000001</v>
      </c>
      <c r="P3386" s="10">
        <f t="shared" si="365"/>
        <v>93.760312499999998</v>
      </c>
      <c r="Q3386" t="str">
        <f t="shared" si="366"/>
        <v>theater</v>
      </c>
      <c r="R3386" s="24" t="str">
        <f t="shared" si="367"/>
        <v>plays</v>
      </c>
      <c r="S3386" s="14" t="str">
        <f t="shared" si="368"/>
        <v>Oct</v>
      </c>
      <c r="T3386" s="14" t="str">
        <f t="shared" si="369"/>
        <v>2015</v>
      </c>
      <c r="U3386" s="14" t="str">
        <f t="shared" si="370"/>
        <v>Nov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23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64"/>
        <v>100</v>
      </c>
      <c r="P3387" s="10">
        <f t="shared" si="365"/>
        <v>133.33333333333334</v>
      </c>
      <c r="Q3387" t="str">
        <f t="shared" si="366"/>
        <v>theater</v>
      </c>
      <c r="R3387" s="24" t="str">
        <f t="shared" si="367"/>
        <v>plays</v>
      </c>
      <c r="S3387" s="14" t="str">
        <f t="shared" si="368"/>
        <v>Nov</v>
      </c>
      <c r="T3387" s="14" t="str">
        <f t="shared" si="369"/>
        <v>2014</v>
      </c>
      <c r="U3387" s="14" t="str">
        <f t="shared" si="370"/>
        <v>Dec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23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64"/>
        <v>105</v>
      </c>
      <c r="P3388" s="10">
        <f t="shared" si="365"/>
        <v>51.219512195121951</v>
      </c>
      <c r="Q3388" t="str">
        <f t="shared" si="366"/>
        <v>theater</v>
      </c>
      <c r="R3388" s="24" t="str">
        <f t="shared" si="367"/>
        <v>plays</v>
      </c>
      <c r="S3388" s="14" t="str">
        <f t="shared" si="368"/>
        <v>Nov</v>
      </c>
      <c r="T3388" s="14" t="str">
        <f t="shared" si="369"/>
        <v>2014</v>
      </c>
      <c r="U3388" s="14" t="str">
        <f t="shared" si="370"/>
        <v>Dec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23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64"/>
        <v>116.86666666666667</v>
      </c>
      <c r="P3389" s="10">
        <f t="shared" si="365"/>
        <v>100.17142857142858</v>
      </c>
      <c r="Q3389" t="str">
        <f t="shared" si="366"/>
        <v>theater</v>
      </c>
      <c r="R3389" s="24" t="str">
        <f t="shared" si="367"/>
        <v>plays</v>
      </c>
      <c r="S3389" s="14" t="str">
        <f t="shared" si="368"/>
        <v>Nov</v>
      </c>
      <c r="T3389" s="14" t="str">
        <f t="shared" si="369"/>
        <v>2014</v>
      </c>
      <c r="U3389" s="14" t="str">
        <f t="shared" si="370"/>
        <v>Dec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23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64"/>
        <v>103.8</v>
      </c>
      <c r="P3390" s="10">
        <f t="shared" si="365"/>
        <v>34.6</v>
      </c>
      <c r="Q3390" t="str">
        <f t="shared" si="366"/>
        <v>theater</v>
      </c>
      <c r="R3390" s="24" t="str">
        <f t="shared" si="367"/>
        <v>plays</v>
      </c>
      <c r="S3390" s="14" t="str">
        <f t="shared" si="368"/>
        <v>May</v>
      </c>
      <c r="T3390" s="14" t="str">
        <f t="shared" si="369"/>
        <v>2015</v>
      </c>
      <c r="U3390" s="14" t="str">
        <f t="shared" si="370"/>
        <v>Jun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23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64"/>
        <v>114.5</v>
      </c>
      <c r="P3391" s="10">
        <f t="shared" si="365"/>
        <v>184.67741935483872</v>
      </c>
      <c r="Q3391" t="str">
        <f t="shared" si="366"/>
        <v>theater</v>
      </c>
      <c r="R3391" s="24" t="str">
        <f t="shared" si="367"/>
        <v>plays</v>
      </c>
      <c r="S3391" s="14" t="str">
        <f t="shared" si="368"/>
        <v>May</v>
      </c>
      <c r="T3391" s="14" t="str">
        <f t="shared" si="369"/>
        <v>2016</v>
      </c>
      <c r="U3391" s="14" t="str">
        <f t="shared" si="370"/>
        <v>Jun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23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64"/>
        <v>102.4</v>
      </c>
      <c r="P3392" s="10">
        <f t="shared" si="365"/>
        <v>69.818181818181813</v>
      </c>
      <c r="Q3392" t="str">
        <f t="shared" si="366"/>
        <v>theater</v>
      </c>
      <c r="R3392" s="24" t="str">
        <f t="shared" si="367"/>
        <v>plays</v>
      </c>
      <c r="S3392" s="14" t="str">
        <f t="shared" si="368"/>
        <v>Jun</v>
      </c>
      <c r="T3392" s="14" t="str">
        <f t="shared" si="369"/>
        <v>2014</v>
      </c>
      <c r="U3392" s="14" t="str">
        <f t="shared" si="370"/>
        <v>Jul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2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64"/>
        <v>223</v>
      </c>
      <c r="P3393" s="10">
        <f t="shared" si="365"/>
        <v>61.944444444444443</v>
      </c>
      <c r="Q3393" t="str">
        <f t="shared" si="366"/>
        <v>theater</v>
      </c>
      <c r="R3393" s="24" t="str">
        <f t="shared" si="367"/>
        <v>plays</v>
      </c>
      <c r="S3393" s="14" t="str">
        <f t="shared" si="368"/>
        <v>Jul</v>
      </c>
      <c r="T3393" s="14" t="str">
        <f t="shared" si="369"/>
        <v>2014</v>
      </c>
      <c r="U3393" s="14" t="str">
        <f t="shared" si="370"/>
        <v>Aug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23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64"/>
        <v>100</v>
      </c>
      <c r="P3394" s="10">
        <f t="shared" si="365"/>
        <v>41.666666666666664</v>
      </c>
      <c r="Q3394" t="str">
        <f t="shared" si="366"/>
        <v>theater</v>
      </c>
      <c r="R3394" s="24" t="str">
        <f t="shared" si="367"/>
        <v>plays</v>
      </c>
      <c r="S3394" s="14" t="str">
        <f t="shared" si="368"/>
        <v>Mar</v>
      </c>
      <c r="T3394" s="14" t="str">
        <f t="shared" si="369"/>
        <v>2016</v>
      </c>
      <c r="U3394" s="14" t="str">
        <f t="shared" si="370"/>
        <v>May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23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71">E3395/D3395*100</f>
        <v>105.80000000000001</v>
      </c>
      <c r="P3395" s="10">
        <f t="shared" ref="P3395:P3458" si="372">E3395/L3395</f>
        <v>36.06818181818182</v>
      </c>
      <c r="Q3395" t="str">
        <f t="shared" ref="Q3395:Q3458" si="373">LEFT(N3395,FIND("/",N3395)-1)</f>
        <v>theater</v>
      </c>
      <c r="R3395" s="24" t="str">
        <f t="shared" ref="R3395:R3458" si="374">RIGHT(N3395,LEN(N3395)-SEARCH("/",N3395,1))</f>
        <v>plays</v>
      </c>
      <c r="S3395" s="14" t="str">
        <f t="shared" ref="S3395:S3458" si="375">TEXT((((J3395/60)/60)/24)+DATE(1970,1,1),"mmm")</f>
        <v>Oct</v>
      </c>
      <c r="T3395" s="14" t="str">
        <f t="shared" ref="T3395:T3458" si="376">TEXT(((((J3395/60)/60)/24)+DATE(1970,1,1)),"yyyy")</f>
        <v>2014</v>
      </c>
      <c r="U3395" s="14" t="str">
        <f t="shared" ref="U3395:U3458" si="377">TEXT((((I3395/60)/60)/24)+DATE(1970,1,1),"mmm")</f>
        <v>Nov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23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71"/>
        <v>142.36363636363635</v>
      </c>
      <c r="P3396" s="10">
        <f t="shared" si="372"/>
        <v>29</v>
      </c>
      <c r="Q3396" t="str">
        <f t="shared" si="373"/>
        <v>theater</v>
      </c>
      <c r="R3396" s="24" t="str">
        <f t="shared" si="374"/>
        <v>plays</v>
      </c>
      <c r="S3396" s="14" t="str">
        <f t="shared" si="375"/>
        <v>Jun</v>
      </c>
      <c r="T3396" s="14" t="str">
        <f t="shared" si="376"/>
        <v>2014</v>
      </c>
      <c r="U3396" s="14" t="str">
        <f t="shared" si="377"/>
        <v>Jul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23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71"/>
        <v>184</v>
      </c>
      <c r="P3397" s="10">
        <f t="shared" si="372"/>
        <v>24.210526315789473</v>
      </c>
      <c r="Q3397" t="str">
        <f t="shared" si="373"/>
        <v>theater</v>
      </c>
      <c r="R3397" s="24" t="str">
        <f t="shared" si="374"/>
        <v>plays</v>
      </c>
      <c r="S3397" s="14" t="str">
        <f t="shared" si="375"/>
        <v>May</v>
      </c>
      <c r="T3397" s="14" t="str">
        <f t="shared" si="376"/>
        <v>2015</v>
      </c>
      <c r="U3397" s="14" t="str">
        <f t="shared" si="377"/>
        <v>May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23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71"/>
        <v>104.33333333333333</v>
      </c>
      <c r="P3398" s="10">
        <f t="shared" si="372"/>
        <v>55.892857142857146</v>
      </c>
      <c r="Q3398" t="str">
        <f t="shared" si="373"/>
        <v>theater</v>
      </c>
      <c r="R3398" s="24" t="str">
        <f t="shared" si="374"/>
        <v>plays</v>
      </c>
      <c r="S3398" s="14" t="str">
        <f t="shared" si="375"/>
        <v>May</v>
      </c>
      <c r="T3398" s="14" t="str">
        <f t="shared" si="376"/>
        <v>2014</v>
      </c>
      <c r="U3398" s="14" t="str">
        <f t="shared" si="377"/>
        <v>Jun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23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71"/>
        <v>112.00000000000001</v>
      </c>
      <c r="P3399" s="10">
        <f t="shared" si="372"/>
        <v>11.666666666666666</v>
      </c>
      <c r="Q3399" t="str">
        <f t="shared" si="373"/>
        <v>theater</v>
      </c>
      <c r="R3399" s="24" t="str">
        <f t="shared" si="374"/>
        <v>plays</v>
      </c>
      <c r="S3399" s="14" t="str">
        <f t="shared" si="375"/>
        <v>Jan</v>
      </c>
      <c r="T3399" s="14" t="str">
        <f t="shared" si="376"/>
        <v>2016</v>
      </c>
      <c r="U3399" s="14" t="str">
        <f t="shared" si="377"/>
        <v>Feb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23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71"/>
        <v>111.07499999999999</v>
      </c>
      <c r="P3400" s="10">
        <f t="shared" si="372"/>
        <v>68.353846153846149</v>
      </c>
      <c r="Q3400" t="str">
        <f t="shared" si="373"/>
        <v>theater</v>
      </c>
      <c r="R3400" s="24" t="str">
        <f t="shared" si="374"/>
        <v>plays</v>
      </c>
      <c r="S3400" s="14" t="str">
        <f t="shared" si="375"/>
        <v>Oct</v>
      </c>
      <c r="T3400" s="14" t="str">
        <f t="shared" si="376"/>
        <v>2014</v>
      </c>
      <c r="U3400" s="14" t="str">
        <f t="shared" si="377"/>
        <v>Nov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23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71"/>
        <v>103.75000000000001</v>
      </c>
      <c r="P3401" s="10">
        <f t="shared" si="372"/>
        <v>27.065217391304348</v>
      </c>
      <c r="Q3401" t="str">
        <f t="shared" si="373"/>
        <v>theater</v>
      </c>
      <c r="R3401" s="24" t="str">
        <f t="shared" si="374"/>
        <v>plays</v>
      </c>
      <c r="S3401" s="14" t="str">
        <f t="shared" si="375"/>
        <v>Jan</v>
      </c>
      <c r="T3401" s="14" t="str">
        <f t="shared" si="376"/>
        <v>2015</v>
      </c>
      <c r="U3401" s="14" t="str">
        <f t="shared" si="377"/>
        <v>Feb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23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71"/>
        <v>100.41</v>
      </c>
      <c r="P3402" s="10">
        <f t="shared" si="372"/>
        <v>118.12941176470588</v>
      </c>
      <c r="Q3402" t="str">
        <f t="shared" si="373"/>
        <v>theater</v>
      </c>
      <c r="R3402" s="24" t="str">
        <f t="shared" si="374"/>
        <v>plays</v>
      </c>
      <c r="S3402" s="14" t="str">
        <f t="shared" si="375"/>
        <v>Jul</v>
      </c>
      <c r="T3402" s="14" t="str">
        <f t="shared" si="376"/>
        <v>2014</v>
      </c>
      <c r="U3402" s="14" t="str">
        <f t="shared" si="377"/>
        <v>Aug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2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71"/>
        <v>101.86206896551724</v>
      </c>
      <c r="P3403" s="10">
        <f t="shared" si="372"/>
        <v>44.757575757575758</v>
      </c>
      <c r="Q3403" t="str">
        <f t="shared" si="373"/>
        <v>theater</v>
      </c>
      <c r="R3403" s="24" t="str">
        <f t="shared" si="374"/>
        <v>plays</v>
      </c>
      <c r="S3403" s="14" t="str">
        <f t="shared" si="375"/>
        <v>Jul</v>
      </c>
      <c r="T3403" s="14" t="str">
        <f t="shared" si="376"/>
        <v>2015</v>
      </c>
      <c r="U3403" s="14" t="str">
        <f t="shared" si="377"/>
        <v>Aug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23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71"/>
        <v>109.76666666666665</v>
      </c>
      <c r="P3404" s="10">
        <f t="shared" si="372"/>
        <v>99.787878787878782</v>
      </c>
      <c r="Q3404" t="str">
        <f t="shared" si="373"/>
        <v>theater</v>
      </c>
      <c r="R3404" s="24" t="str">
        <f t="shared" si="374"/>
        <v>plays</v>
      </c>
      <c r="S3404" s="14" t="str">
        <f t="shared" si="375"/>
        <v>Oct</v>
      </c>
      <c r="T3404" s="14" t="str">
        <f t="shared" si="376"/>
        <v>2015</v>
      </c>
      <c r="U3404" s="14" t="str">
        <f t="shared" si="377"/>
        <v>Nov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23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71"/>
        <v>100</v>
      </c>
      <c r="P3405" s="10">
        <f t="shared" si="372"/>
        <v>117.64705882352941</v>
      </c>
      <c r="Q3405" t="str">
        <f t="shared" si="373"/>
        <v>theater</v>
      </c>
      <c r="R3405" s="24" t="str">
        <f t="shared" si="374"/>
        <v>plays</v>
      </c>
      <c r="S3405" s="14" t="str">
        <f t="shared" si="375"/>
        <v>May</v>
      </c>
      <c r="T3405" s="14" t="str">
        <f t="shared" si="376"/>
        <v>2015</v>
      </c>
      <c r="U3405" s="14" t="str">
        <f t="shared" si="377"/>
        <v>Jun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23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71"/>
        <v>122</v>
      </c>
      <c r="P3406" s="10">
        <f t="shared" si="372"/>
        <v>203.33333333333334</v>
      </c>
      <c r="Q3406" t="str">
        <f t="shared" si="373"/>
        <v>theater</v>
      </c>
      <c r="R3406" s="24" t="str">
        <f t="shared" si="374"/>
        <v>plays</v>
      </c>
      <c r="S3406" s="14" t="str">
        <f t="shared" si="375"/>
        <v>May</v>
      </c>
      <c r="T3406" s="14" t="str">
        <f t="shared" si="376"/>
        <v>2015</v>
      </c>
      <c r="U3406" s="14" t="str">
        <f t="shared" si="377"/>
        <v>Jun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23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71"/>
        <v>137.57142857142856</v>
      </c>
      <c r="P3407" s="10">
        <f t="shared" si="372"/>
        <v>28.323529411764707</v>
      </c>
      <c r="Q3407" t="str">
        <f t="shared" si="373"/>
        <v>theater</v>
      </c>
      <c r="R3407" s="24" t="str">
        <f t="shared" si="374"/>
        <v>plays</v>
      </c>
      <c r="S3407" s="14" t="str">
        <f t="shared" si="375"/>
        <v>Feb</v>
      </c>
      <c r="T3407" s="14" t="str">
        <f t="shared" si="376"/>
        <v>2016</v>
      </c>
      <c r="U3407" s="14" t="str">
        <f t="shared" si="377"/>
        <v>Mar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23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71"/>
        <v>100.31000000000002</v>
      </c>
      <c r="P3408" s="10">
        <f t="shared" si="372"/>
        <v>110.23076923076923</v>
      </c>
      <c r="Q3408" t="str">
        <f t="shared" si="373"/>
        <v>theater</v>
      </c>
      <c r="R3408" s="24" t="str">
        <f t="shared" si="374"/>
        <v>plays</v>
      </c>
      <c r="S3408" s="14" t="str">
        <f t="shared" si="375"/>
        <v>Jun</v>
      </c>
      <c r="T3408" s="14" t="str">
        <f t="shared" si="376"/>
        <v>2014</v>
      </c>
      <c r="U3408" s="14" t="str">
        <f t="shared" si="377"/>
        <v>Jul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23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71"/>
        <v>107.1</v>
      </c>
      <c r="P3409" s="10">
        <f t="shared" si="372"/>
        <v>31.970149253731343</v>
      </c>
      <c r="Q3409" t="str">
        <f t="shared" si="373"/>
        <v>theater</v>
      </c>
      <c r="R3409" s="24" t="str">
        <f t="shared" si="374"/>
        <v>plays</v>
      </c>
      <c r="S3409" s="14" t="str">
        <f t="shared" si="375"/>
        <v>Jun</v>
      </c>
      <c r="T3409" s="14" t="str">
        <f t="shared" si="376"/>
        <v>2014</v>
      </c>
      <c r="U3409" s="14" t="str">
        <f t="shared" si="377"/>
        <v>Jul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23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71"/>
        <v>211</v>
      </c>
      <c r="P3410" s="10">
        <f t="shared" si="372"/>
        <v>58.611111111111114</v>
      </c>
      <c r="Q3410" t="str">
        <f t="shared" si="373"/>
        <v>theater</v>
      </c>
      <c r="R3410" s="24" t="str">
        <f t="shared" si="374"/>
        <v>plays</v>
      </c>
      <c r="S3410" s="14" t="str">
        <f t="shared" si="375"/>
        <v>Jun</v>
      </c>
      <c r="T3410" s="14" t="str">
        <f t="shared" si="376"/>
        <v>2014</v>
      </c>
      <c r="U3410" s="14" t="str">
        <f t="shared" si="377"/>
        <v>Jul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23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71"/>
        <v>123.6</v>
      </c>
      <c r="P3411" s="10">
        <f t="shared" si="372"/>
        <v>29.428571428571427</v>
      </c>
      <c r="Q3411" t="str">
        <f t="shared" si="373"/>
        <v>theater</v>
      </c>
      <c r="R3411" s="24" t="str">
        <f t="shared" si="374"/>
        <v>plays</v>
      </c>
      <c r="S3411" s="14" t="str">
        <f t="shared" si="375"/>
        <v>Jun</v>
      </c>
      <c r="T3411" s="14" t="str">
        <f t="shared" si="376"/>
        <v>2016</v>
      </c>
      <c r="U3411" s="14" t="str">
        <f t="shared" si="377"/>
        <v>Jul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23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71"/>
        <v>108.5</v>
      </c>
      <c r="P3412" s="10">
        <f t="shared" si="372"/>
        <v>81.375</v>
      </c>
      <c r="Q3412" t="str">
        <f t="shared" si="373"/>
        <v>theater</v>
      </c>
      <c r="R3412" s="24" t="str">
        <f t="shared" si="374"/>
        <v>plays</v>
      </c>
      <c r="S3412" s="14" t="str">
        <f t="shared" si="375"/>
        <v>May</v>
      </c>
      <c r="T3412" s="14" t="str">
        <f t="shared" si="376"/>
        <v>2016</v>
      </c>
      <c r="U3412" s="14" t="str">
        <f t="shared" si="377"/>
        <v>Jun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2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71"/>
        <v>103.56666666666668</v>
      </c>
      <c r="P3413" s="10">
        <f t="shared" si="372"/>
        <v>199.16666666666666</v>
      </c>
      <c r="Q3413" t="str">
        <f t="shared" si="373"/>
        <v>theater</v>
      </c>
      <c r="R3413" s="24" t="str">
        <f t="shared" si="374"/>
        <v>plays</v>
      </c>
      <c r="S3413" s="14" t="str">
        <f t="shared" si="375"/>
        <v>Sep</v>
      </c>
      <c r="T3413" s="14" t="str">
        <f t="shared" si="376"/>
        <v>2015</v>
      </c>
      <c r="U3413" s="14" t="str">
        <f t="shared" si="377"/>
        <v>Oct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23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71"/>
        <v>100</v>
      </c>
      <c r="P3414" s="10">
        <f t="shared" si="372"/>
        <v>115.38461538461539</v>
      </c>
      <c r="Q3414" t="str">
        <f t="shared" si="373"/>
        <v>theater</v>
      </c>
      <c r="R3414" s="24" t="str">
        <f t="shared" si="374"/>
        <v>plays</v>
      </c>
      <c r="S3414" s="14" t="str">
        <f t="shared" si="375"/>
        <v>Aug</v>
      </c>
      <c r="T3414" s="14" t="str">
        <f t="shared" si="376"/>
        <v>2014</v>
      </c>
      <c r="U3414" s="14" t="str">
        <f t="shared" si="377"/>
        <v>Sep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23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71"/>
        <v>130</v>
      </c>
      <c r="P3415" s="10">
        <f t="shared" si="372"/>
        <v>46.428571428571431</v>
      </c>
      <c r="Q3415" t="str">
        <f t="shared" si="373"/>
        <v>theater</v>
      </c>
      <c r="R3415" s="24" t="str">
        <f t="shared" si="374"/>
        <v>plays</v>
      </c>
      <c r="S3415" s="14" t="str">
        <f t="shared" si="375"/>
        <v>Feb</v>
      </c>
      <c r="T3415" s="14" t="str">
        <f t="shared" si="376"/>
        <v>2015</v>
      </c>
      <c r="U3415" s="14" t="str">
        <f t="shared" si="377"/>
        <v>Feb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23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71"/>
        <v>103.49999999999999</v>
      </c>
      <c r="P3416" s="10">
        <f t="shared" si="372"/>
        <v>70.568181818181813</v>
      </c>
      <c r="Q3416" t="str">
        <f t="shared" si="373"/>
        <v>theater</v>
      </c>
      <c r="R3416" s="24" t="str">
        <f t="shared" si="374"/>
        <v>plays</v>
      </c>
      <c r="S3416" s="14" t="str">
        <f t="shared" si="375"/>
        <v>Nov</v>
      </c>
      <c r="T3416" s="14" t="str">
        <f t="shared" si="376"/>
        <v>2016</v>
      </c>
      <c r="U3416" s="14" t="str">
        <f t="shared" si="377"/>
        <v>Dec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23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71"/>
        <v>100</v>
      </c>
      <c r="P3417" s="10">
        <f t="shared" si="372"/>
        <v>22.222222222222221</v>
      </c>
      <c r="Q3417" t="str">
        <f t="shared" si="373"/>
        <v>theater</v>
      </c>
      <c r="R3417" s="24" t="str">
        <f t="shared" si="374"/>
        <v>plays</v>
      </c>
      <c r="S3417" s="14" t="str">
        <f t="shared" si="375"/>
        <v>Apr</v>
      </c>
      <c r="T3417" s="14" t="str">
        <f t="shared" si="376"/>
        <v>2016</v>
      </c>
      <c r="U3417" s="14" t="str">
        <f t="shared" si="377"/>
        <v>Apr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23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71"/>
        <v>119.6</v>
      </c>
      <c r="P3418" s="10">
        <f t="shared" si="372"/>
        <v>159.46666666666667</v>
      </c>
      <c r="Q3418" t="str">
        <f t="shared" si="373"/>
        <v>theater</v>
      </c>
      <c r="R3418" s="24" t="str">
        <f t="shared" si="374"/>
        <v>plays</v>
      </c>
      <c r="S3418" s="14" t="str">
        <f t="shared" si="375"/>
        <v>Mar</v>
      </c>
      <c r="T3418" s="14" t="str">
        <f t="shared" si="376"/>
        <v>2015</v>
      </c>
      <c r="U3418" s="14" t="str">
        <f t="shared" si="377"/>
        <v>Apr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23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71"/>
        <v>100.00058823529412</v>
      </c>
      <c r="P3419" s="10">
        <f t="shared" si="372"/>
        <v>37.777999999999999</v>
      </c>
      <c r="Q3419" t="str">
        <f t="shared" si="373"/>
        <v>theater</v>
      </c>
      <c r="R3419" s="24" t="str">
        <f t="shared" si="374"/>
        <v>plays</v>
      </c>
      <c r="S3419" s="14" t="str">
        <f t="shared" si="375"/>
        <v>Sep</v>
      </c>
      <c r="T3419" s="14" t="str">
        <f t="shared" si="376"/>
        <v>2014</v>
      </c>
      <c r="U3419" s="14" t="str">
        <f t="shared" si="377"/>
        <v>Oct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23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71"/>
        <v>100.875</v>
      </c>
      <c r="P3420" s="10">
        <f t="shared" si="372"/>
        <v>72.053571428571431</v>
      </c>
      <c r="Q3420" t="str">
        <f t="shared" si="373"/>
        <v>theater</v>
      </c>
      <c r="R3420" s="24" t="str">
        <f t="shared" si="374"/>
        <v>plays</v>
      </c>
      <c r="S3420" s="14" t="str">
        <f t="shared" si="375"/>
        <v>Apr</v>
      </c>
      <c r="T3420" s="14" t="str">
        <f t="shared" si="376"/>
        <v>2014</v>
      </c>
      <c r="U3420" s="14" t="str">
        <f t="shared" si="377"/>
        <v>May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23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71"/>
        <v>106.54545454545455</v>
      </c>
      <c r="P3421" s="10">
        <f t="shared" si="372"/>
        <v>63.695652173913047</v>
      </c>
      <c r="Q3421" t="str">
        <f t="shared" si="373"/>
        <v>theater</v>
      </c>
      <c r="R3421" s="24" t="str">
        <f t="shared" si="374"/>
        <v>plays</v>
      </c>
      <c r="S3421" s="14" t="str">
        <f t="shared" si="375"/>
        <v>Mar</v>
      </c>
      <c r="T3421" s="14" t="str">
        <f t="shared" si="376"/>
        <v>2016</v>
      </c>
      <c r="U3421" s="14" t="str">
        <f t="shared" si="377"/>
        <v>Apr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23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71"/>
        <v>138</v>
      </c>
      <c r="P3422" s="10">
        <f t="shared" si="372"/>
        <v>28.411764705882351</v>
      </c>
      <c r="Q3422" t="str">
        <f t="shared" si="373"/>
        <v>theater</v>
      </c>
      <c r="R3422" s="24" t="str">
        <f t="shared" si="374"/>
        <v>plays</v>
      </c>
      <c r="S3422" s="14" t="str">
        <f t="shared" si="375"/>
        <v>Feb</v>
      </c>
      <c r="T3422" s="14" t="str">
        <f t="shared" si="376"/>
        <v>2016</v>
      </c>
      <c r="U3422" s="14" t="str">
        <f t="shared" si="377"/>
        <v>Feb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71"/>
        <v>101.15</v>
      </c>
      <c r="P3423" s="10">
        <f t="shared" si="372"/>
        <v>103.21428571428571</v>
      </c>
      <c r="Q3423" t="str">
        <f t="shared" si="373"/>
        <v>theater</v>
      </c>
      <c r="R3423" s="24" t="str">
        <f t="shared" si="374"/>
        <v>plays</v>
      </c>
      <c r="S3423" s="14" t="str">
        <f t="shared" si="375"/>
        <v>Feb</v>
      </c>
      <c r="T3423" s="14" t="str">
        <f t="shared" si="376"/>
        <v>2015</v>
      </c>
      <c r="U3423" s="14" t="str">
        <f t="shared" si="377"/>
        <v>Mar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23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71"/>
        <v>109.1</v>
      </c>
      <c r="P3424" s="10">
        <f t="shared" si="372"/>
        <v>71.152173913043484</v>
      </c>
      <c r="Q3424" t="str">
        <f t="shared" si="373"/>
        <v>theater</v>
      </c>
      <c r="R3424" s="24" t="str">
        <f t="shared" si="374"/>
        <v>plays</v>
      </c>
      <c r="S3424" s="14" t="str">
        <f t="shared" si="375"/>
        <v>Nov</v>
      </c>
      <c r="T3424" s="14" t="str">
        <f t="shared" si="376"/>
        <v>2015</v>
      </c>
      <c r="U3424" s="14" t="str">
        <f t="shared" si="377"/>
        <v>Dec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23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71"/>
        <v>140</v>
      </c>
      <c r="P3425" s="10">
        <f t="shared" si="372"/>
        <v>35</v>
      </c>
      <c r="Q3425" t="str">
        <f t="shared" si="373"/>
        <v>theater</v>
      </c>
      <c r="R3425" s="24" t="str">
        <f t="shared" si="374"/>
        <v>plays</v>
      </c>
      <c r="S3425" s="14" t="str">
        <f t="shared" si="375"/>
        <v>Mar</v>
      </c>
      <c r="T3425" s="14" t="str">
        <f t="shared" si="376"/>
        <v>2015</v>
      </c>
      <c r="U3425" s="14" t="str">
        <f t="shared" si="377"/>
        <v>Apr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23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71"/>
        <v>103.58333333333334</v>
      </c>
      <c r="P3426" s="10">
        <f t="shared" si="372"/>
        <v>81.776315789473685</v>
      </c>
      <c r="Q3426" t="str">
        <f t="shared" si="373"/>
        <v>theater</v>
      </c>
      <c r="R3426" s="24" t="str">
        <f t="shared" si="374"/>
        <v>plays</v>
      </c>
      <c r="S3426" s="14" t="str">
        <f t="shared" si="375"/>
        <v>Jan</v>
      </c>
      <c r="T3426" s="14" t="str">
        <f t="shared" si="376"/>
        <v>2015</v>
      </c>
      <c r="U3426" s="14" t="str">
        <f t="shared" si="377"/>
        <v>Feb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23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71"/>
        <v>102.97033333333331</v>
      </c>
      <c r="P3427" s="10">
        <f t="shared" si="372"/>
        <v>297.02980769230766</v>
      </c>
      <c r="Q3427" t="str">
        <f t="shared" si="373"/>
        <v>theater</v>
      </c>
      <c r="R3427" s="24" t="str">
        <f t="shared" si="374"/>
        <v>plays</v>
      </c>
      <c r="S3427" s="14" t="str">
        <f t="shared" si="375"/>
        <v>Sep</v>
      </c>
      <c r="T3427" s="14" t="str">
        <f t="shared" si="376"/>
        <v>2014</v>
      </c>
      <c r="U3427" s="14" t="str">
        <f t="shared" si="377"/>
        <v>Oct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23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71"/>
        <v>108.13333333333333</v>
      </c>
      <c r="P3428" s="10">
        <f t="shared" si="372"/>
        <v>46.609195402298852</v>
      </c>
      <c r="Q3428" t="str">
        <f t="shared" si="373"/>
        <v>theater</v>
      </c>
      <c r="R3428" s="24" t="str">
        <f t="shared" si="374"/>
        <v>plays</v>
      </c>
      <c r="S3428" s="14" t="str">
        <f t="shared" si="375"/>
        <v>Sep</v>
      </c>
      <c r="T3428" s="14" t="str">
        <f t="shared" si="376"/>
        <v>2014</v>
      </c>
      <c r="U3428" s="14" t="str">
        <f t="shared" si="377"/>
        <v>Sep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23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71"/>
        <v>100</v>
      </c>
      <c r="P3429" s="10">
        <f t="shared" si="372"/>
        <v>51.724137931034484</v>
      </c>
      <c r="Q3429" t="str">
        <f t="shared" si="373"/>
        <v>theater</v>
      </c>
      <c r="R3429" s="24" t="str">
        <f t="shared" si="374"/>
        <v>plays</v>
      </c>
      <c r="S3429" s="14" t="str">
        <f t="shared" si="375"/>
        <v>Jun</v>
      </c>
      <c r="T3429" s="14" t="str">
        <f t="shared" si="376"/>
        <v>2014</v>
      </c>
      <c r="U3429" s="14" t="str">
        <f t="shared" si="377"/>
        <v>Jul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23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71"/>
        <v>102.75000000000001</v>
      </c>
      <c r="P3430" s="10">
        <f t="shared" si="372"/>
        <v>40.294117647058826</v>
      </c>
      <c r="Q3430" t="str">
        <f t="shared" si="373"/>
        <v>theater</v>
      </c>
      <c r="R3430" s="24" t="str">
        <f t="shared" si="374"/>
        <v>plays</v>
      </c>
      <c r="S3430" s="14" t="str">
        <f t="shared" si="375"/>
        <v>Feb</v>
      </c>
      <c r="T3430" s="14" t="str">
        <f t="shared" si="376"/>
        <v>2015</v>
      </c>
      <c r="U3430" s="14" t="str">
        <f t="shared" si="377"/>
        <v>Feb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23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71"/>
        <v>130</v>
      </c>
      <c r="P3431" s="10">
        <f t="shared" si="372"/>
        <v>16.25</v>
      </c>
      <c r="Q3431" t="str">
        <f t="shared" si="373"/>
        <v>theater</v>
      </c>
      <c r="R3431" s="24" t="str">
        <f t="shared" si="374"/>
        <v>plays</v>
      </c>
      <c r="S3431" s="14" t="str">
        <f t="shared" si="375"/>
        <v>Oct</v>
      </c>
      <c r="T3431" s="14" t="str">
        <f t="shared" si="376"/>
        <v>2016</v>
      </c>
      <c r="U3431" s="14" t="str">
        <f t="shared" si="377"/>
        <v>Nov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23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71"/>
        <v>108.54949999999999</v>
      </c>
      <c r="P3432" s="10">
        <f t="shared" si="372"/>
        <v>30.152638888888887</v>
      </c>
      <c r="Q3432" t="str">
        <f t="shared" si="373"/>
        <v>theater</v>
      </c>
      <c r="R3432" s="24" t="str">
        <f t="shared" si="374"/>
        <v>plays</v>
      </c>
      <c r="S3432" s="14" t="str">
        <f t="shared" si="375"/>
        <v>Jun</v>
      </c>
      <c r="T3432" s="14" t="str">
        <f t="shared" si="376"/>
        <v>2014</v>
      </c>
      <c r="U3432" s="14" t="str">
        <f t="shared" si="377"/>
        <v>Jul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2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71"/>
        <v>100</v>
      </c>
      <c r="P3433" s="10">
        <f t="shared" si="372"/>
        <v>95.238095238095241</v>
      </c>
      <c r="Q3433" t="str">
        <f t="shared" si="373"/>
        <v>theater</v>
      </c>
      <c r="R3433" s="24" t="str">
        <f t="shared" si="374"/>
        <v>plays</v>
      </c>
      <c r="S3433" s="14" t="str">
        <f t="shared" si="375"/>
        <v>Jul</v>
      </c>
      <c r="T3433" s="14" t="str">
        <f t="shared" si="376"/>
        <v>2014</v>
      </c>
      <c r="U3433" s="14" t="str">
        <f t="shared" si="377"/>
        <v>Aug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23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71"/>
        <v>109.65</v>
      </c>
      <c r="P3434" s="10">
        <f t="shared" si="372"/>
        <v>52.214285714285715</v>
      </c>
      <c r="Q3434" t="str">
        <f t="shared" si="373"/>
        <v>theater</v>
      </c>
      <c r="R3434" s="24" t="str">
        <f t="shared" si="374"/>
        <v>plays</v>
      </c>
      <c r="S3434" s="14" t="str">
        <f t="shared" si="375"/>
        <v>Jan</v>
      </c>
      <c r="T3434" s="14" t="str">
        <f t="shared" si="376"/>
        <v>2016</v>
      </c>
      <c r="U3434" s="14" t="str">
        <f t="shared" si="377"/>
        <v>Feb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23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71"/>
        <v>100.26315789473684</v>
      </c>
      <c r="P3435" s="10">
        <f t="shared" si="372"/>
        <v>134.1549295774648</v>
      </c>
      <c r="Q3435" t="str">
        <f t="shared" si="373"/>
        <v>theater</v>
      </c>
      <c r="R3435" s="24" t="str">
        <f t="shared" si="374"/>
        <v>plays</v>
      </c>
      <c r="S3435" s="14" t="str">
        <f t="shared" si="375"/>
        <v>May</v>
      </c>
      <c r="T3435" s="14" t="str">
        <f t="shared" si="376"/>
        <v>2014</v>
      </c>
      <c r="U3435" s="14" t="str">
        <f t="shared" si="377"/>
        <v>Jun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23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71"/>
        <v>105.55000000000001</v>
      </c>
      <c r="P3436" s="10">
        <f t="shared" si="372"/>
        <v>62.827380952380949</v>
      </c>
      <c r="Q3436" t="str">
        <f t="shared" si="373"/>
        <v>theater</v>
      </c>
      <c r="R3436" s="24" t="str">
        <f t="shared" si="374"/>
        <v>plays</v>
      </c>
      <c r="S3436" s="14" t="str">
        <f t="shared" si="375"/>
        <v>Jun</v>
      </c>
      <c r="T3436" s="14" t="str">
        <f t="shared" si="376"/>
        <v>2014</v>
      </c>
      <c r="U3436" s="14" t="str">
        <f t="shared" si="377"/>
        <v>Jul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23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71"/>
        <v>112.00000000000001</v>
      </c>
      <c r="P3437" s="10">
        <f t="shared" si="372"/>
        <v>58.94736842105263</v>
      </c>
      <c r="Q3437" t="str">
        <f t="shared" si="373"/>
        <v>theater</v>
      </c>
      <c r="R3437" s="24" t="str">
        <f t="shared" si="374"/>
        <v>plays</v>
      </c>
      <c r="S3437" s="14" t="str">
        <f t="shared" si="375"/>
        <v>Jul</v>
      </c>
      <c r="T3437" s="14" t="str">
        <f t="shared" si="376"/>
        <v>2016</v>
      </c>
      <c r="U3437" s="14" t="str">
        <f t="shared" si="377"/>
        <v>Aug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23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71"/>
        <v>105.89999999999999</v>
      </c>
      <c r="P3438" s="10">
        <f t="shared" si="372"/>
        <v>143.1081081081081</v>
      </c>
      <c r="Q3438" t="str">
        <f t="shared" si="373"/>
        <v>theater</v>
      </c>
      <c r="R3438" s="24" t="str">
        <f t="shared" si="374"/>
        <v>plays</v>
      </c>
      <c r="S3438" s="14" t="str">
        <f t="shared" si="375"/>
        <v>Jul</v>
      </c>
      <c r="T3438" s="14" t="str">
        <f t="shared" si="376"/>
        <v>2014</v>
      </c>
      <c r="U3438" s="14" t="str">
        <f t="shared" si="377"/>
        <v>Aug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23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71"/>
        <v>101</v>
      </c>
      <c r="P3439" s="10">
        <f t="shared" si="372"/>
        <v>84.166666666666671</v>
      </c>
      <c r="Q3439" t="str">
        <f t="shared" si="373"/>
        <v>theater</v>
      </c>
      <c r="R3439" s="24" t="str">
        <f t="shared" si="374"/>
        <v>plays</v>
      </c>
      <c r="S3439" s="14" t="str">
        <f t="shared" si="375"/>
        <v>Jul</v>
      </c>
      <c r="T3439" s="14" t="str">
        <f t="shared" si="376"/>
        <v>2015</v>
      </c>
      <c r="U3439" s="14" t="str">
        <f t="shared" si="377"/>
        <v>Aug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23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71"/>
        <v>104.2</v>
      </c>
      <c r="P3440" s="10">
        <f t="shared" si="372"/>
        <v>186.07142857142858</v>
      </c>
      <c r="Q3440" t="str">
        <f t="shared" si="373"/>
        <v>theater</v>
      </c>
      <c r="R3440" s="24" t="str">
        <f t="shared" si="374"/>
        <v>plays</v>
      </c>
      <c r="S3440" s="14" t="str">
        <f t="shared" si="375"/>
        <v>Apr</v>
      </c>
      <c r="T3440" s="14" t="str">
        <f t="shared" si="376"/>
        <v>2015</v>
      </c>
      <c r="U3440" s="14" t="str">
        <f t="shared" si="377"/>
        <v>May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23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71"/>
        <v>134.67833333333334</v>
      </c>
      <c r="P3441" s="10">
        <f t="shared" si="372"/>
        <v>89.785555555555561</v>
      </c>
      <c r="Q3441" t="str">
        <f t="shared" si="373"/>
        <v>theater</v>
      </c>
      <c r="R3441" s="24" t="str">
        <f t="shared" si="374"/>
        <v>plays</v>
      </c>
      <c r="S3441" s="14" t="str">
        <f t="shared" si="375"/>
        <v>Jan</v>
      </c>
      <c r="T3441" s="14" t="str">
        <f t="shared" si="376"/>
        <v>2016</v>
      </c>
      <c r="U3441" s="14" t="str">
        <f t="shared" si="377"/>
        <v>Jan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23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71"/>
        <v>105.2184</v>
      </c>
      <c r="P3442" s="10">
        <f t="shared" si="372"/>
        <v>64.157560975609755</v>
      </c>
      <c r="Q3442" t="str">
        <f t="shared" si="373"/>
        <v>theater</v>
      </c>
      <c r="R3442" s="24" t="str">
        <f t="shared" si="374"/>
        <v>plays</v>
      </c>
      <c r="S3442" s="14" t="str">
        <f t="shared" si="375"/>
        <v>Jun</v>
      </c>
      <c r="T3442" s="14" t="str">
        <f t="shared" si="376"/>
        <v>2014</v>
      </c>
      <c r="U3442" s="14" t="str">
        <f t="shared" si="377"/>
        <v>Jul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2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71"/>
        <v>102.60000000000001</v>
      </c>
      <c r="P3443" s="10">
        <f t="shared" si="372"/>
        <v>59.651162790697676</v>
      </c>
      <c r="Q3443" t="str">
        <f t="shared" si="373"/>
        <v>theater</v>
      </c>
      <c r="R3443" s="24" t="str">
        <f t="shared" si="374"/>
        <v>plays</v>
      </c>
      <c r="S3443" s="14" t="str">
        <f t="shared" si="375"/>
        <v>Oct</v>
      </c>
      <c r="T3443" s="14" t="str">
        <f t="shared" si="376"/>
        <v>2015</v>
      </c>
      <c r="U3443" s="14" t="str">
        <f t="shared" si="377"/>
        <v>Nov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23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71"/>
        <v>100</v>
      </c>
      <c r="P3444" s="10">
        <f t="shared" si="372"/>
        <v>31.25</v>
      </c>
      <c r="Q3444" t="str">
        <f t="shared" si="373"/>
        <v>theater</v>
      </c>
      <c r="R3444" s="24" t="str">
        <f t="shared" si="374"/>
        <v>plays</v>
      </c>
      <c r="S3444" s="14" t="str">
        <f t="shared" si="375"/>
        <v>Apr</v>
      </c>
      <c r="T3444" s="14" t="str">
        <f t="shared" si="376"/>
        <v>2015</v>
      </c>
      <c r="U3444" s="14" t="str">
        <f t="shared" si="377"/>
        <v>May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23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71"/>
        <v>185.5</v>
      </c>
      <c r="P3445" s="10">
        <f t="shared" si="372"/>
        <v>41.222222222222221</v>
      </c>
      <c r="Q3445" t="str">
        <f t="shared" si="373"/>
        <v>theater</v>
      </c>
      <c r="R3445" s="24" t="str">
        <f t="shared" si="374"/>
        <v>plays</v>
      </c>
      <c r="S3445" s="14" t="str">
        <f t="shared" si="375"/>
        <v>Aug</v>
      </c>
      <c r="T3445" s="14" t="str">
        <f t="shared" si="376"/>
        <v>2014</v>
      </c>
      <c r="U3445" s="14" t="str">
        <f t="shared" si="377"/>
        <v>Sep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23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71"/>
        <v>289</v>
      </c>
      <c r="P3446" s="10">
        <f t="shared" si="372"/>
        <v>43.35</v>
      </c>
      <c r="Q3446" t="str">
        <f t="shared" si="373"/>
        <v>theater</v>
      </c>
      <c r="R3446" s="24" t="str">
        <f t="shared" si="374"/>
        <v>plays</v>
      </c>
      <c r="S3446" s="14" t="str">
        <f t="shared" si="375"/>
        <v>May</v>
      </c>
      <c r="T3446" s="14" t="str">
        <f t="shared" si="376"/>
        <v>2016</v>
      </c>
      <c r="U3446" s="14" t="str">
        <f t="shared" si="377"/>
        <v>Jun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23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71"/>
        <v>100</v>
      </c>
      <c r="P3447" s="10">
        <f t="shared" si="372"/>
        <v>64.516129032258064</v>
      </c>
      <c r="Q3447" t="str">
        <f t="shared" si="373"/>
        <v>theater</v>
      </c>
      <c r="R3447" s="24" t="str">
        <f t="shared" si="374"/>
        <v>plays</v>
      </c>
      <c r="S3447" s="14" t="str">
        <f t="shared" si="375"/>
        <v>Sep</v>
      </c>
      <c r="T3447" s="14" t="str">
        <f t="shared" si="376"/>
        <v>2015</v>
      </c>
      <c r="U3447" s="14" t="str">
        <f t="shared" si="377"/>
        <v>Oct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23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71"/>
        <v>108.2</v>
      </c>
      <c r="P3448" s="10">
        <f t="shared" si="372"/>
        <v>43.28</v>
      </c>
      <c r="Q3448" t="str">
        <f t="shared" si="373"/>
        <v>theater</v>
      </c>
      <c r="R3448" s="24" t="str">
        <f t="shared" si="374"/>
        <v>plays</v>
      </c>
      <c r="S3448" s="14" t="str">
        <f t="shared" si="375"/>
        <v>Jan</v>
      </c>
      <c r="T3448" s="14" t="str">
        <f t="shared" si="376"/>
        <v>2015</v>
      </c>
      <c r="U3448" s="14" t="str">
        <f t="shared" si="377"/>
        <v>Feb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23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71"/>
        <v>107.80000000000001</v>
      </c>
      <c r="P3449" s="10">
        <f t="shared" si="372"/>
        <v>77</v>
      </c>
      <c r="Q3449" t="str">
        <f t="shared" si="373"/>
        <v>theater</v>
      </c>
      <c r="R3449" s="24" t="str">
        <f t="shared" si="374"/>
        <v>plays</v>
      </c>
      <c r="S3449" s="14" t="str">
        <f t="shared" si="375"/>
        <v>Feb</v>
      </c>
      <c r="T3449" s="14" t="str">
        <f t="shared" si="376"/>
        <v>2016</v>
      </c>
      <c r="U3449" s="14" t="str">
        <f t="shared" si="377"/>
        <v>Mar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23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71"/>
        <v>109.76190476190477</v>
      </c>
      <c r="P3450" s="10">
        <f t="shared" si="372"/>
        <v>51.222222222222221</v>
      </c>
      <c r="Q3450" t="str">
        <f t="shared" si="373"/>
        <v>theater</v>
      </c>
      <c r="R3450" s="24" t="str">
        <f t="shared" si="374"/>
        <v>plays</v>
      </c>
      <c r="S3450" s="14" t="str">
        <f t="shared" si="375"/>
        <v>Nov</v>
      </c>
      <c r="T3450" s="14" t="str">
        <f t="shared" si="376"/>
        <v>2014</v>
      </c>
      <c r="U3450" s="14" t="str">
        <f t="shared" si="377"/>
        <v>Dec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23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71"/>
        <v>170.625</v>
      </c>
      <c r="P3451" s="10">
        <f t="shared" si="372"/>
        <v>68.25</v>
      </c>
      <c r="Q3451" t="str">
        <f t="shared" si="373"/>
        <v>theater</v>
      </c>
      <c r="R3451" s="24" t="str">
        <f t="shared" si="374"/>
        <v>plays</v>
      </c>
      <c r="S3451" s="14" t="str">
        <f t="shared" si="375"/>
        <v>Jun</v>
      </c>
      <c r="T3451" s="14" t="str">
        <f t="shared" si="376"/>
        <v>2016</v>
      </c>
      <c r="U3451" s="14" t="str">
        <f t="shared" si="377"/>
        <v>Jul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23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71"/>
        <v>152</v>
      </c>
      <c r="P3452" s="10">
        <f t="shared" si="372"/>
        <v>19.487179487179485</v>
      </c>
      <c r="Q3452" t="str">
        <f t="shared" si="373"/>
        <v>theater</v>
      </c>
      <c r="R3452" s="24" t="str">
        <f t="shared" si="374"/>
        <v>plays</v>
      </c>
      <c r="S3452" s="14" t="str">
        <f t="shared" si="375"/>
        <v>Feb</v>
      </c>
      <c r="T3452" s="14" t="str">
        <f t="shared" si="376"/>
        <v>2015</v>
      </c>
      <c r="U3452" s="14" t="str">
        <f t="shared" si="377"/>
        <v>Apr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2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71"/>
        <v>101.23076923076924</v>
      </c>
      <c r="P3453" s="10">
        <f t="shared" si="372"/>
        <v>41.125</v>
      </c>
      <c r="Q3453" t="str">
        <f t="shared" si="373"/>
        <v>theater</v>
      </c>
      <c r="R3453" s="24" t="str">
        <f t="shared" si="374"/>
        <v>plays</v>
      </c>
      <c r="S3453" s="14" t="str">
        <f t="shared" si="375"/>
        <v>Mar</v>
      </c>
      <c r="T3453" s="14" t="str">
        <f t="shared" si="376"/>
        <v>2015</v>
      </c>
      <c r="U3453" s="14" t="str">
        <f t="shared" si="377"/>
        <v>Apr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23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71"/>
        <v>153.19999999999999</v>
      </c>
      <c r="P3454" s="10">
        <f t="shared" si="372"/>
        <v>41.405405405405403</v>
      </c>
      <c r="Q3454" t="str">
        <f t="shared" si="373"/>
        <v>theater</v>
      </c>
      <c r="R3454" s="24" t="str">
        <f t="shared" si="374"/>
        <v>plays</v>
      </c>
      <c r="S3454" s="14" t="str">
        <f t="shared" si="375"/>
        <v>Jun</v>
      </c>
      <c r="T3454" s="14" t="str">
        <f t="shared" si="376"/>
        <v>2014</v>
      </c>
      <c r="U3454" s="14" t="str">
        <f t="shared" si="377"/>
        <v>Jul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23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71"/>
        <v>128.33333333333334</v>
      </c>
      <c r="P3455" s="10">
        <f t="shared" si="372"/>
        <v>27.5</v>
      </c>
      <c r="Q3455" t="str">
        <f t="shared" si="373"/>
        <v>theater</v>
      </c>
      <c r="R3455" s="24" t="str">
        <f t="shared" si="374"/>
        <v>plays</v>
      </c>
      <c r="S3455" s="14" t="str">
        <f t="shared" si="375"/>
        <v>Jun</v>
      </c>
      <c r="T3455" s="14" t="str">
        <f t="shared" si="376"/>
        <v>2016</v>
      </c>
      <c r="U3455" s="14" t="str">
        <f t="shared" si="377"/>
        <v>Aug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23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71"/>
        <v>100.71428571428571</v>
      </c>
      <c r="P3456" s="10">
        <f t="shared" si="372"/>
        <v>33.571428571428569</v>
      </c>
      <c r="Q3456" t="str">
        <f t="shared" si="373"/>
        <v>theater</v>
      </c>
      <c r="R3456" s="24" t="str">
        <f t="shared" si="374"/>
        <v>plays</v>
      </c>
      <c r="S3456" s="14" t="str">
        <f t="shared" si="375"/>
        <v>Jul</v>
      </c>
      <c r="T3456" s="14" t="str">
        <f t="shared" si="376"/>
        <v>2014</v>
      </c>
      <c r="U3456" s="14" t="str">
        <f t="shared" si="377"/>
        <v>Jul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23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71"/>
        <v>100.64999999999999</v>
      </c>
      <c r="P3457" s="10">
        <f t="shared" si="372"/>
        <v>145.86956521739131</v>
      </c>
      <c r="Q3457" t="str">
        <f t="shared" si="373"/>
        <v>theater</v>
      </c>
      <c r="R3457" s="24" t="str">
        <f t="shared" si="374"/>
        <v>plays</v>
      </c>
      <c r="S3457" s="14" t="str">
        <f t="shared" si="375"/>
        <v>Sep</v>
      </c>
      <c r="T3457" s="14" t="str">
        <f t="shared" si="376"/>
        <v>2016</v>
      </c>
      <c r="U3457" s="14" t="str">
        <f t="shared" si="377"/>
        <v>Oct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23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71"/>
        <v>191.3</v>
      </c>
      <c r="P3458" s="10">
        <f t="shared" si="372"/>
        <v>358.6875</v>
      </c>
      <c r="Q3458" t="str">
        <f t="shared" si="373"/>
        <v>theater</v>
      </c>
      <c r="R3458" s="24" t="str">
        <f t="shared" si="374"/>
        <v>plays</v>
      </c>
      <c r="S3458" s="14" t="str">
        <f t="shared" si="375"/>
        <v>Jul</v>
      </c>
      <c r="T3458" s="14" t="str">
        <f t="shared" si="376"/>
        <v>2014</v>
      </c>
      <c r="U3458" s="14" t="str">
        <f t="shared" si="377"/>
        <v>Aug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23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78">E3459/D3459*100</f>
        <v>140.19999999999999</v>
      </c>
      <c r="P3459" s="10">
        <f t="shared" ref="P3459:P3522" si="379">E3459/L3459</f>
        <v>50.981818181818184</v>
      </c>
      <c r="Q3459" t="str">
        <f t="shared" ref="Q3459:Q3522" si="380">LEFT(N3459,FIND("/",N3459)-1)</f>
        <v>theater</v>
      </c>
      <c r="R3459" s="24" t="str">
        <f t="shared" ref="R3459:R3522" si="381">RIGHT(N3459,LEN(N3459)-SEARCH("/",N3459,1))</f>
        <v>plays</v>
      </c>
      <c r="S3459" s="14" t="str">
        <f t="shared" ref="S3459:S3522" si="382">TEXT((((J3459/60)/60)/24)+DATE(1970,1,1),"mmm")</f>
        <v>Jan</v>
      </c>
      <c r="T3459" s="14" t="str">
        <f t="shared" ref="T3459:T3522" si="383">TEXT(((((J3459/60)/60)/24)+DATE(1970,1,1)),"yyyy")</f>
        <v>2015</v>
      </c>
      <c r="U3459" s="14" t="str">
        <f t="shared" ref="U3459:U3522" si="384">TEXT((((I3459/60)/60)/24)+DATE(1970,1,1),"mmm")</f>
        <v>Feb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23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78"/>
        <v>124.33537832310839</v>
      </c>
      <c r="P3460" s="10">
        <f t="shared" si="379"/>
        <v>45.037037037037038</v>
      </c>
      <c r="Q3460" t="str">
        <f t="shared" si="380"/>
        <v>theater</v>
      </c>
      <c r="R3460" s="24" t="str">
        <f t="shared" si="381"/>
        <v>plays</v>
      </c>
      <c r="S3460" s="14" t="str">
        <f t="shared" si="382"/>
        <v>Jan</v>
      </c>
      <c r="T3460" s="14" t="str">
        <f t="shared" si="383"/>
        <v>2015</v>
      </c>
      <c r="U3460" s="14" t="str">
        <f t="shared" si="384"/>
        <v>Feb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23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78"/>
        <v>126.2</v>
      </c>
      <c r="P3461" s="10">
        <f t="shared" si="379"/>
        <v>17.527777777777779</v>
      </c>
      <c r="Q3461" t="str">
        <f t="shared" si="380"/>
        <v>theater</v>
      </c>
      <c r="R3461" s="24" t="str">
        <f t="shared" si="381"/>
        <v>plays</v>
      </c>
      <c r="S3461" s="14" t="str">
        <f t="shared" si="382"/>
        <v>Apr</v>
      </c>
      <c r="T3461" s="14" t="str">
        <f t="shared" si="383"/>
        <v>2016</v>
      </c>
      <c r="U3461" s="14" t="str">
        <f t="shared" si="384"/>
        <v>May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23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78"/>
        <v>190</v>
      </c>
      <c r="P3462" s="10">
        <f t="shared" si="379"/>
        <v>50</v>
      </c>
      <c r="Q3462" t="str">
        <f t="shared" si="380"/>
        <v>theater</v>
      </c>
      <c r="R3462" s="24" t="str">
        <f t="shared" si="381"/>
        <v>plays</v>
      </c>
      <c r="S3462" s="14" t="str">
        <f t="shared" si="382"/>
        <v>Aug</v>
      </c>
      <c r="T3462" s="14" t="str">
        <f t="shared" si="383"/>
        <v>2014</v>
      </c>
      <c r="U3462" s="14" t="str">
        <f t="shared" si="384"/>
        <v>Aug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2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78"/>
        <v>139</v>
      </c>
      <c r="P3463" s="10">
        <f t="shared" si="379"/>
        <v>57.916666666666664</v>
      </c>
      <c r="Q3463" t="str">
        <f t="shared" si="380"/>
        <v>theater</v>
      </c>
      <c r="R3463" s="24" t="str">
        <f t="shared" si="381"/>
        <v>plays</v>
      </c>
      <c r="S3463" s="14" t="str">
        <f t="shared" si="382"/>
        <v>Sep</v>
      </c>
      <c r="T3463" s="14" t="str">
        <f t="shared" si="383"/>
        <v>2016</v>
      </c>
      <c r="U3463" s="14" t="str">
        <f t="shared" si="384"/>
        <v>Oct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23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78"/>
        <v>202</v>
      </c>
      <c r="P3464" s="10">
        <f t="shared" si="379"/>
        <v>29.705882352941178</v>
      </c>
      <c r="Q3464" t="str">
        <f t="shared" si="380"/>
        <v>theater</v>
      </c>
      <c r="R3464" s="24" t="str">
        <f t="shared" si="381"/>
        <v>plays</v>
      </c>
      <c r="S3464" s="14" t="str">
        <f t="shared" si="382"/>
        <v>Jun</v>
      </c>
      <c r="T3464" s="14" t="str">
        <f t="shared" si="383"/>
        <v>2015</v>
      </c>
      <c r="U3464" s="14" t="str">
        <f t="shared" si="384"/>
        <v>Jul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23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78"/>
        <v>103.38000000000001</v>
      </c>
      <c r="P3465" s="10">
        <f t="shared" si="379"/>
        <v>90.684210526315795</v>
      </c>
      <c r="Q3465" t="str">
        <f t="shared" si="380"/>
        <v>theater</v>
      </c>
      <c r="R3465" s="24" t="str">
        <f t="shared" si="381"/>
        <v>plays</v>
      </c>
      <c r="S3465" s="14" t="str">
        <f t="shared" si="382"/>
        <v>Aug</v>
      </c>
      <c r="T3465" s="14" t="str">
        <f t="shared" si="383"/>
        <v>2016</v>
      </c>
      <c r="U3465" s="14" t="str">
        <f t="shared" si="384"/>
        <v>Oct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23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78"/>
        <v>102.3236</v>
      </c>
      <c r="P3466" s="10">
        <f t="shared" si="379"/>
        <v>55.012688172043013</v>
      </c>
      <c r="Q3466" t="str">
        <f t="shared" si="380"/>
        <v>theater</v>
      </c>
      <c r="R3466" s="24" t="str">
        <f t="shared" si="381"/>
        <v>plays</v>
      </c>
      <c r="S3466" s="14" t="str">
        <f t="shared" si="382"/>
        <v>Jul</v>
      </c>
      <c r="T3466" s="14" t="str">
        <f t="shared" si="383"/>
        <v>2016</v>
      </c>
      <c r="U3466" s="14" t="str">
        <f t="shared" si="384"/>
        <v>Aug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23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78"/>
        <v>103</v>
      </c>
      <c r="P3467" s="10">
        <f t="shared" si="379"/>
        <v>57.222222222222221</v>
      </c>
      <c r="Q3467" t="str">
        <f t="shared" si="380"/>
        <v>theater</v>
      </c>
      <c r="R3467" s="24" t="str">
        <f t="shared" si="381"/>
        <v>plays</v>
      </c>
      <c r="S3467" s="14" t="str">
        <f t="shared" si="382"/>
        <v>Jul</v>
      </c>
      <c r="T3467" s="14" t="str">
        <f t="shared" si="383"/>
        <v>2015</v>
      </c>
      <c r="U3467" s="14" t="str">
        <f t="shared" si="384"/>
        <v>Aug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23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78"/>
        <v>127.14285714285714</v>
      </c>
      <c r="P3468" s="10">
        <f t="shared" si="379"/>
        <v>72.950819672131146</v>
      </c>
      <c r="Q3468" t="str">
        <f t="shared" si="380"/>
        <v>theater</v>
      </c>
      <c r="R3468" s="24" t="str">
        <f t="shared" si="381"/>
        <v>plays</v>
      </c>
      <c r="S3468" s="14" t="str">
        <f t="shared" si="382"/>
        <v>Feb</v>
      </c>
      <c r="T3468" s="14" t="str">
        <f t="shared" si="383"/>
        <v>2016</v>
      </c>
      <c r="U3468" s="14" t="str">
        <f t="shared" si="384"/>
        <v>Apr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23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78"/>
        <v>101</v>
      </c>
      <c r="P3469" s="10">
        <f t="shared" si="379"/>
        <v>64.468085106382972</v>
      </c>
      <c r="Q3469" t="str">
        <f t="shared" si="380"/>
        <v>theater</v>
      </c>
      <c r="R3469" s="24" t="str">
        <f t="shared" si="381"/>
        <v>plays</v>
      </c>
      <c r="S3469" s="14" t="str">
        <f t="shared" si="382"/>
        <v>Feb</v>
      </c>
      <c r="T3469" s="14" t="str">
        <f t="shared" si="383"/>
        <v>2015</v>
      </c>
      <c r="U3469" s="14" t="str">
        <f t="shared" si="384"/>
        <v>Mar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23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78"/>
        <v>121.78</v>
      </c>
      <c r="P3470" s="10">
        <f t="shared" si="379"/>
        <v>716.35294117647061</v>
      </c>
      <c r="Q3470" t="str">
        <f t="shared" si="380"/>
        <v>theater</v>
      </c>
      <c r="R3470" s="24" t="str">
        <f t="shared" si="381"/>
        <v>plays</v>
      </c>
      <c r="S3470" s="14" t="str">
        <f t="shared" si="382"/>
        <v>Aug</v>
      </c>
      <c r="T3470" s="14" t="str">
        <f t="shared" si="383"/>
        <v>2016</v>
      </c>
      <c r="U3470" s="14" t="str">
        <f t="shared" si="384"/>
        <v>Sep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23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78"/>
        <v>113.39285714285714</v>
      </c>
      <c r="P3471" s="10">
        <f t="shared" si="379"/>
        <v>50.396825396825399</v>
      </c>
      <c r="Q3471" t="str">
        <f t="shared" si="380"/>
        <v>theater</v>
      </c>
      <c r="R3471" s="24" t="str">
        <f t="shared" si="381"/>
        <v>plays</v>
      </c>
      <c r="S3471" s="14" t="str">
        <f t="shared" si="382"/>
        <v>Mar</v>
      </c>
      <c r="T3471" s="14" t="str">
        <f t="shared" si="383"/>
        <v>2016</v>
      </c>
      <c r="U3471" s="14" t="str">
        <f t="shared" si="384"/>
        <v>Apr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23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78"/>
        <v>150</v>
      </c>
      <c r="P3472" s="10">
        <f t="shared" si="379"/>
        <v>41.666666666666664</v>
      </c>
      <c r="Q3472" t="str">
        <f t="shared" si="380"/>
        <v>theater</v>
      </c>
      <c r="R3472" s="24" t="str">
        <f t="shared" si="381"/>
        <v>plays</v>
      </c>
      <c r="S3472" s="14" t="str">
        <f t="shared" si="382"/>
        <v>Jun</v>
      </c>
      <c r="T3472" s="14" t="str">
        <f t="shared" si="383"/>
        <v>2016</v>
      </c>
      <c r="U3472" s="14" t="str">
        <f t="shared" si="384"/>
        <v>Jul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2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78"/>
        <v>214.6</v>
      </c>
      <c r="P3473" s="10">
        <f t="shared" si="379"/>
        <v>35.766666666666666</v>
      </c>
      <c r="Q3473" t="str">
        <f t="shared" si="380"/>
        <v>theater</v>
      </c>
      <c r="R3473" s="24" t="str">
        <f t="shared" si="381"/>
        <v>plays</v>
      </c>
      <c r="S3473" s="14" t="str">
        <f t="shared" si="382"/>
        <v>Jul</v>
      </c>
      <c r="T3473" s="14" t="str">
        <f t="shared" si="383"/>
        <v>2014</v>
      </c>
      <c r="U3473" s="14" t="str">
        <f t="shared" si="384"/>
        <v>Aug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23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78"/>
        <v>102.05</v>
      </c>
      <c r="P3474" s="10">
        <f t="shared" si="379"/>
        <v>88.739130434782609</v>
      </c>
      <c r="Q3474" t="str">
        <f t="shared" si="380"/>
        <v>theater</v>
      </c>
      <c r="R3474" s="24" t="str">
        <f t="shared" si="381"/>
        <v>plays</v>
      </c>
      <c r="S3474" s="14" t="str">
        <f t="shared" si="382"/>
        <v>Oct</v>
      </c>
      <c r="T3474" s="14" t="str">
        <f t="shared" si="383"/>
        <v>2014</v>
      </c>
      <c r="U3474" s="14" t="str">
        <f t="shared" si="384"/>
        <v>Nov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23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78"/>
        <v>100</v>
      </c>
      <c r="P3475" s="10">
        <f t="shared" si="379"/>
        <v>148.4848484848485</v>
      </c>
      <c r="Q3475" t="str">
        <f t="shared" si="380"/>
        <v>theater</v>
      </c>
      <c r="R3475" s="24" t="str">
        <f t="shared" si="381"/>
        <v>plays</v>
      </c>
      <c r="S3475" s="14" t="str">
        <f t="shared" si="382"/>
        <v>Feb</v>
      </c>
      <c r="T3475" s="14" t="str">
        <f t="shared" si="383"/>
        <v>2015</v>
      </c>
      <c r="U3475" s="14" t="str">
        <f t="shared" si="384"/>
        <v>Mar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23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78"/>
        <v>101</v>
      </c>
      <c r="P3476" s="10">
        <f t="shared" si="379"/>
        <v>51.794871794871796</v>
      </c>
      <c r="Q3476" t="str">
        <f t="shared" si="380"/>
        <v>theater</v>
      </c>
      <c r="R3476" s="24" t="str">
        <f t="shared" si="381"/>
        <v>plays</v>
      </c>
      <c r="S3476" s="14" t="str">
        <f t="shared" si="382"/>
        <v>Jun</v>
      </c>
      <c r="T3476" s="14" t="str">
        <f t="shared" si="383"/>
        <v>2016</v>
      </c>
      <c r="U3476" s="14" t="str">
        <f t="shared" si="384"/>
        <v>Jul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23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78"/>
        <v>113.33333333333333</v>
      </c>
      <c r="P3477" s="10">
        <f t="shared" si="379"/>
        <v>20</v>
      </c>
      <c r="Q3477" t="str">
        <f t="shared" si="380"/>
        <v>theater</v>
      </c>
      <c r="R3477" s="24" t="str">
        <f t="shared" si="381"/>
        <v>plays</v>
      </c>
      <c r="S3477" s="14" t="str">
        <f t="shared" si="382"/>
        <v>Oct</v>
      </c>
      <c r="T3477" s="14" t="str">
        <f t="shared" si="383"/>
        <v>2014</v>
      </c>
      <c r="U3477" s="14" t="str">
        <f t="shared" si="384"/>
        <v>Nov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23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78"/>
        <v>104</v>
      </c>
      <c r="P3478" s="10">
        <f t="shared" si="379"/>
        <v>52</v>
      </c>
      <c r="Q3478" t="str">
        <f t="shared" si="380"/>
        <v>theater</v>
      </c>
      <c r="R3478" s="24" t="str">
        <f t="shared" si="381"/>
        <v>plays</v>
      </c>
      <c r="S3478" s="14" t="str">
        <f t="shared" si="382"/>
        <v>Oct</v>
      </c>
      <c r="T3478" s="14" t="str">
        <f t="shared" si="383"/>
        <v>2014</v>
      </c>
      <c r="U3478" s="14" t="str">
        <f t="shared" si="384"/>
        <v>Oct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23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78"/>
        <v>115.33333333333333</v>
      </c>
      <c r="P3479" s="10">
        <f t="shared" si="379"/>
        <v>53.230769230769234</v>
      </c>
      <c r="Q3479" t="str">
        <f t="shared" si="380"/>
        <v>theater</v>
      </c>
      <c r="R3479" s="24" t="str">
        <f t="shared" si="381"/>
        <v>plays</v>
      </c>
      <c r="S3479" s="14" t="str">
        <f t="shared" si="382"/>
        <v>May</v>
      </c>
      <c r="T3479" s="14" t="str">
        <f t="shared" si="383"/>
        <v>2015</v>
      </c>
      <c r="U3479" s="14" t="str">
        <f t="shared" si="384"/>
        <v>May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23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78"/>
        <v>112.85000000000001</v>
      </c>
      <c r="P3480" s="10">
        <f t="shared" si="379"/>
        <v>39.596491228070178</v>
      </c>
      <c r="Q3480" t="str">
        <f t="shared" si="380"/>
        <v>theater</v>
      </c>
      <c r="R3480" s="24" t="str">
        <f t="shared" si="381"/>
        <v>plays</v>
      </c>
      <c r="S3480" s="14" t="str">
        <f t="shared" si="382"/>
        <v>Feb</v>
      </c>
      <c r="T3480" s="14" t="str">
        <f t="shared" si="383"/>
        <v>2015</v>
      </c>
      <c r="U3480" s="14" t="str">
        <f t="shared" si="384"/>
        <v>Mar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23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78"/>
        <v>127.86666666666666</v>
      </c>
      <c r="P3481" s="10">
        <f t="shared" si="379"/>
        <v>34.25</v>
      </c>
      <c r="Q3481" t="str">
        <f t="shared" si="380"/>
        <v>theater</v>
      </c>
      <c r="R3481" s="24" t="str">
        <f t="shared" si="381"/>
        <v>plays</v>
      </c>
      <c r="S3481" s="14" t="str">
        <f t="shared" si="382"/>
        <v>May</v>
      </c>
      <c r="T3481" s="14" t="str">
        <f t="shared" si="383"/>
        <v>2014</v>
      </c>
      <c r="U3481" s="14" t="str">
        <f t="shared" si="384"/>
        <v>Jun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23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78"/>
        <v>142.66666666666669</v>
      </c>
      <c r="P3482" s="10">
        <f t="shared" si="379"/>
        <v>164.61538461538461</v>
      </c>
      <c r="Q3482" t="str">
        <f t="shared" si="380"/>
        <v>theater</v>
      </c>
      <c r="R3482" s="24" t="str">
        <f t="shared" si="381"/>
        <v>plays</v>
      </c>
      <c r="S3482" s="14" t="str">
        <f t="shared" si="382"/>
        <v>Jun</v>
      </c>
      <c r="T3482" s="14" t="str">
        <f t="shared" si="383"/>
        <v>2015</v>
      </c>
      <c r="U3482" s="14" t="str">
        <f t="shared" si="384"/>
        <v>Jul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2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78"/>
        <v>118.8</v>
      </c>
      <c r="P3483" s="10">
        <f t="shared" si="379"/>
        <v>125.05263157894737</v>
      </c>
      <c r="Q3483" t="str">
        <f t="shared" si="380"/>
        <v>theater</v>
      </c>
      <c r="R3483" s="24" t="str">
        <f t="shared" si="381"/>
        <v>plays</v>
      </c>
      <c r="S3483" s="14" t="str">
        <f t="shared" si="382"/>
        <v>Dec</v>
      </c>
      <c r="T3483" s="14" t="str">
        <f t="shared" si="383"/>
        <v>2014</v>
      </c>
      <c r="U3483" s="14" t="str">
        <f t="shared" si="384"/>
        <v>Jan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23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78"/>
        <v>138.33333333333334</v>
      </c>
      <c r="P3484" s="10">
        <f t="shared" si="379"/>
        <v>51.875</v>
      </c>
      <c r="Q3484" t="str">
        <f t="shared" si="380"/>
        <v>theater</v>
      </c>
      <c r="R3484" s="24" t="str">
        <f t="shared" si="381"/>
        <v>plays</v>
      </c>
      <c r="S3484" s="14" t="str">
        <f t="shared" si="382"/>
        <v>Jun</v>
      </c>
      <c r="T3484" s="14" t="str">
        <f t="shared" si="383"/>
        <v>2014</v>
      </c>
      <c r="U3484" s="14" t="str">
        <f t="shared" si="384"/>
        <v>Jul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23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78"/>
        <v>159.9402985074627</v>
      </c>
      <c r="P3485" s="10">
        <f t="shared" si="379"/>
        <v>40.285714285714285</v>
      </c>
      <c r="Q3485" t="str">
        <f t="shared" si="380"/>
        <v>theater</v>
      </c>
      <c r="R3485" s="24" t="str">
        <f t="shared" si="381"/>
        <v>plays</v>
      </c>
      <c r="S3485" s="14" t="str">
        <f t="shared" si="382"/>
        <v>Jun</v>
      </c>
      <c r="T3485" s="14" t="str">
        <f t="shared" si="383"/>
        <v>2014</v>
      </c>
      <c r="U3485" s="14" t="str">
        <f t="shared" si="384"/>
        <v>Jul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23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78"/>
        <v>114.24000000000001</v>
      </c>
      <c r="P3486" s="10">
        <f t="shared" si="379"/>
        <v>64.909090909090907</v>
      </c>
      <c r="Q3486" t="str">
        <f t="shared" si="380"/>
        <v>theater</v>
      </c>
      <c r="R3486" s="24" t="str">
        <f t="shared" si="381"/>
        <v>plays</v>
      </c>
      <c r="S3486" s="14" t="str">
        <f t="shared" si="382"/>
        <v>May</v>
      </c>
      <c r="T3486" s="14" t="str">
        <f t="shared" si="383"/>
        <v>2016</v>
      </c>
      <c r="U3486" s="14" t="str">
        <f t="shared" si="384"/>
        <v>Jun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23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78"/>
        <v>100.60606060606061</v>
      </c>
      <c r="P3487" s="10">
        <f t="shared" si="379"/>
        <v>55.333333333333336</v>
      </c>
      <c r="Q3487" t="str">
        <f t="shared" si="380"/>
        <v>theater</v>
      </c>
      <c r="R3487" s="24" t="str">
        <f t="shared" si="381"/>
        <v>plays</v>
      </c>
      <c r="S3487" s="14" t="str">
        <f t="shared" si="382"/>
        <v>Jan</v>
      </c>
      <c r="T3487" s="14" t="str">
        <f t="shared" si="383"/>
        <v>2016</v>
      </c>
      <c r="U3487" s="14" t="str">
        <f t="shared" si="384"/>
        <v>Feb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23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78"/>
        <v>155.20000000000002</v>
      </c>
      <c r="P3488" s="10">
        <f t="shared" si="379"/>
        <v>83.142857142857139</v>
      </c>
      <c r="Q3488" t="str">
        <f t="shared" si="380"/>
        <v>theater</v>
      </c>
      <c r="R3488" s="24" t="str">
        <f t="shared" si="381"/>
        <v>plays</v>
      </c>
      <c r="S3488" s="14" t="str">
        <f t="shared" si="382"/>
        <v>May</v>
      </c>
      <c r="T3488" s="14" t="str">
        <f t="shared" si="383"/>
        <v>2015</v>
      </c>
      <c r="U3488" s="14" t="str">
        <f t="shared" si="384"/>
        <v>Jun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23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78"/>
        <v>127.75000000000001</v>
      </c>
      <c r="P3489" s="10">
        <f t="shared" si="379"/>
        <v>38.712121212121211</v>
      </c>
      <c r="Q3489" t="str">
        <f t="shared" si="380"/>
        <v>theater</v>
      </c>
      <c r="R3489" s="24" t="str">
        <f t="shared" si="381"/>
        <v>plays</v>
      </c>
      <c r="S3489" s="14" t="str">
        <f t="shared" si="382"/>
        <v>May</v>
      </c>
      <c r="T3489" s="14" t="str">
        <f t="shared" si="383"/>
        <v>2015</v>
      </c>
      <c r="U3489" s="14" t="str">
        <f t="shared" si="384"/>
        <v>Jun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23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78"/>
        <v>121.2</v>
      </c>
      <c r="P3490" s="10">
        <f t="shared" si="379"/>
        <v>125.37931034482759</v>
      </c>
      <c r="Q3490" t="str">
        <f t="shared" si="380"/>
        <v>theater</v>
      </c>
      <c r="R3490" s="24" t="str">
        <f t="shared" si="381"/>
        <v>plays</v>
      </c>
      <c r="S3490" s="14" t="str">
        <f t="shared" si="382"/>
        <v>Mar</v>
      </c>
      <c r="T3490" s="14" t="str">
        <f t="shared" si="383"/>
        <v>2015</v>
      </c>
      <c r="U3490" s="14" t="str">
        <f t="shared" si="384"/>
        <v>Apr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23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78"/>
        <v>112.7</v>
      </c>
      <c r="P3491" s="10">
        <f t="shared" si="379"/>
        <v>78.263888888888886</v>
      </c>
      <c r="Q3491" t="str">
        <f t="shared" si="380"/>
        <v>theater</v>
      </c>
      <c r="R3491" s="24" t="str">
        <f t="shared" si="381"/>
        <v>plays</v>
      </c>
      <c r="S3491" s="14" t="str">
        <f t="shared" si="382"/>
        <v>Apr</v>
      </c>
      <c r="T3491" s="14" t="str">
        <f t="shared" si="383"/>
        <v>2014</v>
      </c>
      <c r="U3491" s="14" t="str">
        <f t="shared" si="384"/>
        <v>May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23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78"/>
        <v>127.49999999999999</v>
      </c>
      <c r="P3492" s="10">
        <f t="shared" si="379"/>
        <v>47.222222222222221</v>
      </c>
      <c r="Q3492" t="str">
        <f t="shared" si="380"/>
        <v>theater</v>
      </c>
      <c r="R3492" s="24" t="str">
        <f t="shared" si="381"/>
        <v>plays</v>
      </c>
      <c r="S3492" s="14" t="str">
        <f t="shared" si="382"/>
        <v>Mar</v>
      </c>
      <c r="T3492" s="14" t="str">
        <f t="shared" si="383"/>
        <v>2016</v>
      </c>
      <c r="U3492" s="14" t="str">
        <f t="shared" si="384"/>
        <v>Apr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2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78"/>
        <v>158.20000000000002</v>
      </c>
      <c r="P3493" s="10">
        <f t="shared" si="379"/>
        <v>79.099999999999994</v>
      </c>
      <c r="Q3493" t="str">
        <f t="shared" si="380"/>
        <v>theater</v>
      </c>
      <c r="R3493" s="24" t="str">
        <f t="shared" si="381"/>
        <v>plays</v>
      </c>
      <c r="S3493" s="14" t="str">
        <f t="shared" si="382"/>
        <v>Apr</v>
      </c>
      <c r="T3493" s="14" t="str">
        <f t="shared" si="383"/>
        <v>2015</v>
      </c>
      <c r="U3493" s="14" t="str">
        <f t="shared" si="384"/>
        <v>May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23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78"/>
        <v>105.26894736842105</v>
      </c>
      <c r="P3494" s="10">
        <f t="shared" si="379"/>
        <v>114.29199999999999</v>
      </c>
      <c r="Q3494" t="str">
        <f t="shared" si="380"/>
        <v>theater</v>
      </c>
      <c r="R3494" s="24" t="str">
        <f t="shared" si="381"/>
        <v>plays</v>
      </c>
      <c r="S3494" s="14" t="str">
        <f t="shared" si="382"/>
        <v>Sep</v>
      </c>
      <c r="T3494" s="14" t="str">
        <f t="shared" si="383"/>
        <v>2015</v>
      </c>
      <c r="U3494" s="14" t="str">
        <f t="shared" si="384"/>
        <v>Oct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23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78"/>
        <v>100</v>
      </c>
      <c r="P3495" s="10">
        <f t="shared" si="379"/>
        <v>51.724137931034484</v>
      </c>
      <c r="Q3495" t="str">
        <f t="shared" si="380"/>
        <v>theater</v>
      </c>
      <c r="R3495" s="24" t="str">
        <f t="shared" si="381"/>
        <v>plays</v>
      </c>
      <c r="S3495" s="14" t="str">
        <f t="shared" si="382"/>
        <v>Jul</v>
      </c>
      <c r="T3495" s="14" t="str">
        <f t="shared" si="383"/>
        <v>2014</v>
      </c>
      <c r="U3495" s="14" t="str">
        <f t="shared" si="384"/>
        <v>Aug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23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78"/>
        <v>100</v>
      </c>
      <c r="P3496" s="10">
        <f t="shared" si="379"/>
        <v>30.76923076923077</v>
      </c>
      <c r="Q3496" t="str">
        <f t="shared" si="380"/>
        <v>theater</v>
      </c>
      <c r="R3496" s="24" t="str">
        <f t="shared" si="381"/>
        <v>plays</v>
      </c>
      <c r="S3496" s="14" t="str">
        <f t="shared" si="382"/>
        <v>Nov</v>
      </c>
      <c r="T3496" s="14" t="str">
        <f t="shared" si="383"/>
        <v>2016</v>
      </c>
      <c r="U3496" s="14" t="str">
        <f t="shared" si="384"/>
        <v>Nov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23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78"/>
        <v>106.86</v>
      </c>
      <c r="P3497" s="10">
        <f t="shared" si="379"/>
        <v>74.208333333333329</v>
      </c>
      <c r="Q3497" t="str">
        <f t="shared" si="380"/>
        <v>theater</v>
      </c>
      <c r="R3497" s="24" t="str">
        <f t="shared" si="381"/>
        <v>plays</v>
      </c>
      <c r="S3497" s="14" t="str">
        <f t="shared" si="382"/>
        <v>Oct</v>
      </c>
      <c r="T3497" s="14" t="str">
        <f t="shared" si="383"/>
        <v>2014</v>
      </c>
      <c r="U3497" s="14" t="str">
        <f t="shared" si="384"/>
        <v>Nov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23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78"/>
        <v>124.4</v>
      </c>
      <c r="P3498" s="10">
        <f t="shared" si="379"/>
        <v>47.846153846153847</v>
      </c>
      <c r="Q3498" t="str">
        <f t="shared" si="380"/>
        <v>theater</v>
      </c>
      <c r="R3498" s="24" t="str">
        <f t="shared" si="381"/>
        <v>plays</v>
      </c>
      <c r="S3498" s="14" t="str">
        <f t="shared" si="382"/>
        <v>Aug</v>
      </c>
      <c r="T3498" s="14" t="str">
        <f t="shared" si="383"/>
        <v>2016</v>
      </c>
      <c r="U3498" s="14" t="str">
        <f t="shared" si="384"/>
        <v>Sep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23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78"/>
        <v>108.70406189555126</v>
      </c>
      <c r="P3499" s="10">
        <f t="shared" si="379"/>
        <v>34.408163265306122</v>
      </c>
      <c r="Q3499" t="str">
        <f t="shared" si="380"/>
        <v>theater</v>
      </c>
      <c r="R3499" s="24" t="str">
        <f t="shared" si="381"/>
        <v>plays</v>
      </c>
      <c r="S3499" s="14" t="str">
        <f t="shared" si="382"/>
        <v>May</v>
      </c>
      <c r="T3499" s="14" t="str">
        <f t="shared" si="383"/>
        <v>2016</v>
      </c>
      <c r="U3499" s="14" t="str">
        <f t="shared" si="384"/>
        <v>Jun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23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78"/>
        <v>102.42424242424242</v>
      </c>
      <c r="P3500" s="10">
        <f t="shared" si="379"/>
        <v>40.238095238095241</v>
      </c>
      <c r="Q3500" t="str">
        <f t="shared" si="380"/>
        <v>theater</v>
      </c>
      <c r="R3500" s="24" t="str">
        <f t="shared" si="381"/>
        <v>plays</v>
      </c>
      <c r="S3500" s="14" t="str">
        <f t="shared" si="382"/>
        <v>Mar</v>
      </c>
      <c r="T3500" s="14" t="str">
        <f t="shared" si="383"/>
        <v>2016</v>
      </c>
      <c r="U3500" s="14" t="str">
        <f t="shared" si="384"/>
        <v>May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23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78"/>
        <v>105.5</v>
      </c>
      <c r="P3501" s="10">
        <f t="shared" si="379"/>
        <v>60.285714285714285</v>
      </c>
      <c r="Q3501" t="str">
        <f t="shared" si="380"/>
        <v>theater</v>
      </c>
      <c r="R3501" s="24" t="str">
        <f t="shared" si="381"/>
        <v>plays</v>
      </c>
      <c r="S3501" s="14" t="str">
        <f t="shared" si="382"/>
        <v>May</v>
      </c>
      <c r="T3501" s="14" t="str">
        <f t="shared" si="383"/>
        <v>2015</v>
      </c>
      <c r="U3501" s="14" t="str">
        <f t="shared" si="384"/>
        <v>Jul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23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78"/>
        <v>106.3</v>
      </c>
      <c r="P3502" s="10">
        <f t="shared" si="379"/>
        <v>25.30952380952381</v>
      </c>
      <c r="Q3502" t="str">
        <f t="shared" si="380"/>
        <v>theater</v>
      </c>
      <c r="R3502" s="24" t="str">
        <f t="shared" si="381"/>
        <v>plays</v>
      </c>
      <c r="S3502" s="14" t="str">
        <f t="shared" si="382"/>
        <v>Feb</v>
      </c>
      <c r="T3502" s="14" t="str">
        <f t="shared" si="383"/>
        <v>2016</v>
      </c>
      <c r="U3502" s="14" t="str">
        <f t="shared" si="384"/>
        <v>Mar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2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78"/>
        <v>100.66666666666666</v>
      </c>
      <c r="P3503" s="10">
        <f t="shared" si="379"/>
        <v>35.952380952380949</v>
      </c>
      <c r="Q3503" t="str">
        <f t="shared" si="380"/>
        <v>theater</v>
      </c>
      <c r="R3503" s="24" t="str">
        <f t="shared" si="381"/>
        <v>plays</v>
      </c>
      <c r="S3503" s="14" t="str">
        <f t="shared" si="382"/>
        <v>Aug</v>
      </c>
      <c r="T3503" s="14" t="str">
        <f t="shared" si="383"/>
        <v>2015</v>
      </c>
      <c r="U3503" s="14" t="str">
        <f t="shared" si="384"/>
        <v>Sep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23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78"/>
        <v>105.4</v>
      </c>
      <c r="P3504" s="10">
        <f t="shared" si="379"/>
        <v>136</v>
      </c>
      <c r="Q3504" t="str">
        <f t="shared" si="380"/>
        <v>theater</v>
      </c>
      <c r="R3504" s="24" t="str">
        <f t="shared" si="381"/>
        <v>plays</v>
      </c>
      <c r="S3504" s="14" t="str">
        <f t="shared" si="382"/>
        <v>Mar</v>
      </c>
      <c r="T3504" s="14" t="str">
        <f t="shared" si="383"/>
        <v>2016</v>
      </c>
      <c r="U3504" s="14" t="str">
        <f t="shared" si="384"/>
        <v>Mar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23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78"/>
        <v>107.55999999999999</v>
      </c>
      <c r="P3505" s="10">
        <f t="shared" si="379"/>
        <v>70.763157894736835</v>
      </c>
      <c r="Q3505" t="str">
        <f t="shared" si="380"/>
        <v>theater</v>
      </c>
      <c r="R3505" s="24" t="str">
        <f t="shared" si="381"/>
        <v>plays</v>
      </c>
      <c r="S3505" s="14" t="str">
        <f t="shared" si="382"/>
        <v>Jun</v>
      </c>
      <c r="T3505" s="14" t="str">
        <f t="shared" si="383"/>
        <v>2016</v>
      </c>
      <c r="U3505" s="14" t="str">
        <f t="shared" si="384"/>
        <v>Jul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23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78"/>
        <v>100</v>
      </c>
      <c r="P3506" s="10">
        <f t="shared" si="379"/>
        <v>125</v>
      </c>
      <c r="Q3506" t="str">
        <f t="shared" si="380"/>
        <v>theater</v>
      </c>
      <c r="R3506" s="24" t="str">
        <f t="shared" si="381"/>
        <v>plays</v>
      </c>
      <c r="S3506" s="14" t="str">
        <f t="shared" si="382"/>
        <v>Oct</v>
      </c>
      <c r="T3506" s="14" t="str">
        <f t="shared" si="383"/>
        <v>2015</v>
      </c>
      <c r="U3506" s="14" t="str">
        <f t="shared" si="384"/>
        <v>Nov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23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78"/>
        <v>103.76</v>
      </c>
      <c r="P3507" s="10">
        <f t="shared" si="379"/>
        <v>66.512820512820511</v>
      </c>
      <c r="Q3507" t="str">
        <f t="shared" si="380"/>
        <v>theater</v>
      </c>
      <c r="R3507" s="24" t="str">
        <f t="shared" si="381"/>
        <v>plays</v>
      </c>
      <c r="S3507" s="14" t="str">
        <f t="shared" si="382"/>
        <v>May</v>
      </c>
      <c r="T3507" s="14" t="str">
        <f t="shared" si="383"/>
        <v>2014</v>
      </c>
      <c r="U3507" s="14" t="str">
        <f t="shared" si="384"/>
        <v>May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23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78"/>
        <v>101.49999999999999</v>
      </c>
      <c r="P3508" s="10">
        <f t="shared" si="379"/>
        <v>105</v>
      </c>
      <c r="Q3508" t="str">
        <f t="shared" si="380"/>
        <v>theater</v>
      </c>
      <c r="R3508" s="24" t="str">
        <f t="shared" si="381"/>
        <v>plays</v>
      </c>
      <c r="S3508" s="14" t="str">
        <f t="shared" si="382"/>
        <v>Jul</v>
      </c>
      <c r="T3508" s="14" t="str">
        <f t="shared" si="383"/>
        <v>2014</v>
      </c>
      <c r="U3508" s="14" t="str">
        <f t="shared" si="384"/>
        <v>Aug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23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78"/>
        <v>104.4</v>
      </c>
      <c r="P3509" s="10">
        <f t="shared" si="379"/>
        <v>145</v>
      </c>
      <c r="Q3509" t="str">
        <f t="shared" si="380"/>
        <v>theater</v>
      </c>
      <c r="R3509" s="24" t="str">
        <f t="shared" si="381"/>
        <v>plays</v>
      </c>
      <c r="S3509" s="14" t="str">
        <f t="shared" si="382"/>
        <v>May</v>
      </c>
      <c r="T3509" s="14" t="str">
        <f t="shared" si="383"/>
        <v>2016</v>
      </c>
      <c r="U3509" s="14" t="str">
        <f t="shared" si="384"/>
        <v>May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23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78"/>
        <v>180</v>
      </c>
      <c r="P3510" s="10">
        <f t="shared" si="379"/>
        <v>12</v>
      </c>
      <c r="Q3510" t="str">
        <f t="shared" si="380"/>
        <v>theater</v>
      </c>
      <c r="R3510" s="24" t="str">
        <f t="shared" si="381"/>
        <v>plays</v>
      </c>
      <c r="S3510" s="14" t="str">
        <f t="shared" si="382"/>
        <v>Apr</v>
      </c>
      <c r="T3510" s="14" t="str">
        <f t="shared" si="383"/>
        <v>2016</v>
      </c>
      <c r="U3510" s="14" t="str">
        <f t="shared" si="384"/>
        <v>May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23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78"/>
        <v>106.33333333333333</v>
      </c>
      <c r="P3511" s="10">
        <f t="shared" si="379"/>
        <v>96.666666666666671</v>
      </c>
      <c r="Q3511" t="str">
        <f t="shared" si="380"/>
        <v>theater</v>
      </c>
      <c r="R3511" s="24" t="str">
        <f t="shared" si="381"/>
        <v>plays</v>
      </c>
      <c r="S3511" s="14" t="str">
        <f t="shared" si="382"/>
        <v>Nov</v>
      </c>
      <c r="T3511" s="14" t="str">
        <f t="shared" si="383"/>
        <v>2014</v>
      </c>
      <c r="U3511" s="14" t="str">
        <f t="shared" si="384"/>
        <v>Nov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23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78"/>
        <v>100.55555555555556</v>
      </c>
      <c r="P3512" s="10">
        <f t="shared" si="379"/>
        <v>60.333333333333336</v>
      </c>
      <c r="Q3512" t="str">
        <f t="shared" si="380"/>
        <v>theater</v>
      </c>
      <c r="R3512" s="24" t="str">
        <f t="shared" si="381"/>
        <v>plays</v>
      </c>
      <c r="S3512" s="14" t="str">
        <f t="shared" si="382"/>
        <v>Jun</v>
      </c>
      <c r="T3512" s="14" t="str">
        <f t="shared" si="383"/>
        <v>2014</v>
      </c>
      <c r="U3512" s="14" t="str">
        <f t="shared" si="384"/>
        <v>Jul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2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78"/>
        <v>101.2</v>
      </c>
      <c r="P3513" s="10">
        <f t="shared" si="379"/>
        <v>79.89473684210526</v>
      </c>
      <c r="Q3513" t="str">
        <f t="shared" si="380"/>
        <v>theater</v>
      </c>
      <c r="R3513" s="24" t="str">
        <f t="shared" si="381"/>
        <v>plays</v>
      </c>
      <c r="S3513" s="14" t="str">
        <f t="shared" si="382"/>
        <v>Oct</v>
      </c>
      <c r="T3513" s="14" t="str">
        <f t="shared" si="383"/>
        <v>2014</v>
      </c>
      <c r="U3513" s="14" t="str">
        <f t="shared" si="384"/>
        <v>Nov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23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78"/>
        <v>100</v>
      </c>
      <c r="P3514" s="10">
        <f t="shared" si="379"/>
        <v>58.823529411764703</v>
      </c>
      <c r="Q3514" t="str">
        <f t="shared" si="380"/>
        <v>theater</v>
      </c>
      <c r="R3514" s="24" t="str">
        <f t="shared" si="381"/>
        <v>plays</v>
      </c>
      <c r="S3514" s="14" t="str">
        <f t="shared" si="382"/>
        <v>Feb</v>
      </c>
      <c r="T3514" s="14" t="str">
        <f t="shared" si="383"/>
        <v>2015</v>
      </c>
      <c r="U3514" s="14" t="str">
        <f t="shared" si="384"/>
        <v>Apr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23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78"/>
        <v>118.39285714285714</v>
      </c>
      <c r="P3515" s="10">
        <f t="shared" si="379"/>
        <v>75.340909090909093</v>
      </c>
      <c r="Q3515" t="str">
        <f t="shared" si="380"/>
        <v>theater</v>
      </c>
      <c r="R3515" s="24" t="str">
        <f t="shared" si="381"/>
        <v>plays</v>
      </c>
      <c r="S3515" s="14" t="str">
        <f t="shared" si="382"/>
        <v>May</v>
      </c>
      <c r="T3515" s="14" t="str">
        <f t="shared" si="383"/>
        <v>2014</v>
      </c>
      <c r="U3515" s="14" t="str">
        <f t="shared" si="384"/>
        <v>Jun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23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78"/>
        <v>110.00000000000001</v>
      </c>
      <c r="P3516" s="10">
        <f t="shared" si="379"/>
        <v>55</v>
      </c>
      <c r="Q3516" t="str">
        <f t="shared" si="380"/>
        <v>theater</v>
      </c>
      <c r="R3516" s="24" t="str">
        <f t="shared" si="381"/>
        <v>plays</v>
      </c>
      <c r="S3516" s="14" t="str">
        <f t="shared" si="382"/>
        <v>Jan</v>
      </c>
      <c r="T3516" s="14" t="str">
        <f t="shared" si="383"/>
        <v>2015</v>
      </c>
      <c r="U3516" s="14" t="str">
        <f t="shared" si="384"/>
        <v>Feb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23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78"/>
        <v>102.66666666666666</v>
      </c>
      <c r="P3517" s="10">
        <f t="shared" si="379"/>
        <v>66.956521739130437</v>
      </c>
      <c r="Q3517" t="str">
        <f t="shared" si="380"/>
        <v>theater</v>
      </c>
      <c r="R3517" s="24" t="str">
        <f t="shared" si="381"/>
        <v>plays</v>
      </c>
      <c r="S3517" s="14" t="str">
        <f t="shared" si="382"/>
        <v>May</v>
      </c>
      <c r="T3517" s="14" t="str">
        <f t="shared" si="383"/>
        <v>2015</v>
      </c>
      <c r="U3517" s="14" t="str">
        <f t="shared" si="384"/>
        <v>May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23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78"/>
        <v>100</v>
      </c>
      <c r="P3518" s="10">
        <f t="shared" si="379"/>
        <v>227.27272727272728</v>
      </c>
      <c r="Q3518" t="str">
        <f t="shared" si="380"/>
        <v>theater</v>
      </c>
      <c r="R3518" s="24" t="str">
        <f t="shared" si="381"/>
        <v>plays</v>
      </c>
      <c r="S3518" s="14" t="str">
        <f t="shared" si="382"/>
        <v>Aug</v>
      </c>
      <c r="T3518" s="14" t="str">
        <f t="shared" si="383"/>
        <v>2014</v>
      </c>
      <c r="U3518" s="14" t="str">
        <f t="shared" si="384"/>
        <v>Sep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23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78"/>
        <v>100</v>
      </c>
      <c r="P3519" s="10">
        <f t="shared" si="379"/>
        <v>307.69230769230768</v>
      </c>
      <c r="Q3519" t="str">
        <f t="shared" si="380"/>
        <v>theater</v>
      </c>
      <c r="R3519" s="24" t="str">
        <f t="shared" si="381"/>
        <v>plays</v>
      </c>
      <c r="S3519" s="14" t="str">
        <f t="shared" si="382"/>
        <v>Jun</v>
      </c>
      <c r="T3519" s="14" t="str">
        <f t="shared" si="383"/>
        <v>2014</v>
      </c>
      <c r="U3519" s="14" t="str">
        <f t="shared" si="384"/>
        <v>Jul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23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78"/>
        <v>110.04599999999999</v>
      </c>
      <c r="P3520" s="10">
        <f t="shared" si="379"/>
        <v>50.020909090909093</v>
      </c>
      <c r="Q3520" t="str">
        <f t="shared" si="380"/>
        <v>theater</v>
      </c>
      <c r="R3520" s="24" t="str">
        <f t="shared" si="381"/>
        <v>plays</v>
      </c>
      <c r="S3520" s="14" t="str">
        <f t="shared" si="382"/>
        <v>Sep</v>
      </c>
      <c r="T3520" s="14" t="str">
        <f t="shared" si="383"/>
        <v>2014</v>
      </c>
      <c r="U3520" s="14" t="str">
        <f t="shared" si="384"/>
        <v>Oct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23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78"/>
        <v>101.35000000000001</v>
      </c>
      <c r="P3521" s="10">
        <f t="shared" si="379"/>
        <v>72.392857142857139</v>
      </c>
      <c r="Q3521" t="str">
        <f t="shared" si="380"/>
        <v>theater</v>
      </c>
      <c r="R3521" s="24" t="str">
        <f t="shared" si="381"/>
        <v>plays</v>
      </c>
      <c r="S3521" s="14" t="str">
        <f t="shared" si="382"/>
        <v>Feb</v>
      </c>
      <c r="T3521" s="14" t="str">
        <f t="shared" si="383"/>
        <v>2015</v>
      </c>
      <c r="U3521" s="14" t="str">
        <f t="shared" si="384"/>
        <v>Mar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23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78"/>
        <v>100.75</v>
      </c>
      <c r="P3522" s="10">
        <f t="shared" si="379"/>
        <v>95.952380952380949</v>
      </c>
      <c r="Q3522" t="str">
        <f t="shared" si="380"/>
        <v>theater</v>
      </c>
      <c r="R3522" s="24" t="str">
        <f t="shared" si="381"/>
        <v>plays</v>
      </c>
      <c r="S3522" s="14" t="str">
        <f t="shared" si="382"/>
        <v>Aug</v>
      </c>
      <c r="T3522" s="14" t="str">
        <f t="shared" si="383"/>
        <v>2015</v>
      </c>
      <c r="U3522" s="14" t="str">
        <f t="shared" si="384"/>
        <v>Sep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85">E3523/D3523*100</f>
        <v>169.42857142857144</v>
      </c>
      <c r="P3523" s="10">
        <f t="shared" ref="P3523:P3586" si="386">E3523/L3523</f>
        <v>45.615384615384613</v>
      </c>
      <c r="Q3523" t="str">
        <f t="shared" ref="Q3523:Q3586" si="387">LEFT(N3523,FIND("/",N3523)-1)</f>
        <v>theater</v>
      </c>
      <c r="R3523" s="24" t="str">
        <f t="shared" ref="R3523:R3586" si="388">RIGHT(N3523,LEN(N3523)-SEARCH("/",N3523,1))</f>
        <v>plays</v>
      </c>
      <c r="S3523" s="14" t="str">
        <f t="shared" ref="S3523:S3586" si="389">TEXT((((J3523/60)/60)/24)+DATE(1970,1,1),"mmm")</f>
        <v>Aug</v>
      </c>
      <c r="T3523" s="14" t="str">
        <f t="shared" ref="T3523:T3586" si="390">TEXT(((((J3523/60)/60)/24)+DATE(1970,1,1)),"yyyy")</f>
        <v>2014</v>
      </c>
      <c r="U3523" s="14" t="str">
        <f t="shared" ref="U3523:U3586" si="391">TEXT((((I3523/60)/60)/24)+DATE(1970,1,1),"mmm")</f>
        <v>Sep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23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85"/>
        <v>100</v>
      </c>
      <c r="P3524" s="10">
        <f t="shared" si="386"/>
        <v>41.029411764705884</v>
      </c>
      <c r="Q3524" t="str">
        <f t="shared" si="387"/>
        <v>theater</v>
      </c>
      <c r="R3524" s="24" t="str">
        <f t="shared" si="388"/>
        <v>plays</v>
      </c>
      <c r="S3524" s="14" t="str">
        <f t="shared" si="389"/>
        <v>Aug</v>
      </c>
      <c r="T3524" s="14" t="str">
        <f t="shared" si="390"/>
        <v>2015</v>
      </c>
      <c r="U3524" s="14" t="str">
        <f t="shared" si="391"/>
        <v>Sep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23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85"/>
        <v>113.65</v>
      </c>
      <c r="P3525" s="10">
        <f t="shared" si="386"/>
        <v>56.825000000000003</v>
      </c>
      <c r="Q3525" t="str">
        <f t="shared" si="387"/>
        <v>theater</v>
      </c>
      <c r="R3525" s="24" t="str">
        <f t="shared" si="388"/>
        <v>plays</v>
      </c>
      <c r="S3525" s="14" t="str">
        <f t="shared" si="389"/>
        <v>Jul</v>
      </c>
      <c r="T3525" s="14" t="str">
        <f t="shared" si="390"/>
        <v>2016</v>
      </c>
      <c r="U3525" s="14" t="str">
        <f t="shared" si="391"/>
        <v>Sep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23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85"/>
        <v>101.56</v>
      </c>
      <c r="P3526" s="10">
        <f t="shared" si="386"/>
        <v>137.24324324324326</v>
      </c>
      <c r="Q3526" t="str">
        <f t="shared" si="387"/>
        <v>theater</v>
      </c>
      <c r="R3526" s="24" t="str">
        <f t="shared" si="388"/>
        <v>plays</v>
      </c>
      <c r="S3526" s="14" t="str">
        <f t="shared" si="389"/>
        <v>Aug</v>
      </c>
      <c r="T3526" s="14" t="str">
        <f t="shared" si="390"/>
        <v>2014</v>
      </c>
      <c r="U3526" s="14" t="str">
        <f t="shared" si="391"/>
        <v>Sep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23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85"/>
        <v>106</v>
      </c>
      <c r="P3527" s="10">
        <f t="shared" si="386"/>
        <v>75.714285714285708</v>
      </c>
      <c r="Q3527" t="str">
        <f t="shared" si="387"/>
        <v>theater</v>
      </c>
      <c r="R3527" s="24" t="str">
        <f t="shared" si="388"/>
        <v>plays</v>
      </c>
      <c r="S3527" s="14" t="str">
        <f t="shared" si="389"/>
        <v>Jul</v>
      </c>
      <c r="T3527" s="14" t="str">
        <f t="shared" si="390"/>
        <v>2015</v>
      </c>
      <c r="U3527" s="14" t="str">
        <f t="shared" si="391"/>
        <v>Aug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23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85"/>
        <v>102</v>
      </c>
      <c r="P3528" s="10">
        <f t="shared" si="386"/>
        <v>99</v>
      </c>
      <c r="Q3528" t="str">
        <f t="shared" si="387"/>
        <v>theater</v>
      </c>
      <c r="R3528" s="24" t="str">
        <f t="shared" si="388"/>
        <v>plays</v>
      </c>
      <c r="S3528" s="14" t="str">
        <f t="shared" si="389"/>
        <v>Mar</v>
      </c>
      <c r="T3528" s="14" t="str">
        <f t="shared" si="390"/>
        <v>2016</v>
      </c>
      <c r="U3528" s="14" t="str">
        <f t="shared" si="391"/>
        <v>Apr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23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85"/>
        <v>116.91666666666667</v>
      </c>
      <c r="P3529" s="10">
        <f t="shared" si="386"/>
        <v>81.569767441860463</v>
      </c>
      <c r="Q3529" t="str">
        <f t="shared" si="387"/>
        <v>theater</v>
      </c>
      <c r="R3529" s="24" t="str">
        <f t="shared" si="388"/>
        <v>plays</v>
      </c>
      <c r="S3529" s="14" t="str">
        <f t="shared" si="389"/>
        <v>Jun</v>
      </c>
      <c r="T3529" s="14" t="str">
        <f t="shared" si="390"/>
        <v>2015</v>
      </c>
      <c r="U3529" s="14" t="str">
        <f t="shared" si="391"/>
        <v>Jul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23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85"/>
        <v>101.15151515151514</v>
      </c>
      <c r="P3530" s="10">
        <f t="shared" si="386"/>
        <v>45.108108108108105</v>
      </c>
      <c r="Q3530" t="str">
        <f t="shared" si="387"/>
        <v>theater</v>
      </c>
      <c r="R3530" s="24" t="str">
        <f t="shared" si="388"/>
        <v>plays</v>
      </c>
      <c r="S3530" s="14" t="str">
        <f t="shared" si="389"/>
        <v>Dec</v>
      </c>
      <c r="T3530" s="14" t="str">
        <f t="shared" si="390"/>
        <v>2016</v>
      </c>
      <c r="U3530" s="14" t="str">
        <f t="shared" si="391"/>
        <v>Jan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23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85"/>
        <v>132</v>
      </c>
      <c r="P3531" s="10">
        <f t="shared" si="386"/>
        <v>36.666666666666664</v>
      </c>
      <c r="Q3531" t="str">
        <f t="shared" si="387"/>
        <v>theater</v>
      </c>
      <c r="R3531" s="24" t="str">
        <f t="shared" si="388"/>
        <v>plays</v>
      </c>
      <c r="S3531" s="14" t="str">
        <f t="shared" si="389"/>
        <v>Jun</v>
      </c>
      <c r="T3531" s="14" t="str">
        <f t="shared" si="390"/>
        <v>2015</v>
      </c>
      <c r="U3531" s="14" t="str">
        <f t="shared" si="391"/>
        <v>Jul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23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85"/>
        <v>100</v>
      </c>
      <c r="P3532" s="10">
        <f t="shared" si="386"/>
        <v>125</v>
      </c>
      <c r="Q3532" t="str">
        <f t="shared" si="387"/>
        <v>theater</v>
      </c>
      <c r="R3532" s="24" t="str">
        <f t="shared" si="388"/>
        <v>plays</v>
      </c>
      <c r="S3532" s="14" t="str">
        <f t="shared" si="389"/>
        <v>Mar</v>
      </c>
      <c r="T3532" s="14" t="str">
        <f t="shared" si="390"/>
        <v>2016</v>
      </c>
      <c r="U3532" s="14" t="str">
        <f t="shared" si="391"/>
        <v>Apr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2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85"/>
        <v>128</v>
      </c>
      <c r="P3533" s="10">
        <f t="shared" si="386"/>
        <v>49.230769230769234</v>
      </c>
      <c r="Q3533" t="str">
        <f t="shared" si="387"/>
        <v>theater</v>
      </c>
      <c r="R3533" s="24" t="str">
        <f t="shared" si="388"/>
        <v>plays</v>
      </c>
      <c r="S3533" s="14" t="str">
        <f t="shared" si="389"/>
        <v>May</v>
      </c>
      <c r="T3533" s="14" t="str">
        <f t="shared" si="390"/>
        <v>2016</v>
      </c>
      <c r="U3533" s="14" t="str">
        <f t="shared" si="391"/>
        <v>Jun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23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85"/>
        <v>118.95833333333334</v>
      </c>
      <c r="P3534" s="10">
        <f t="shared" si="386"/>
        <v>42.296296296296298</v>
      </c>
      <c r="Q3534" t="str">
        <f t="shared" si="387"/>
        <v>theater</v>
      </c>
      <c r="R3534" s="24" t="str">
        <f t="shared" si="388"/>
        <v>plays</v>
      </c>
      <c r="S3534" s="14" t="str">
        <f t="shared" si="389"/>
        <v>Sep</v>
      </c>
      <c r="T3534" s="14" t="str">
        <f t="shared" si="390"/>
        <v>2014</v>
      </c>
      <c r="U3534" s="14" t="str">
        <f t="shared" si="391"/>
        <v>Sep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23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85"/>
        <v>126.2</v>
      </c>
      <c r="P3535" s="10">
        <f t="shared" si="386"/>
        <v>78.875</v>
      </c>
      <c r="Q3535" t="str">
        <f t="shared" si="387"/>
        <v>theater</v>
      </c>
      <c r="R3535" s="24" t="str">
        <f t="shared" si="388"/>
        <v>plays</v>
      </c>
      <c r="S3535" s="14" t="str">
        <f t="shared" si="389"/>
        <v>Oct</v>
      </c>
      <c r="T3535" s="14" t="str">
        <f t="shared" si="390"/>
        <v>2015</v>
      </c>
      <c r="U3535" s="14" t="str">
        <f t="shared" si="391"/>
        <v>Nov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23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85"/>
        <v>156.20000000000002</v>
      </c>
      <c r="P3536" s="10">
        <f t="shared" si="386"/>
        <v>38.284313725490193</v>
      </c>
      <c r="Q3536" t="str">
        <f t="shared" si="387"/>
        <v>theater</v>
      </c>
      <c r="R3536" s="24" t="str">
        <f t="shared" si="388"/>
        <v>plays</v>
      </c>
      <c r="S3536" s="14" t="str">
        <f t="shared" si="389"/>
        <v>Aug</v>
      </c>
      <c r="T3536" s="14" t="str">
        <f t="shared" si="390"/>
        <v>2015</v>
      </c>
      <c r="U3536" s="14" t="str">
        <f t="shared" si="391"/>
        <v>Oct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23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85"/>
        <v>103.15</v>
      </c>
      <c r="P3537" s="10">
        <f t="shared" si="386"/>
        <v>44.847826086956523</v>
      </c>
      <c r="Q3537" t="str">
        <f t="shared" si="387"/>
        <v>theater</v>
      </c>
      <c r="R3537" s="24" t="str">
        <f t="shared" si="388"/>
        <v>plays</v>
      </c>
      <c r="S3537" s="14" t="str">
        <f t="shared" si="389"/>
        <v>Sep</v>
      </c>
      <c r="T3537" s="14" t="str">
        <f t="shared" si="390"/>
        <v>2015</v>
      </c>
      <c r="U3537" s="14" t="str">
        <f t="shared" si="391"/>
        <v>Oct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23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85"/>
        <v>153.33333333333334</v>
      </c>
      <c r="P3538" s="10">
        <f t="shared" si="386"/>
        <v>13.529411764705882</v>
      </c>
      <c r="Q3538" t="str">
        <f t="shared" si="387"/>
        <v>theater</v>
      </c>
      <c r="R3538" s="24" t="str">
        <f t="shared" si="388"/>
        <v>plays</v>
      </c>
      <c r="S3538" s="14" t="str">
        <f t="shared" si="389"/>
        <v>Nov</v>
      </c>
      <c r="T3538" s="14" t="str">
        <f t="shared" si="390"/>
        <v>2015</v>
      </c>
      <c r="U3538" s="14" t="str">
        <f t="shared" si="391"/>
        <v>Dec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23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85"/>
        <v>180.44444444444446</v>
      </c>
      <c r="P3539" s="10">
        <f t="shared" si="386"/>
        <v>43.5</v>
      </c>
      <c r="Q3539" t="str">
        <f t="shared" si="387"/>
        <v>theater</v>
      </c>
      <c r="R3539" s="24" t="str">
        <f t="shared" si="388"/>
        <v>plays</v>
      </c>
      <c r="S3539" s="14" t="str">
        <f t="shared" si="389"/>
        <v>Oct</v>
      </c>
      <c r="T3539" s="14" t="str">
        <f t="shared" si="390"/>
        <v>2014</v>
      </c>
      <c r="U3539" s="14" t="str">
        <f t="shared" si="391"/>
        <v>Nov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23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85"/>
        <v>128.44999999999999</v>
      </c>
      <c r="P3540" s="10">
        <f t="shared" si="386"/>
        <v>30.951807228915662</v>
      </c>
      <c r="Q3540" t="str">
        <f t="shared" si="387"/>
        <v>theater</v>
      </c>
      <c r="R3540" s="24" t="str">
        <f t="shared" si="388"/>
        <v>plays</v>
      </c>
      <c r="S3540" s="14" t="str">
        <f t="shared" si="389"/>
        <v>Jul</v>
      </c>
      <c r="T3540" s="14" t="str">
        <f t="shared" si="390"/>
        <v>2016</v>
      </c>
      <c r="U3540" s="14" t="str">
        <f t="shared" si="391"/>
        <v>Aug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23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85"/>
        <v>119.66666666666667</v>
      </c>
      <c r="P3541" s="10">
        <f t="shared" si="386"/>
        <v>55.230769230769234</v>
      </c>
      <c r="Q3541" t="str">
        <f t="shared" si="387"/>
        <v>theater</v>
      </c>
      <c r="R3541" s="24" t="str">
        <f t="shared" si="388"/>
        <v>plays</v>
      </c>
      <c r="S3541" s="14" t="str">
        <f t="shared" si="389"/>
        <v>Aug</v>
      </c>
      <c r="T3541" s="14" t="str">
        <f t="shared" si="390"/>
        <v>2016</v>
      </c>
      <c r="U3541" s="14" t="str">
        <f t="shared" si="391"/>
        <v>Sep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23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85"/>
        <v>123</v>
      </c>
      <c r="P3542" s="10">
        <f t="shared" si="386"/>
        <v>46.125</v>
      </c>
      <c r="Q3542" t="str">
        <f t="shared" si="387"/>
        <v>theater</v>
      </c>
      <c r="R3542" s="24" t="str">
        <f t="shared" si="388"/>
        <v>plays</v>
      </c>
      <c r="S3542" s="14" t="str">
        <f t="shared" si="389"/>
        <v>May</v>
      </c>
      <c r="T3542" s="14" t="str">
        <f t="shared" si="390"/>
        <v>2016</v>
      </c>
      <c r="U3542" s="14" t="str">
        <f t="shared" si="391"/>
        <v>Jun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2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85"/>
        <v>105</v>
      </c>
      <c r="P3543" s="10">
        <f t="shared" si="386"/>
        <v>39.375</v>
      </c>
      <c r="Q3543" t="str">
        <f t="shared" si="387"/>
        <v>theater</v>
      </c>
      <c r="R3543" s="24" t="str">
        <f t="shared" si="388"/>
        <v>plays</v>
      </c>
      <c r="S3543" s="14" t="str">
        <f t="shared" si="389"/>
        <v>Aug</v>
      </c>
      <c r="T3543" s="14" t="str">
        <f t="shared" si="390"/>
        <v>2015</v>
      </c>
      <c r="U3543" s="14" t="str">
        <f t="shared" si="391"/>
        <v>Aug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23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85"/>
        <v>102.23636363636363</v>
      </c>
      <c r="P3544" s="10">
        <f t="shared" si="386"/>
        <v>66.152941176470591</v>
      </c>
      <c r="Q3544" t="str">
        <f t="shared" si="387"/>
        <v>theater</v>
      </c>
      <c r="R3544" s="24" t="str">
        <f t="shared" si="388"/>
        <v>plays</v>
      </c>
      <c r="S3544" s="14" t="str">
        <f t="shared" si="389"/>
        <v>Jul</v>
      </c>
      <c r="T3544" s="14" t="str">
        <f t="shared" si="390"/>
        <v>2014</v>
      </c>
      <c r="U3544" s="14" t="str">
        <f t="shared" si="391"/>
        <v>Sep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23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85"/>
        <v>104.66666666666666</v>
      </c>
      <c r="P3545" s="10">
        <f t="shared" si="386"/>
        <v>54.137931034482762</v>
      </c>
      <c r="Q3545" t="str">
        <f t="shared" si="387"/>
        <v>theater</v>
      </c>
      <c r="R3545" s="24" t="str">
        <f t="shared" si="388"/>
        <v>plays</v>
      </c>
      <c r="S3545" s="14" t="str">
        <f t="shared" si="389"/>
        <v>May</v>
      </c>
      <c r="T3545" s="14" t="str">
        <f t="shared" si="390"/>
        <v>2015</v>
      </c>
      <c r="U3545" s="14" t="str">
        <f t="shared" si="391"/>
        <v>Jun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23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85"/>
        <v>100</v>
      </c>
      <c r="P3546" s="10">
        <f t="shared" si="386"/>
        <v>104.16666666666667</v>
      </c>
      <c r="Q3546" t="str">
        <f t="shared" si="387"/>
        <v>theater</v>
      </c>
      <c r="R3546" s="24" t="str">
        <f t="shared" si="388"/>
        <v>plays</v>
      </c>
      <c r="S3546" s="14" t="str">
        <f t="shared" si="389"/>
        <v>Feb</v>
      </c>
      <c r="T3546" s="14" t="str">
        <f t="shared" si="390"/>
        <v>2015</v>
      </c>
      <c r="U3546" s="14" t="str">
        <f t="shared" si="391"/>
        <v>Mar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23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85"/>
        <v>100.4</v>
      </c>
      <c r="P3547" s="10">
        <f t="shared" si="386"/>
        <v>31.375</v>
      </c>
      <c r="Q3547" t="str">
        <f t="shared" si="387"/>
        <v>theater</v>
      </c>
      <c r="R3547" s="24" t="str">
        <f t="shared" si="388"/>
        <v>plays</v>
      </c>
      <c r="S3547" s="14" t="str">
        <f t="shared" si="389"/>
        <v>Mar</v>
      </c>
      <c r="T3547" s="14" t="str">
        <f t="shared" si="390"/>
        <v>2015</v>
      </c>
      <c r="U3547" s="14" t="str">
        <f t="shared" si="391"/>
        <v>Apr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23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85"/>
        <v>102.27272727272727</v>
      </c>
      <c r="P3548" s="10">
        <f t="shared" si="386"/>
        <v>59.210526315789473</v>
      </c>
      <c r="Q3548" t="str">
        <f t="shared" si="387"/>
        <v>theater</v>
      </c>
      <c r="R3548" s="24" t="str">
        <f t="shared" si="388"/>
        <v>plays</v>
      </c>
      <c r="S3548" s="14" t="str">
        <f t="shared" si="389"/>
        <v>Mar</v>
      </c>
      <c r="T3548" s="14" t="str">
        <f t="shared" si="390"/>
        <v>2015</v>
      </c>
      <c r="U3548" s="14" t="str">
        <f t="shared" si="391"/>
        <v>Apr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23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85"/>
        <v>114.40928571428573</v>
      </c>
      <c r="P3549" s="10">
        <f t="shared" si="386"/>
        <v>119.17633928571429</v>
      </c>
      <c r="Q3549" t="str">
        <f t="shared" si="387"/>
        <v>theater</v>
      </c>
      <c r="R3549" s="24" t="str">
        <f t="shared" si="388"/>
        <v>plays</v>
      </c>
      <c r="S3549" s="14" t="str">
        <f t="shared" si="389"/>
        <v>Apr</v>
      </c>
      <c r="T3549" s="14" t="str">
        <f t="shared" si="390"/>
        <v>2016</v>
      </c>
      <c r="U3549" s="14" t="str">
        <f t="shared" si="391"/>
        <v>May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23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85"/>
        <v>101.9047619047619</v>
      </c>
      <c r="P3550" s="10">
        <f t="shared" si="386"/>
        <v>164.61538461538461</v>
      </c>
      <c r="Q3550" t="str">
        <f t="shared" si="387"/>
        <v>theater</v>
      </c>
      <c r="R3550" s="24" t="str">
        <f t="shared" si="388"/>
        <v>plays</v>
      </c>
      <c r="S3550" s="14" t="str">
        <f t="shared" si="389"/>
        <v>Feb</v>
      </c>
      <c r="T3550" s="14" t="str">
        <f t="shared" si="390"/>
        <v>2016</v>
      </c>
      <c r="U3550" s="14" t="str">
        <f t="shared" si="391"/>
        <v>Mar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23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85"/>
        <v>102</v>
      </c>
      <c r="P3551" s="10">
        <f t="shared" si="386"/>
        <v>24.285714285714285</v>
      </c>
      <c r="Q3551" t="str">
        <f t="shared" si="387"/>
        <v>theater</v>
      </c>
      <c r="R3551" s="24" t="str">
        <f t="shared" si="388"/>
        <v>plays</v>
      </c>
      <c r="S3551" s="14" t="str">
        <f t="shared" si="389"/>
        <v>Aug</v>
      </c>
      <c r="T3551" s="14" t="str">
        <f t="shared" si="390"/>
        <v>2015</v>
      </c>
      <c r="U3551" s="14" t="str">
        <f t="shared" si="391"/>
        <v>Sep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23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85"/>
        <v>104.80000000000001</v>
      </c>
      <c r="P3552" s="10">
        <f t="shared" si="386"/>
        <v>40.9375</v>
      </c>
      <c r="Q3552" t="str">
        <f t="shared" si="387"/>
        <v>theater</v>
      </c>
      <c r="R3552" s="24" t="str">
        <f t="shared" si="388"/>
        <v>plays</v>
      </c>
      <c r="S3552" s="14" t="str">
        <f t="shared" si="389"/>
        <v>Apr</v>
      </c>
      <c r="T3552" s="14" t="str">
        <f t="shared" si="390"/>
        <v>2016</v>
      </c>
      <c r="U3552" s="14" t="str">
        <f t="shared" si="391"/>
        <v>May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2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85"/>
        <v>101.83333333333333</v>
      </c>
      <c r="P3553" s="10">
        <f t="shared" si="386"/>
        <v>61.1</v>
      </c>
      <c r="Q3553" t="str">
        <f t="shared" si="387"/>
        <v>theater</v>
      </c>
      <c r="R3553" s="24" t="str">
        <f t="shared" si="388"/>
        <v>plays</v>
      </c>
      <c r="S3553" s="14" t="str">
        <f t="shared" si="389"/>
        <v>Apr</v>
      </c>
      <c r="T3553" s="14" t="str">
        <f t="shared" si="390"/>
        <v>2014</v>
      </c>
      <c r="U3553" s="14" t="str">
        <f t="shared" si="391"/>
        <v>May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23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85"/>
        <v>100</v>
      </c>
      <c r="P3554" s="10">
        <f t="shared" si="386"/>
        <v>38.65</v>
      </c>
      <c r="Q3554" t="str">
        <f t="shared" si="387"/>
        <v>theater</v>
      </c>
      <c r="R3554" s="24" t="str">
        <f t="shared" si="388"/>
        <v>plays</v>
      </c>
      <c r="S3554" s="14" t="str">
        <f t="shared" si="389"/>
        <v>May</v>
      </c>
      <c r="T3554" s="14" t="str">
        <f t="shared" si="390"/>
        <v>2014</v>
      </c>
      <c r="U3554" s="14" t="str">
        <f t="shared" si="391"/>
        <v>Jun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23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85"/>
        <v>106.27272727272728</v>
      </c>
      <c r="P3555" s="10">
        <f t="shared" si="386"/>
        <v>56.20192307692308</v>
      </c>
      <c r="Q3555" t="str">
        <f t="shared" si="387"/>
        <v>theater</v>
      </c>
      <c r="R3555" s="24" t="str">
        <f t="shared" si="388"/>
        <v>plays</v>
      </c>
      <c r="S3555" s="14" t="str">
        <f t="shared" si="389"/>
        <v>Jul</v>
      </c>
      <c r="T3555" s="14" t="str">
        <f t="shared" si="390"/>
        <v>2015</v>
      </c>
      <c r="U3555" s="14" t="str">
        <f t="shared" si="391"/>
        <v>Aug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23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85"/>
        <v>113.42219999999999</v>
      </c>
      <c r="P3556" s="10">
        <f t="shared" si="386"/>
        <v>107.00207547169811</v>
      </c>
      <c r="Q3556" t="str">
        <f t="shared" si="387"/>
        <v>theater</v>
      </c>
      <c r="R3556" s="24" t="str">
        <f t="shared" si="388"/>
        <v>plays</v>
      </c>
      <c r="S3556" s="14" t="str">
        <f t="shared" si="389"/>
        <v>Jan</v>
      </c>
      <c r="T3556" s="14" t="str">
        <f t="shared" si="390"/>
        <v>2015</v>
      </c>
      <c r="U3556" s="14" t="str">
        <f t="shared" si="391"/>
        <v>Feb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23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85"/>
        <v>100</v>
      </c>
      <c r="P3557" s="10">
        <f t="shared" si="386"/>
        <v>171.42857142857142</v>
      </c>
      <c r="Q3557" t="str">
        <f t="shared" si="387"/>
        <v>theater</v>
      </c>
      <c r="R3557" s="24" t="str">
        <f t="shared" si="388"/>
        <v>plays</v>
      </c>
      <c r="S3557" s="14" t="str">
        <f t="shared" si="389"/>
        <v>Oct</v>
      </c>
      <c r="T3557" s="14" t="str">
        <f t="shared" si="390"/>
        <v>2016</v>
      </c>
      <c r="U3557" s="14" t="str">
        <f t="shared" si="391"/>
        <v>Nov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23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85"/>
        <v>100.45454545454547</v>
      </c>
      <c r="P3558" s="10">
        <f t="shared" si="386"/>
        <v>110.5</v>
      </c>
      <c r="Q3558" t="str">
        <f t="shared" si="387"/>
        <v>theater</v>
      </c>
      <c r="R3558" s="24" t="str">
        <f t="shared" si="388"/>
        <v>plays</v>
      </c>
      <c r="S3558" s="14" t="str">
        <f t="shared" si="389"/>
        <v>Jun</v>
      </c>
      <c r="T3558" s="14" t="str">
        <f t="shared" si="390"/>
        <v>2014</v>
      </c>
      <c r="U3558" s="14" t="str">
        <f t="shared" si="391"/>
        <v>Aug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23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85"/>
        <v>100.03599999999999</v>
      </c>
      <c r="P3559" s="10">
        <f t="shared" si="386"/>
        <v>179.27598566308242</v>
      </c>
      <c r="Q3559" t="str">
        <f t="shared" si="387"/>
        <v>theater</v>
      </c>
      <c r="R3559" s="24" t="str">
        <f t="shared" si="388"/>
        <v>plays</v>
      </c>
      <c r="S3559" s="14" t="str">
        <f t="shared" si="389"/>
        <v>Apr</v>
      </c>
      <c r="T3559" s="14" t="str">
        <f t="shared" si="390"/>
        <v>2014</v>
      </c>
      <c r="U3559" s="14" t="str">
        <f t="shared" si="391"/>
        <v>May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23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85"/>
        <v>144</v>
      </c>
      <c r="P3560" s="10">
        <f t="shared" si="386"/>
        <v>22.90909090909091</v>
      </c>
      <c r="Q3560" t="str">
        <f t="shared" si="387"/>
        <v>theater</v>
      </c>
      <c r="R3560" s="24" t="str">
        <f t="shared" si="388"/>
        <v>plays</v>
      </c>
      <c r="S3560" s="14" t="str">
        <f t="shared" si="389"/>
        <v>May</v>
      </c>
      <c r="T3560" s="14" t="str">
        <f t="shared" si="390"/>
        <v>2015</v>
      </c>
      <c r="U3560" s="14" t="str">
        <f t="shared" si="391"/>
        <v>Jun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23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85"/>
        <v>103.49999999999999</v>
      </c>
      <c r="P3561" s="10">
        <f t="shared" si="386"/>
        <v>43.125</v>
      </c>
      <c r="Q3561" t="str">
        <f t="shared" si="387"/>
        <v>theater</v>
      </c>
      <c r="R3561" s="24" t="str">
        <f t="shared" si="388"/>
        <v>plays</v>
      </c>
      <c r="S3561" s="14" t="str">
        <f t="shared" si="389"/>
        <v>Jul</v>
      </c>
      <c r="T3561" s="14" t="str">
        <f t="shared" si="390"/>
        <v>2015</v>
      </c>
      <c r="U3561" s="14" t="str">
        <f t="shared" si="391"/>
        <v>Jul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23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85"/>
        <v>108.43750000000001</v>
      </c>
      <c r="P3562" s="10">
        <f t="shared" si="386"/>
        <v>46.891891891891895</v>
      </c>
      <c r="Q3562" t="str">
        <f t="shared" si="387"/>
        <v>theater</v>
      </c>
      <c r="R3562" s="24" t="str">
        <f t="shared" si="388"/>
        <v>plays</v>
      </c>
      <c r="S3562" s="14" t="str">
        <f t="shared" si="389"/>
        <v>Apr</v>
      </c>
      <c r="T3562" s="14" t="str">
        <f t="shared" si="390"/>
        <v>2015</v>
      </c>
      <c r="U3562" s="14" t="str">
        <f t="shared" si="391"/>
        <v>May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2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85"/>
        <v>102.4</v>
      </c>
      <c r="P3563" s="10">
        <f t="shared" si="386"/>
        <v>47.407407407407405</v>
      </c>
      <c r="Q3563" t="str">
        <f t="shared" si="387"/>
        <v>theater</v>
      </c>
      <c r="R3563" s="24" t="str">
        <f t="shared" si="388"/>
        <v>plays</v>
      </c>
      <c r="S3563" s="14" t="str">
        <f t="shared" si="389"/>
        <v>Jul</v>
      </c>
      <c r="T3563" s="14" t="str">
        <f t="shared" si="390"/>
        <v>2015</v>
      </c>
      <c r="U3563" s="14" t="str">
        <f t="shared" si="391"/>
        <v>Aug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23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85"/>
        <v>148.88888888888889</v>
      </c>
      <c r="P3564" s="10">
        <f t="shared" si="386"/>
        <v>15.129032258064516</v>
      </c>
      <c r="Q3564" t="str">
        <f t="shared" si="387"/>
        <v>theater</v>
      </c>
      <c r="R3564" s="24" t="str">
        <f t="shared" si="388"/>
        <v>plays</v>
      </c>
      <c r="S3564" s="14" t="str">
        <f t="shared" si="389"/>
        <v>Mar</v>
      </c>
      <c r="T3564" s="14" t="str">
        <f t="shared" si="390"/>
        <v>2016</v>
      </c>
      <c r="U3564" s="14" t="str">
        <f t="shared" si="391"/>
        <v>Mar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23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85"/>
        <v>105.49000000000002</v>
      </c>
      <c r="P3565" s="10">
        <f t="shared" si="386"/>
        <v>21.098000000000003</v>
      </c>
      <c r="Q3565" t="str">
        <f t="shared" si="387"/>
        <v>theater</v>
      </c>
      <c r="R3565" s="24" t="str">
        <f t="shared" si="388"/>
        <v>plays</v>
      </c>
      <c r="S3565" s="14" t="str">
        <f t="shared" si="389"/>
        <v>Jul</v>
      </c>
      <c r="T3565" s="14" t="str">
        <f t="shared" si="390"/>
        <v>2016</v>
      </c>
      <c r="U3565" s="14" t="str">
        <f t="shared" si="391"/>
        <v>Aug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23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85"/>
        <v>100.49999999999999</v>
      </c>
      <c r="P3566" s="10">
        <f t="shared" si="386"/>
        <v>59.117647058823529</v>
      </c>
      <c r="Q3566" t="str">
        <f t="shared" si="387"/>
        <v>theater</v>
      </c>
      <c r="R3566" s="24" t="str">
        <f t="shared" si="388"/>
        <v>plays</v>
      </c>
      <c r="S3566" s="14" t="str">
        <f t="shared" si="389"/>
        <v>Aug</v>
      </c>
      <c r="T3566" s="14" t="str">
        <f t="shared" si="390"/>
        <v>2015</v>
      </c>
      <c r="U3566" s="14" t="str">
        <f t="shared" si="391"/>
        <v>Oct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23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85"/>
        <v>130.55555555555557</v>
      </c>
      <c r="P3567" s="10">
        <f t="shared" si="386"/>
        <v>97.916666666666671</v>
      </c>
      <c r="Q3567" t="str">
        <f t="shared" si="387"/>
        <v>theater</v>
      </c>
      <c r="R3567" s="24" t="str">
        <f t="shared" si="388"/>
        <v>plays</v>
      </c>
      <c r="S3567" s="14" t="str">
        <f t="shared" si="389"/>
        <v>Dec</v>
      </c>
      <c r="T3567" s="14" t="str">
        <f t="shared" si="390"/>
        <v>2014</v>
      </c>
      <c r="U3567" s="14" t="str">
        <f t="shared" si="391"/>
        <v>Dec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23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85"/>
        <v>104.75000000000001</v>
      </c>
      <c r="P3568" s="10">
        <f t="shared" si="386"/>
        <v>55.131578947368418</v>
      </c>
      <c r="Q3568" t="str">
        <f t="shared" si="387"/>
        <v>theater</v>
      </c>
      <c r="R3568" s="24" t="str">
        <f t="shared" si="388"/>
        <v>plays</v>
      </c>
      <c r="S3568" s="14" t="str">
        <f t="shared" si="389"/>
        <v>Dec</v>
      </c>
      <c r="T3568" s="14" t="str">
        <f t="shared" si="390"/>
        <v>2014</v>
      </c>
      <c r="U3568" s="14" t="str">
        <f t="shared" si="391"/>
        <v>Jan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23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85"/>
        <v>108.80000000000001</v>
      </c>
      <c r="P3569" s="10">
        <f t="shared" si="386"/>
        <v>26.536585365853657</v>
      </c>
      <c r="Q3569" t="str">
        <f t="shared" si="387"/>
        <v>theater</v>
      </c>
      <c r="R3569" s="24" t="str">
        <f t="shared" si="388"/>
        <v>plays</v>
      </c>
      <c r="S3569" s="14" t="str">
        <f t="shared" si="389"/>
        <v>May</v>
      </c>
      <c r="T3569" s="14" t="str">
        <f t="shared" si="390"/>
        <v>2015</v>
      </c>
      <c r="U3569" s="14" t="str">
        <f t="shared" si="391"/>
        <v>Jun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23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85"/>
        <v>111.00000000000001</v>
      </c>
      <c r="P3570" s="10">
        <f t="shared" si="386"/>
        <v>58.421052631578945</v>
      </c>
      <c r="Q3570" t="str">
        <f t="shared" si="387"/>
        <v>theater</v>
      </c>
      <c r="R3570" s="24" t="str">
        <f t="shared" si="388"/>
        <v>plays</v>
      </c>
      <c r="S3570" s="14" t="str">
        <f t="shared" si="389"/>
        <v>Aug</v>
      </c>
      <c r="T3570" s="14" t="str">
        <f t="shared" si="390"/>
        <v>2014</v>
      </c>
      <c r="U3570" s="14" t="str">
        <f t="shared" si="391"/>
        <v>Sep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23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85"/>
        <v>100.47999999999999</v>
      </c>
      <c r="P3571" s="10">
        <f t="shared" si="386"/>
        <v>122.53658536585365</v>
      </c>
      <c r="Q3571" t="str">
        <f t="shared" si="387"/>
        <v>theater</v>
      </c>
      <c r="R3571" s="24" t="str">
        <f t="shared" si="388"/>
        <v>plays</v>
      </c>
      <c r="S3571" s="14" t="str">
        <f t="shared" si="389"/>
        <v>Dec</v>
      </c>
      <c r="T3571" s="14" t="str">
        <f t="shared" si="390"/>
        <v>2014</v>
      </c>
      <c r="U3571" s="14" t="str">
        <f t="shared" si="391"/>
        <v>Jan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23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85"/>
        <v>114.35</v>
      </c>
      <c r="P3572" s="10">
        <f t="shared" si="386"/>
        <v>87.961538461538467</v>
      </c>
      <c r="Q3572" t="str">
        <f t="shared" si="387"/>
        <v>theater</v>
      </c>
      <c r="R3572" s="24" t="str">
        <f t="shared" si="388"/>
        <v>plays</v>
      </c>
      <c r="S3572" s="14" t="str">
        <f t="shared" si="389"/>
        <v>Dec</v>
      </c>
      <c r="T3572" s="14" t="str">
        <f t="shared" si="390"/>
        <v>2014</v>
      </c>
      <c r="U3572" s="14" t="str">
        <f t="shared" si="391"/>
        <v>Dec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2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85"/>
        <v>122.06666666666666</v>
      </c>
      <c r="P3573" s="10">
        <f t="shared" si="386"/>
        <v>73.239999999999995</v>
      </c>
      <c r="Q3573" t="str">
        <f t="shared" si="387"/>
        <v>theater</v>
      </c>
      <c r="R3573" s="24" t="str">
        <f t="shared" si="388"/>
        <v>plays</v>
      </c>
      <c r="S3573" s="14" t="str">
        <f t="shared" si="389"/>
        <v>Sep</v>
      </c>
      <c r="T3573" s="14" t="str">
        <f t="shared" si="390"/>
        <v>2014</v>
      </c>
      <c r="U3573" s="14" t="str">
        <f t="shared" si="391"/>
        <v>Oct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23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85"/>
        <v>100</v>
      </c>
      <c r="P3574" s="10">
        <f t="shared" si="386"/>
        <v>55.555555555555557</v>
      </c>
      <c r="Q3574" t="str">
        <f t="shared" si="387"/>
        <v>theater</v>
      </c>
      <c r="R3574" s="24" t="str">
        <f t="shared" si="388"/>
        <v>plays</v>
      </c>
      <c r="S3574" s="14" t="str">
        <f t="shared" si="389"/>
        <v>May</v>
      </c>
      <c r="T3574" s="14" t="str">
        <f t="shared" si="390"/>
        <v>2015</v>
      </c>
      <c r="U3574" s="14" t="str">
        <f t="shared" si="391"/>
        <v>Jun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23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85"/>
        <v>102.8</v>
      </c>
      <c r="P3575" s="10">
        <f t="shared" si="386"/>
        <v>39.53846153846154</v>
      </c>
      <c r="Q3575" t="str">
        <f t="shared" si="387"/>
        <v>theater</v>
      </c>
      <c r="R3575" s="24" t="str">
        <f t="shared" si="388"/>
        <v>plays</v>
      </c>
      <c r="S3575" s="14" t="str">
        <f t="shared" si="389"/>
        <v>Oct</v>
      </c>
      <c r="T3575" s="14" t="str">
        <f t="shared" si="390"/>
        <v>2014</v>
      </c>
      <c r="U3575" s="14" t="str">
        <f t="shared" si="391"/>
        <v>Nov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23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85"/>
        <v>106.12068965517241</v>
      </c>
      <c r="P3576" s="10">
        <f t="shared" si="386"/>
        <v>136.77777777777777</v>
      </c>
      <c r="Q3576" t="str">
        <f t="shared" si="387"/>
        <v>theater</v>
      </c>
      <c r="R3576" s="24" t="str">
        <f t="shared" si="388"/>
        <v>plays</v>
      </c>
      <c r="S3576" s="14" t="str">
        <f t="shared" si="389"/>
        <v>Oct</v>
      </c>
      <c r="T3576" s="14" t="str">
        <f t="shared" si="390"/>
        <v>2014</v>
      </c>
      <c r="U3576" s="14" t="str">
        <f t="shared" si="391"/>
        <v>Nov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23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85"/>
        <v>101.33000000000001</v>
      </c>
      <c r="P3577" s="10">
        <f t="shared" si="386"/>
        <v>99.343137254901961</v>
      </c>
      <c r="Q3577" t="str">
        <f t="shared" si="387"/>
        <v>theater</v>
      </c>
      <c r="R3577" s="24" t="str">
        <f t="shared" si="388"/>
        <v>plays</v>
      </c>
      <c r="S3577" s="14" t="str">
        <f t="shared" si="389"/>
        <v>Jul</v>
      </c>
      <c r="T3577" s="14" t="str">
        <f t="shared" si="390"/>
        <v>2016</v>
      </c>
      <c r="U3577" s="14" t="str">
        <f t="shared" si="391"/>
        <v>Aug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23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85"/>
        <v>100</v>
      </c>
      <c r="P3578" s="10">
        <f t="shared" si="386"/>
        <v>20</v>
      </c>
      <c r="Q3578" t="str">
        <f t="shared" si="387"/>
        <v>theater</v>
      </c>
      <c r="R3578" s="24" t="str">
        <f t="shared" si="388"/>
        <v>plays</v>
      </c>
      <c r="S3578" s="14" t="str">
        <f t="shared" si="389"/>
        <v>Oct</v>
      </c>
      <c r="T3578" s="14" t="str">
        <f t="shared" si="390"/>
        <v>2016</v>
      </c>
      <c r="U3578" s="14" t="str">
        <f t="shared" si="391"/>
        <v>Dec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23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85"/>
        <v>130</v>
      </c>
      <c r="P3579" s="10">
        <f t="shared" si="386"/>
        <v>28.888888888888889</v>
      </c>
      <c r="Q3579" t="str">
        <f t="shared" si="387"/>
        <v>theater</v>
      </c>
      <c r="R3579" s="24" t="str">
        <f t="shared" si="388"/>
        <v>plays</v>
      </c>
      <c r="S3579" s="14" t="str">
        <f t="shared" si="389"/>
        <v>Mar</v>
      </c>
      <c r="T3579" s="14" t="str">
        <f t="shared" si="390"/>
        <v>2015</v>
      </c>
      <c r="U3579" s="14" t="str">
        <f t="shared" si="391"/>
        <v>Apr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23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85"/>
        <v>100.01333333333334</v>
      </c>
      <c r="P3580" s="10">
        <f t="shared" si="386"/>
        <v>40.545945945945945</v>
      </c>
      <c r="Q3580" t="str">
        <f t="shared" si="387"/>
        <v>theater</v>
      </c>
      <c r="R3580" s="24" t="str">
        <f t="shared" si="388"/>
        <v>plays</v>
      </c>
      <c r="S3580" s="14" t="str">
        <f t="shared" si="389"/>
        <v>Mar</v>
      </c>
      <c r="T3580" s="14" t="str">
        <f t="shared" si="390"/>
        <v>2016</v>
      </c>
      <c r="U3580" s="14" t="str">
        <f t="shared" si="391"/>
        <v>Apr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23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85"/>
        <v>100</v>
      </c>
      <c r="P3581" s="10">
        <f t="shared" si="386"/>
        <v>35.714285714285715</v>
      </c>
      <c r="Q3581" t="str">
        <f t="shared" si="387"/>
        <v>theater</v>
      </c>
      <c r="R3581" s="24" t="str">
        <f t="shared" si="388"/>
        <v>plays</v>
      </c>
      <c r="S3581" s="14" t="str">
        <f t="shared" si="389"/>
        <v>Mar</v>
      </c>
      <c r="T3581" s="14" t="str">
        <f t="shared" si="390"/>
        <v>2016</v>
      </c>
      <c r="U3581" s="14" t="str">
        <f t="shared" si="391"/>
        <v>Mar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23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85"/>
        <v>113.88888888888889</v>
      </c>
      <c r="P3582" s="10">
        <f t="shared" si="386"/>
        <v>37.962962962962962</v>
      </c>
      <c r="Q3582" t="str">
        <f t="shared" si="387"/>
        <v>theater</v>
      </c>
      <c r="R3582" s="24" t="str">
        <f t="shared" si="388"/>
        <v>plays</v>
      </c>
      <c r="S3582" s="14" t="str">
        <f t="shared" si="389"/>
        <v>Jan</v>
      </c>
      <c r="T3582" s="14" t="str">
        <f t="shared" si="390"/>
        <v>2015</v>
      </c>
      <c r="U3582" s="14" t="str">
        <f t="shared" si="391"/>
        <v>Mar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2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85"/>
        <v>100</v>
      </c>
      <c r="P3583" s="10">
        <f t="shared" si="386"/>
        <v>33.333333333333336</v>
      </c>
      <c r="Q3583" t="str">
        <f t="shared" si="387"/>
        <v>theater</v>
      </c>
      <c r="R3583" s="24" t="str">
        <f t="shared" si="388"/>
        <v>plays</v>
      </c>
      <c r="S3583" s="14" t="str">
        <f t="shared" si="389"/>
        <v>Jul</v>
      </c>
      <c r="T3583" s="14" t="str">
        <f t="shared" si="390"/>
        <v>2014</v>
      </c>
      <c r="U3583" s="14" t="str">
        <f t="shared" si="391"/>
        <v>Jul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23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85"/>
        <v>287</v>
      </c>
      <c r="P3584" s="10">
        <f t="shared" si="386"/>
        <v>58.571428571428569</v>
      </c>
      <c r="Q3584" t="str">
        <f t="shared" si="387"/>
        <v>theater</v>
      </c>
      <c r="R3584" s="24" t="str">
        <f t="shared" si="388"/>
        <v>plays</v>
      </c>
      <c r="S3584" s="14" t="str">
        <f t="shared" si="389"/>
        <v>Mar</v>
      </c>
      <c r="T3584" s="14" t="str">
        <f t="shared" si="390"/>
        <v>2016</v>
      </c>
      <c r="U3584" s="14" t="str">
        <f t="shared" si="391"/>
        <v>Apr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23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85"/>
        <v>108.5</v>
      </c>
      <c r="P3585" s="10">
        <f t="shared" si="386"/>
        <v>135.625</v>
      </c>
      <c r="Q3585" t="str">
        <f t="shared" si="387"/>
        <v>theater</v>
      </c>
      <c r="R3585" s="24" t="str">
        <f t="shared" si="388"/>
        <v>plays</v>
      </c>
      <c r="S3585" s="14" t="str">
        <f t="shared" si="389"/>
        <v>Feb</v>
      </c>
      <c r="T3585" s="14" t="str">
        <f t="shared" si="390"/>
        <v>2016</v>
      </c>
      <c r="U3585" s="14" t="str">
        <f t="shared" si="391"/>
        <v>Apr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23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85"/>
        <v>115.5</v>
      </c>
      <c r="P3586" s="10">
        <f t="shared" si="386"/>
        <v>30.9375</v>
      </c>
      <c r="Q3586" t="str">
        <f t="shared" si="387"/>
        <v>theater</v>
      </c>
      <c r="R3586" s="24" t="str">
        <f t="shared" si="388"/>
        <v>plays</v>
      </c>
      <c r="S3586" s="14" t="str">
        <f t="shared" si="389"/>
        <v>Jun</v>
      </c>
      <c r="T3586" s="14" t="str">
        <f t="shared" si="390"/>
        <v>2015</v>
      </c>
      <c r="U3586" s="14" t="str">
        <f t="shared" si="391"/>
        <v>Jul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23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92">E3587/D3587*100</f>
        <v>119.11764705882352</v>
      </c>
      <c r="P3587" s="10">
        <f t="shared" ref="P3587:P3650" si="393">E3587/L3587</f>
        <v>176.08695652173913</v>
      </c>
      <c r="Q3587" t="str">
        <f t="shared" ref="Q3587:Q3650" si="394">LEFT(N3587,FIND("/",N3587)-1)</f>
        <v>theater</v>
      </c>
      <c r="R3587" s="24" t="str">
        <f t="shared" ref="R3587:R3650" si="395">RIGHT(N3587,LEN(N3587)-SEARCH("/",N3587,1))</f>
        <v>plays</v>
      </c>
      <c r="S3587" s="14" t="str">
        <f t="shared" ref="S3587:S3650" si="396">TEXT((((J3587/60)/60)/24)+DATE(1970,1,1),"mmm")</f>
        <v>Nov</v>
      </c>
      <c r="T3587" s="14" t="str">
        <f t="shared" ref="T3587:T3650" si="397">TEXT(((((J3587/60)/60)/24)+DATE(1970,1,1)),"yyyy")</f>
        <v>2014</v>
      </c>
      <c r="U3587" s="14" t="str">
        <f t="shared" ref="U3587:U3650" si="398">TEXT((((I3587/60)/60)/24)+DATE(1970,1,1),"mmm")</f>
        <v>Dec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23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92"/>
        <v>109.42666666666668</v>
      </c>
      <c r="P3588" s="10">
        <f t="shared" si="393"/>
        <v>151.9814814814815</v>
      </c>
      <c r="Q3588" t="str">
        <f t="shared" si="394"/>
        <v>theater</v>
      </c>
      <c r="R3588" s="24" t="str">
        <f t="shared" si="395"/>
        <v>plays</v>
      </c>
      <c r="S3588" s="14" t="str">
        <f t="shared" si="396"/>
        <v>Jul</v>
      </c>
      <c r="T3588" s="14" t="str">
        <f t="shared" si="397"/>
        <v>2016</v>
      </c>
      <c r="U3588" s="14" t="str">
        <f t="shared" si="398"/>
        <v>Sep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23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92"/>
        <v>126.6</v>
      </c>
      <c r="P3589" s="10">
        <f t="shared" si="393"/>
        <v>22.607142857142858</v>
      </c>
      <c r="Q3589" t="str">
        <f t="shared" si="394"/>
        <v>theater</v>
      </c>
      <c r="R3589" s="24" t="str">
        <f t="shared" si="395"/>
        <v>plays</v>
      </c>
      <c r="S3589" s="14" t="str">
        <f t="shared" si="396"/>
        <v>May</v>
      </c>
      <c r="T3589" s="14" t="str">
        <f t="shared" si="397"/>
        <v>2016</v>
      </c>
      <c r="U3589" s="14" t="str">
        <f t="shared" si="398"/>
        <v>Jun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23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92"/>
        <v>100.49999999999999</v>
      </c>
      <c r="P3590" s="10">
        <f t="shared" si="393"/>
        <v>18.272727272727273</v>
      </c>
      <c r="Q3590" t="str">
        <f t="shared" si="394"/>
        <v>theater</v>
      </c>
      <c r="R3590" s="24" t="str">
        <f t="shared" si="395"/>
        <v>plays</v>
      </c>
      <c r="S3590" s="14" t="str">
        <f t="shared" si="396"/>
        <v>Apr</v>
      </c>
      <c r="T3590" s="14" t="str">
        <f t="shared" si="397"/>
        <v>2015</v>
      </c>
      <c r="U3590" s="14" t="str">
        <f t="shared" si="398"/>
        <v>Apr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23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92"/>
        <v>127.49999999999999</v>
      </c>
      <c r="P3591" s="10">
        <f t="shared" si="393"/>
        <v>82.258064516129039</v>
      </c>
      <c r="Q3591" t="str">
        <f t="shared" si="394"/>
        <v>theater</v>
      </c>
      <c r="R3591" s="24" t="str">
        <f t="shared" si="395"/>
        <v>plays</v>
      </c>
      <c r="S3591" s="14" t="str">
        <f t="shared" si="396"/>
        <v>May</v>
      </c>
      <c r="T3591" s="14" t="str">
        <f t="shared" si="397"/>
        <v>2015</v>
      </c>
      <c r="U3591" s="14" t="str">
        <f t="shared" si="398"/>
        <v>May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23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92"/>
        <v>100.05999999999999</v>
      </c>
      <c r="P3592" s="10">
        <f t="shared" si="393"/>
        <v>68.534246575342465</v>
      </c>
      <c r="Q3592" t="str">
        <f t="shared" si="394"/>
        <v>theater</v>
      </c>
      <c r="R3592" s="24" t="str">
        <f t="shared" si="395"/>
        <v>plays</v>
      </c>
      <c r="S3592" s="14" t="str">
        <f t="shared" si="396"/>
        <v>Sep</v>
      </c>
      <c r="T3592" s="14" t="str">
        <f t="shared" si="397"/>
        <v>2014</v>
      </c>
      <c r="U3592" s="14" t="str">
        <f t="shared" si="398"/>
        <v>Oct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2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92"/>
        <v>175</v>
      </c>
      <c r="P3593" s="10">
        <f t="shared" si="393"/>
        <v>68.055555555555557</v>
      </c>
      <c r="Q3593" t="str">
        <f t="shared" si="394"/>
        <v>theater</v>
      </c>
      <c r="R3593" s="24" t="str">
        <f t="shared" si="395"/>
        <v>plays</v>
      </c>
      <c r="S3593" s="14" t="str">
        <f t="shared" si="396"/>
        <v>Dec</v>
      </c>
      <c r="T3593" s="14" t="str">
        <f t="shared" si="397"/>
        <v>2014</v>
      </c>
      <c r="U3593" s="14" t="str">
        <f t="shared" si="398"/>
        <v>Jan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23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92"/>
        <v>127.25</v>
      </c>
      <c r="P3594" s="10">
        <f t="shared" si="393"/>
        <v>72.714285714285708</v>
      </c>
      <c r="Q3594" t="str">
        <f t="shared" si="394"/>
        <v>theater</v>
      </c>
      <c r="R3594" s="24" t="str">
        <f t="shared" si="395"/>
        <v>plays</v>
      </c>
      <c r="S3594" s="14" t="str">
        <f t="shared" si="396"/>
        <v>Dec</v>
      </c>
      <c r="T3594" s="14" t="str">
        <f t="shared" si="397"/>
        <v>2014</v>
      </c>
      <c r="U3594" s="14" t="str">
        <f t="shared" si="398"/>
        <v>Feb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23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92"/>
        <v>110.63333333333334</v>
      </c>
      <c r="P3595" s="10">
        <f t="shared" si="393"/>
        <v>77.186046511627907</v>
      </c>
      <c r="Q3595" t="str">
        <f t="shared" si="394"/>
        <v>theater</v>
      </c>
      <c r="R3595" s="24" t="str">
        <f t="shared" si="395"/>
        <v>plays</v>
      </c>
      <c r="S3595" s="14" t="str">
        <f t="shared" si="396"/>
        <v>Dec</v>
      </c>
      <c r="T3595" s="14" t="str">
        <f t="shared" si="397"/>
        <v>2014</v>
      </c>
      <c r="U3595" s="14" t="str">
        <f t="shared" si="398"/>
        <v>Jan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23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92"/>
        <v>125.93749999999999</v>
      </c>
      <c r="P3596" s="10">
        <f t="shared" si="393"/>
        <v>55.972222222222221</v>
      </c>
      <c r="Q3596" t="str">
        <f t="shared" si="394"/>
        <v>theater</v>
      </c>
      <c r="R3596" s="24" t="str">
        <f t="shared" si="395"/>
        <v>plays</v>
      </c>
      <c r="S3596" s="14" t="str">
        <f t="shared" si="396"/>
        <v>Aug</v>
      </c>
      <c r="T3596" s="14" t="str">
        <f t="shared" si="397"/>
        <v>2016</v>
      </c>
      <c r="U3596" s="14" t="str">
        <f t="shared" si="398"/>
        <v>Sep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23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92"/>
        <v>118.5</v>
      </c>
      <c r="P3597" s="10">
        <f t="shared" si="393"/>
        <v>49.693548387096776</v>
      </c>
      <c r="Q3597" t="str">
        <f t="shared" si="394"/>
        <v>theater</v>
      </c>
      <c r="R3597" s="24" t="str">
        <f t="shared" si="395"/>
        <v>plays</v>
      </c>
      <c r="S3597" s="14" t="str">
        <f t="shared" si="396"/>
        <v>Feb</v>
      </c>
      <c r="T3597" s="14" t="str">
        <f t="shared" si="397"/>
        <v>2015</v>
      </c>
      <c r="U3597" s="14" t="str">
        <f t="shared" si="398"/>
        <v>Mar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23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92"/>
        <v>107.72727272727273</v>
      </c>
      <c r="P3598" s="10">
        <f t="shared" si="393"/>
        <v>79</v>
      </c>
      <c r="Q3598" t="str">
        <f t="shared" si="394"/>
        <v>theater</v>
      </c>
      <c r="R3598" s="24" t="str">
        <f t="shared" si="395"/>
        <v>plays</v>
      </c>
      <c r="S3598" s="14" t="str">
        <f t="shared" si="396"/>
        <v>Aug</v>
      </c>
      <c r="T3598" s="14" t="str">
        <f t="shared" si="397"/>
        <v>2014</v>
      </c>
      <c r="U3598" s="14" t="str">
        <f t="shared" si="398"/>
        <v>Aug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23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92"/>
        <v>102.60000000000001</v>
      </c>
      <c r="P3599" s="10">
        <f t="shared" si="393"/>
        <v>77.727272727272734</v>
      </c>
      <c r="Q3599" t="str">
        <f t="shared" si="394"/>
        <v>theater</v>
      </c>
      <c r="R3599" s="24" t="str">
        <f t="shared" si="395"/>
        <v>plays</v>
      </c>
      <c r="S3599" s="14" t="str">
        <f t="shared" si="396"/>
        <v>Feb</v>
      </c>
      <c r="T3599" s="14" t="str">
        <f t="shared" si="397"/>
        <v>2016</v>
      </c>
      <c r="U3599" s="14" t="str">
        <f t="shared" si="398"/>
        <v>Mar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23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92"/>
        <v>110.1</v>
      </c>
      <c r="P3600" s="10">
        <f t="shared" si="393"/>
        <v>40.777777777777779</v>
      </c>
      <c r="Q3600" t="str">
        <f t="shared" si="394"/>
        <v>theater</v>
      </c>
      <c r="R3600" s="24" t="str">
        <f t="shared" si="395"/>
        <v>plays</v>
      </c>
      <c r="S3600" s="14" t="str">
        <f t="shared" si="396"/>
        <v>Aug</v>
      </c>
      <c r="T3600" s="14" t="str">
        <f t="shared" si="397"/>
        <v>2014</v>
      </c>
      <c r="U3600" s="14" t="str">
        <f t="shared" si="398"/>
        <v>Sep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23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92"/>
        <v>202</v>
      </c>
      <c r="P3601" s="10">
        <f t="shared" si="393"/>
        <v>59.411764705882355</v>
      </c>
      <c r="Q3601" t="str">
        <f t="shared" si="394"/>
        <v>theater</v>
      </c>
      <c r="R3601" s="24" t="str">
        <f t="shared" si="395"/>
        <v>plays</v>
      </c>
      <c r="S3601" s="14" t="str">
        <f t="shared" si="396"/>
        <v>Aug</v>
      </c>
      <c r="T3601" s="14" t="str">
        <f t="shared" si="397"/>
        <v>2015</v>
      </c>
      <c r="U3601" s="14" t="str">
        <f t="shared" si="398"/>
        <v>Aug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23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92"/>
        <v>130</v>
      </c>
      <c r="P3602" s="10">
        <f t="shared" si="393"/>
        <v>3.25</v>
      </c>
      <c r="Q3602" t="str">
        <f t="shared" si="394"/>
        <v>theater</v>
      </c>
      <c r="R3602" s="24" t="str">
        <f t="shared" si="395"/>
        <v>plays</v>
      </c>
      <c r="S3602" s="14" t="str">
        <f t="shared" si="396"/>
        <v>Sep</v>
      </c>
      <c r="T3602" s="14" t="str">
        <f t="shared" si="397"/>
        <v>2016</v>
      </c>
      <c r="U3602" s="14" t="str">
        <f t="shared" si="398"/>
        <v>Oct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2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92"/>
        <v>104.35000000000001</v>
      </c>
      <c r="P3603" s="10">
        <f t="shared" si="393"/>
        <v>39.377358490566039</v>
      </c>
      <c r="Q3603" t="str">
        <f t="shared" si="394"/>
        <v>theater</v>
      </c>
      <c r="R3603" s="24" t="str">
        <f t="shared" si="395"/>
        <v>plays</v>
      </c>
      <c r="S3603" s="14" t="str">
        <f t="shared" si="396"/>
        <v>Dec</v>
      </c>
      <c r="T3603" s="14" t="str">
        <f t="shared" si="397"/>
        <v>2014</v>
      </c>
      <c r="U3603" s="14" t="str">
        <f t="shared" si="398"/>
        <v>Jan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23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92"/>
        <v>100.05</v>
      </c>
      <c r="P3604" s="10">
        <f t="shared" si="393"/>
        <v>81.673469387755105</v>
      </c>
      <c r="Q3604" t="str">
        <f t="shared" si="394"/>
        <v>theater</v>
      </c>
      <c r="R3604" s="24" t="str">
        <f t="shared" si="395"/>
        <v>plays</v>
      </c>
      <c r="S3604" s="14" t="str">
        <f t="shared" si="396"/>
        <v>Mar</v>
      </c>
      <c r="T3604" s="14" t="str">
        <f t="shared" si="397"/>
        <v>2016</v>
      </c>
      <c r="U3604" s="14" t="str">
        <f t="shared" si="398"/>
        <v>May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23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92"/>
        <v>170.66666666666669</v>
      </c>
      <c r="P3605" s="10">
        <f t="shared" si="393"/>
        <v>44.912280701754383</v>
      </c>
      <c r="Q3605" t="str">
        <f t="shared" si="394"/>
        <v>theater</v>
      </c>
      <c r="R3605" s="24" t="str">
        <f t="shared" si="395"/>
        <v>plays</v>
      </c>
      <c r="S3605" s="14" t="str">
        <f t="shared" si="396"/>
        <v>Oct</v>
      </c>
      <c r="T3605" s="14" t="str">
        <f t="shared" si="397"/>
        <v>2015</v>
      </c>
      <c r="U3605" s="14" t="str">
        <f t="shared" si="398"/>
        <v>Nov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23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92"/>
        <v>112.83333333333334</v>
      </c>
      <c r="P3606" s="10">
        <f t="shared" si="393"/>
        <v>49.05797101449275</v>
      </c>
      <c r="Q3606" t="str">
        <f t="shared" si="394"/>
        <v>theater</v>
      </c>
      <c r="R3606" s="24" t="str">
        <f t="shared" si="395"/>
        <v>plays</v>
      </c>
      <c r="S3606" s="14" t="str">
        <f t="shared" si="396"/>
        <v>Apr</v>
      </c>
      <c r="T3606" s="14" t="str">
        <f t="shared" si="397"/>
        <v>2016</v>
      </c>
      <c r="U3606" s="14" t="str">
        <f t="shared" si="398"/>
        <v>Apr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23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92"/>
        <v>184</v>
      </c>
      <c r="P3607" s="10">
        <f t="shared" si="393"/>
        <v>30.666666666666668</v>
      </c>
      <c r="Q3607" t="str">
        <f t="shared" si="394"/>
        <v>theater</v>
      </c>
      <c r="R3607" s="24" t="str">
        <f t="shared" si="395"/>
        <v>plays</v>
      </c>
      <c r="S3607" s="14" t="str">
        <f t="shared" si="396"/>
        <v>Jan</v>
      </c>
      <c r="T3607" s="14" t="str">
        <f t="shared" si="397"/>
        <v>2016</v>
      </c>
      <c r="U3607" s="14" t="str">
        <f t="shared" si="398"/>
        <v>Feb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23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92"/>
        <v>130.26666666666665</v>
      </c>
      <c r="P3608" s="10">
        <f t="shared" si="393"/>
        <v>61.0625</v>
      </c>
      <c r="Q3608" t="str">
        <f t="shared" si="394"/>
        <v>theater</v>
      </c>
      <c r="R3608" s="24" t="str">
        <f t="shared" si="395"/>
        <v>plays</v>
      </c>
      <c r="S3608" s="14" t="str">
        <f t="shared" si="396"/>
        <v>Jul</v>
      </c>
      <c r="T3608" s="14" t="str">
        <f t="shared" si="397"/>
        <v>2016</v>
      </c>
      <c r="U3608" s="14" t="str">
        <f t="shared" si="398"/>
        <v>Aug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23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92"/>
        <v>105.45454545454544</v>
      </c>
      <c r="P3609" s="10">
        <f t="shared" si="393"/>
        <v>29</v>
      </c>
      <c r="Q3609" t="str">
        <f t="shared" si="394"/>
        <v>theater</v>
      </c>
      <c r="R3609" s="24" t="str">
        <f t="shared" si="395"/>
        <v>plays</v>
      </c>
      <c r="S3609" s="14" t="str">
        <f t="shared" si="396"/>
        <v>Nov</v>
      </c>
      <c r="T3609" s="14" t="str">
        <f t="shared" si="397"/>
        <v>2015</v>
      </c>
      <c r="U3609" s="14" t="str">
        <f t="shared" si="398"/>
        <v>Dec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23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92"/>
        <v>100</v>
      </c>
      <c r="P3610" s="10">
        <f t="shared" si="393"/>
        <v>29.62962962962963</v>
      </c>
      <c r="Q3610" t="str">
        <f t="shared" si="394"/>
        <v>theater</v>
      </c>
      <c r="R3610" s="24" t="str">
        <f t="shared" si="395"/>
        <v>plays</v>
      </c>
      <c r="S3610" s="14" t="str">
        <f t="shared" si="396"/>
        <v>May</v>
      </c>
      <c r="T3610" s="14" t="str">
        <f t="shared" si="397"/>
        <v>2016</v>
      </c>
      <c r="U3610" s="14" t="str">
        <f t="shared" si="398"/>
        <v>Jun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23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92"/>
        <v>153.31632653061226</v>
      </c>
      <c r="P3611" s="10">
        <f t="shared" si="393"/>
        <v>143.0952380952381</v>
      </c>
      <c r="Q3611" t="str">
        <f t="shared" si="394"/>
        <v>theater</v>
      </c>
      <c r="R3611" s="24" t="str">
        <f t="shared" si="395"/>
        <v>plays</v>
      </c>
      <c r="S3611" s="14" t="str">
        <f t="shared" si="396"/>
        <v>Feb</v>
      </c>
      <c r="T3611" s="14" t="str">
        <f t="shared" si="397"/>
        <v>2016</v>
      </c>
      <c r="U3611" s="14" t="str">
        <f t="shared" si="398"/>
        <v>Mar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23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92"/>
        <v>162.30000000000001</v>
      </c>
      <c r="P3612" s="10">
        <f t="shared" si="393"/>
        <v>52.354838709677416</v>
      </c>
      <c r="Q3612" t="str">
        <f t="shared" si="394"/>
        <v>theater</v>
      </c>
      <c r="R3612" s="24" t="str">
        <f t="shared" si="395"/>
        <v>plays</v>
      </c>
      <c r="S3612" s="14" t="str">
        <f t="shared" si="396"/>
        <v>Jul</v>
      </c>
      <c r="T3612" s="14" t="str">
        <f t="shared" si="397"/>
        <v>2015</v>
      </c>
      <c r="U3612" s="14" t="str">
        <f t="shared" si="398"/>
        <v>Aug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2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92"/>
        <v>136</v>
      </c>
      <c r="P3613" s="10">
        <f t="shared" si="393"/>
        <v>66.666666666666671</v>
      </c>
      <c r="Q3613" t="str">
        <f t="shared" si="394"/>
        <v>theater</v>
      </c>
      <c r="R3613" s="24" t="str">
        <f t="shared" si="395"/>
        <v>plays</v>
      </c>
      <c r="S3613" s="14" t="str">
        <f t="shared" si="396"/>
        <v>Mar</v>
      </c>
      <c r="T3613" s="14" t="str">
        <f t="shared" si="397"/>
        <v>2015</v>
      </c>
      <c r="U3613" s="14" t="str">
        <f t="shared" si="398"/>
        <v>Apr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23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92"/>
        <v>144.4</v>
      </c>
      <c r="P3614" s="10">
        <f t="shared" si="393"/>
        <v>126.66666666666667</v>
      </c>
      <c r="Q3614" t="str">
        <f t="shared" si="394"/>
        <v>theater</v>
      </c>
      <c r="R3614" s="24" t="str">
        <f t="shared" si="395"/>
        <v>plays</v>
      </c>
      <c r="S3614" s="14" t="str">
        <f t="shared" si="396"/>
        <v>May</v>
      </c>
      <c r="T3614" s="14" t="str">
        <f t="shared" si="397"/>
        <v>2014</v>
      </c>
      <c r="U3614" s="14" t="str">
        <f t="shared" si="398"/>
        <v>Jun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23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92"/>
        <v>100</v>
      </c>
      <c r="P3615" s="10">
        <f t="shared" si="393"/>
        <v>62.5</v>
      </c>
      <c r="Q3615" t="str">
        <f t="shared" si="394"/>
        <v>theater</v>
      </c>
      <c r="R3615" s="24" t="str">
        <f t="shared" si="395"/>
        <v>plays</v>
      </c>
      <c r="S3615" s="14" t="str">
        <f t="shared" si="396"/>
        <v>May</v>
      </c>
      <c r="T3615" s="14" t="str">
        <f t="shared" si="397"/>
        <v>2014</v>
      </c>
      <c r="U3615" s="14" t="str">
        <f t="shared" si="398"/>
        <v>Jun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23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92"/>
        <v>100.8</v>
      </c>
      <c r="P3616" s="10">
        <f t="shared" si="393"/>
        <v>35.492957746478872</v>
      </c>
      <c r="Q3616" t="str">
        <f t="shared" si="394"/>
        <v>theater</v>
      </c>
      <c r="R3616" s="24" t="str">
        <f t="shared" si="395"/>
        <v>plays</v>
      </c>
      <c r="S3616" s="14" t="str">
        <f t="shared" si="396"/>
        <v>May</v>
      </c>
      <c r="T3616" s="14" t="str">
        <f t="shared" si="397"/>
        <v>2015</v>
      </c>
      <c r="U3616" s="14" t="str">
        <f t="shared" si="398"/>
        <v>Jun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23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92"/>
        <v>106.80000000000001</v>
      </c>
      <c r="P3617" s="10">
        <f t="shared" si="393"/>
        <v>37.083333333333336</v>
      </c>
      <c r="Q3617" t="str">
        <f t="shared" si="394"/>
        <v>theater</v>
      </c>
      <c r="R3617" s="24" t="str">
        <f t="shared" si="395"/>
        <v>plays</v>
      </c>
      <c r="S3617" s="14" t="str">
        <f t="shared" si="396"/>
        <v>Nov</v>
      </c>
      <c r="T3617" s="14" t="str">
        <f t="shared" si="397"/>
        <v>2015</v>
      </c>
      <c r="U3617" s="14" t="str">
        <f t="shared" si="398"/>
        <v>Dec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23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92"/>
        <v>124.8</v>
      </c>
      <c r="P3618" s="10">
        <f t="shared" si="393"/>
        <v>69.333333333333329</v>
      </c>
      <c r="Q3618" t="str">
        <f t="shared" si="394"/>
        <v>theater</v>
      </c>
      <c r="R3618" s="24" t="str">
        <f t="shared" si="395"/>
        <v>plays</v>
      </c>
      <c r="S3618" s="14" t="str">
        <f t="shared" si="396"/>
        <v>Feb</v>
      </c>
      <c r="T3618" s="14" t="str">
        <f t="shared" si="397"/>
        <v>2015</v>
      </c>
      <c r="U3618" s="14" t="str">
        <f t="shared" si="398"/>
        <v>Mar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23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92"/>
        <v>118.91891891891892</v>
      </c>
      <c r="P3619" s="10">
        <f t="shared" si="393"/>
        <v>17.254901960784313</v>
      </c>
      <c r="Q3619" t="str">
        <f t="shared" si="394"/>
        <v>theater</v>
      </c>
      <c r="R3619" s="24" t="str">
        <f t="shared" si="395"/>
        <v>plays</v>
      </c>
      <c r="S3619" s="14" t="str">
        <f t="shared" si="396"/>
        <v>Feb</v>
      </c>
      <c r="T3619" s="14" t="str">
        <f t="shared" si="397"/>
        <v>2017</v>
      </c>
      <c r="U3619" s="14" t="str">
        <f t="shared" si="398"/>
        <v>Feb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23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92"/>
        <v>101</v>
      </c>
      <c r="P3620" s="10">
        <f t="shared" si="393"/>
        <v>36.071428571428569</v>
      </c>
      <c r="Q3620" t="str">
        <f t="shared" si="394"/>
        <v>theater</v>
      </c>
      <c r="R3620" s="24" t="str">
        <f t="shared" si="395"/>
        <v>plays</v>
      </c>
      <c r="S3620" s="14" t="str">
        <f t="shared" si="396"/>
        <v>May</v>
      </c>
      <c r="T3620" s="14" t="str">
        <f t="shared" si="397"/>
        <v>2015</v>
      </c>
      <c r="U3620" s="14" t="str">
        <f t="shared" si="398"/>
        <v>Jun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23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92"/>
        <v>112.99999999999999</v>
      </c>
      <c r="P3621" s="10">
        <f t="shared" si="393"/>
        <v>66.470588235294116</v>
      </c>
      <c r="Q3621" t="str">
        <f t="shared" si="394"/>
        <v>theater</v>
      </c>
      <c r="R3621" s="24" t="str">
        <f t="shared" si="395"/>
        <v>plays</v>
      </c>
      <c r="S3621" s="14" t="str">
        <f t="shared" si="396"/>
        <v>Oct</v>
      </c>
      <c r="T3621" s="14" t="str">
        <f t="shared" si="397"/>
        <v>2016</v>
      </c>
      <c r="U3621" s="14" t="str">
        <f t="shared" si="398"/>
        <v>Nov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23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92"/>
        <v>105.19047619047619</v>
      </c>
      <c r="P3622" s="10">
        <f t="shared" si="393"/>
        <v>56.065989847715734</v>
      </c>
      <c r="Q3622" t="str">
        <f t="shared" si="394"/>
        <v>theater</v>
      </c>
      <c r="R3622" s="24" t="str">
        <f t="shared" si="395"/>
        <v>plays</v>
      </c>
      <c r="S3622" s="14" t="str">
        <f t="shared" si="396"/>
        <v>Feb</v>
      </c>
      <c r="T3622" s="14" t="str">
        <f t="shared" si="397"/>
        <v>2015</v>
      </c>
      <c r="U3622" s="14" t="str">
        <f t="shared" si="398"/>
        <v>Mar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92"/>
        <v>109.73333333333332</v>
      </c>
      <c r="P3623" s="10">
        <f t="shared" si="393"/>
        <v>47.028571428571432</v>
      </c>
      <c r="Q3623" t="str">
        <f t="shared" si="394"/>
        <v>theater</v>
      </c>
      <c r="R3623" s="24" t="str">
        <f t="shared" si="395"/>
        <v>plays</v>
      </c>
      <c r="S3623" s="14" t="str">
        <f t="shared" si="396"/>
        <v>Sep</v>
      </c>
      <c r="T3623" s="14" t="str">
        <f t="shared" si="397"/>
        <v>2016</v>
      </c>
      <c r="U3623" s="14" t="str">
        <f t="shared" si="398"/>
        <v>Sep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23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92"/>
        <v>100.099</v>
      </c>
      <c r="P3624" s="10">
        <f t="shared" si="393"/>
        <v>47.666190476190479</v>
      </c>
      <c r="Q3624" t="str">
        <f t="shared" si="394"/>
        <v>theater</v>
      </c>
      <c r="R3624" s="24" t="str">
        <f t="shared" si="395"/>
        <v>plays</v>
      </c>
      <c r="S3624" s="14" t="str">
        <f t="shared" si="396"/>
        <v>Aug</v>
      </c>
      <c r="T3624" s="14" t="str">
        <f t="shared" si="397"/>
        <v>2014</v>
      </c>
      <c r="U3624" s="14" t="str">
        <f t="shared" si="398"/>
        <v>Sep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23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92"/>
        <v>120</v>
      </c>
      <c r="P3625" s="10">
        <f t="shared" si="393"/>
        <v>88.235294117647058</v>
      </c>
      <c r="Q3625" t="str">
        <f t="shared" si="394"/>
        <v>theater</v>
      </c>
      <c r="R3625" s="24" t="str">
        <f t="shared" si="395"/>
        <v>plays</v>
      </c>
      <c r="S3625" s="14" t="str">
        <f t="shared" si="396"/>
        <v>Jul</v>
      </c>
      <c r="T3625" s="14" t="str">
        <f t="shared" si="397"/>
        <v>2014</v>
      </c>
      <c r="U3625" s="14" t="str">
        <f t="shared" si="398"/>
        <v>Jul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23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92"/>
        <v>104.93333333333332</v>
      </c>
      <c r="P3626" s="10">
        <f t="shared" si="393"/>
        <v>80.717948717948715</v>
      </c>
      <c r="Q3626" t="str">
        <f t="shared" si="394"/>
        <v>theater</v>
      </c>
      <c r="R3626" s="24" t="str">
        <f t="shared" si="395"/>
        <v>plays</v>
      </c>
      <c r="S3626" s="14" t="str">
        <f t="shared" si="396"/>
        <v>Jun</v>
      </c>
      <c r="T3626" s="14" t="str">
        <f t="shared" si="397"/>
        <v>2016</v>
      </c>
      <c r="U3626" s="14" t="str">
        <f t="shared" si="398"/>
        <v>Aug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23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92"/>
        <v>102.66666666666666</v>
      </c>
      <c r="P3627" s="10">
        <f t="shared" si="393"/>
        <v>39.487179487179489</v>
      </c>
      <c r="Q3627" t="str">
        <f t="shared" si="394"/>
        <v>theater</v>
      </c>
      <c r="R3627" s="24" t="str">
        <f t="shared" si="395"/>
        <v>plays</v>
      </c>
      <c r="S3627" s="14" t="str">
        <f t="shared" si="396"/>
        <v>Jun</v>
      </c>
      <c r="T3627" s="14" t="str">
        <f t="shared" si="397"/>
        <v>2015</v>
      </c>
      <c r="U3627" s="14" t="str">
        <f t="shared" si="398"/>
        <v>Jul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23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92"/>
        <v>101.82500000000002</v>
      </c>
      <c r="P3628" s="10">
        <f t="shared" si="393"/>
        <v>84.854166666666671</v>
      </c>
      <c r="Q3628" t="str">
        <f t="shared" si="394"/>
        <v>theater</v>
      </c>
      <c r="R3628" s="24" t="str">
        <f t="shared" si="395"/>
        <v>plays</v>
      </c>
      <c r="S3628" s="14" t="str">
        <f t="shared" si="396"/>
        <v>Jul</v>
      </c>
      <c r="T3628" s="14" t="str">
        <f t="shared" si="397"/>
        <v>2014</v>
      </c>
      <c r="U3628" s="14" t="str">
        <f t="shared" si="398"/>
        <v>Aug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23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92"/>
        <v>100</v>
      </c>
      <c r="P3629" s="10">
        <f t="shared" si="393"/>
        <v>68.965517241379317</v>
      </c>
      <c r="Q3629" t="str">
        <f t="shared" si="394"/>
        <v>theater</v>
      </c>
      <c r="R3629" s="24" t="str">
        <f t="shared" si="395"/>
        <v>plays</v>
      </c>
      <c r="S3629" s="14" t="str">
        <f t="shared" si="396"/>
        <v>Mar</v>
      </c>
      <c r="T3629" s="14" t="str">
        <f t="shared" si="397"/>
        <v>2016</v>
      </c>
      <c r="U3629" s="14" t="str">
        <f t="shared" si="398"/>
        <v>May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23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92"/>
        <v>0</v>
      </c>
      <c r="P3630" s="10" t="e">
        <f t="shared" si="393"/>
        <v>#DIV/0!</v>
      </c>
      <c r="Q3630" t="str">
        <f t="shared" si="394"/>
        <v>theater</v>
      </c>
      <c r="R3630" s="24" t="str">
        <f t="shared" si="395"/>
        <v>musical</v>
      </c>
      <c r="S3630" s="14" t="str">
        <f t="shared" si="396"/>
        <v>Oct</v>
      </c>
      <c r="T3630" s="14" t="str">
        <f t="shared" si="397"/>
        <v>2015</v>
      </c>
      <c r="U3630" s="14" t="str">
        <f t="shared" si="398"/>
        <v>Dec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23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92"/>
        <v>1.9999999999999998E-4</v>
      </c>
      <c r="P3631" s="10">
        <f t="shared" si="393"/>
        <v>1</v>
      </c>
      <c r="Q3631" t="str">
        <f t="shared" si="394"/>
        <v>theater</v>
      </c>
      <c r="R3631" s="24" t="str">
        <f t="shared" si="395"/>
        <v>musical</v>
      </c>
      <c r="S3631" s="14" t="str">
        <f t="shared" si="396"/>
        <v>Mar</v>
      </c>
      <c r="T3631" s="14" t="str">
        <f t="shared" si="397"/>
        <v>2016</v>
      </c>
      <c r="U3631" s="14" t="str">
        <f t="shared" si="398"/>
        <v>May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23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92"/>
        <v>3.3333333333333333E-2</v>
      </c>
      <c r="P3632" s="10">
        <f t="shared" si="393"/>
        <v>1</v>
      </c>
      <c r="Q3632" t="str">
        <f t="shared" si="394"/>
        <v>theater</v>
      </c>
      <c r="R3632" s="24" t="str">
        <f t="shared" si="395"/>
        <v>musical</v>
      </c>
      <c r="S3632" s="14" t="str">
        <f t="shared" si="396"/>
        <v>Oct</v>
      </c>
      <c r="T3632" s="14" t="str">
        <f t="shared" si="397"/>
        <v>2014</v>
      </c>
      <c r="U3632" s="14" t="str">
        <f t="shared" si="398"/>
        <v>Nov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2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92"/>
        <v>51.023391812865491</v>
      </c>
      <c r="P3633" s="10">
        <f t="shared" si="393"/>
        <v>147.88135593220338</v>
      </c>
      <c r="Q3633" t="str">
        <f t="shared" si="394"/>
        <v>theater</v>
      </c>
      <c r="R3633" s="24" t="str">
        <f t="shared" si="395"/>
        <v>musical</v>
      </c>
      <c r="S3633" s="14" t="str">
        <f t="shared" si="396"/>
        <v>Aug</v>
      </c>
      <c r="T3633" s="14" t="str">
        <f t="shared" si="397"/>
        <v>2014</v>
      </c>
      <c r="U3633" s="14" t="str">
        <f t="shared" si="398"/>
        <v>Sep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23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92"/>
        <v>20</v>
      </c>
      <c r="P3634" s="10">
        <f t="shared" si="393"/>
        <v>100</v>
      </c>
      <c r="Q3634" t="str">
        <f t="shared" si="394"/>
        <v>theater</v>
      </c>
      <c r="R3634" s="24" t="str">
        <f t="shared" si="395"/>
        <v>musical</v>
      </c>
      <c r="S3634" s="14" t="str">
        <f t="shared" si="396"/>
        <v>Nov</v>
      </c>
      <c r="T3634" s="14" t="str">
        <f t="shared" si="397"/>
        <v>2014</v>
      </c>
      <c r="U3634" s="14" t="str">
        <f t="shared" si="398"/>
        <v>Nov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23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92"/>
        <v>35.24</v>
      </c>
      <c r="P3635" s="10">
        <f t="shared" si="393"/>
        <v>56.838709677419352</v>
      </c>
      <c r="Q3635" t="str">
        <f t="shared" si="394"/>
        <v>theater</v>
      </c>
      <c r="R3635" s="24" t="str">
        <f t="shared" si="395"/>
        <v>musical</v>
      </c>
      <c r="S3635" s="14" t="str">
        <f t="shared" si="396"/>
        <v>Oct</v>
      </c>
      <c r="T3635" s="14" t="str">
        <f t="shared" si="397"/>
        <v>2016</v>
      </c>
      <c r="U3635" s="14" t="str">
        <f t="shared" si="398"/>
        <v>Nov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23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92"/>
        <v>4.246666666666667</v>
      </c>
      <c r="P3636" s="10">
        <f t="shared" si="393"/>
        <v>176.94444444444446</v>
      </c>
      <c r="Q3636" t="str">
        <f t="shared" si="394"/>
        <v>theater</v>
      </c>
      <c r="R3636" s="24" t="str">
        <f t="shared" si="395"/>
        <v>musical</v>
      </c>
      <c r="S3636" s="14" t="str">
        <f t="shared" si="396"/>
        <v>Nov</v>
      </c>
      <c r="T3636" s="14" t="str">
        <f t="shared" si="397"/>
        <v>2016</v>
      </c>
      <c r="U3636" s="14" t="str">
        <f t="shared" si="398"/>
        <v>Jan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23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92"/>
        <v>36.457142857142856</v>
      </c>
      <c r="P3637" s="10">
        <f t="shared" si="393"/>
        <v>127.6</v>
      </c>
      <c r="Q3637" t="str">
        <f t="shared" si="394"/>
        <v>theater</v>
      </c>
      <c r="R3637" s="24" t="str">
        <f t="shared" si="395"/>
        <v>musical</v>
      </c>
      <c r="S3637" s="14" t="str">
        <f t="shared" si="396"/>
        <v>Mar</v>
      </c>
      <c r="T3637" s="14" t="str">
        <f t="shared" si="397"/>
        <v>2016</v>
      </c>
      <c r="U3637" s="14" t="str">
        <f t="shared" si="398"/>
        <v>Apr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23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92"/>
        <v>0</v>
      </c>
      <c r="P3638" s="10" t="e">
        <f t="shared" si="393"/>
        <v>#DIV/0!</v>
      </c>
      <c r="Q3638" t="str">
        <f t="shared" si="394"/>
        <v>theater</v>
      </c>
      <c r="R3638" s="24" t="str">
        <f t="shared" si="395"/>
        <v>musical</v>
      </c>
      <c r="S3638" s="14" t="str">
        <f t="shared" si="396"/>
        <v>Aug</v>
      </c>
      <c r="T3638" s="14" t="str">
        <f t="shared" si="397"/>
        <v>2015</v>
      </c>
      <c r="U3638" s="14" t="str">
        <f t="shared" si="398"/>
        <v>Sep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23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92"/>
        <v>30.866666666666664</v>
      </c>
      <c r="P3639" s="10">
        <f t="shared" si="393"/>
        <v>66.142857142857139</v>
      </c>
      <c r="Q3639" t="str">
        <f t="shared" si="394"/>
        <v>theater</v>
      </c>
      <c r="R3639" s="24" t="str">
        <f t="shared" si="395"/>
        <v>musical</v>
      </c>
      <c r="S3639" s="14" t="str">
        <f t="shared" si="396"/>
        <v>Dec</v>
      </c>
      <c r="T3639" s="14" t="str">
        <f t="shared" si="397"/>
        <v>2014</v>
      </c>
      <c r="U3639" s="14" t="str">
        <f t="shared" si="398"/>
        <v>Jan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23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92"/>
        <v>6.5454545454545459</v>
      </c>
      <c r="P3640" s="10">
        <f t="shared" si="393"/>
        <v>108</v>
      </c>
      <c r="Q3640" t="str">
        <f t="shared" si="394"/>
        <v>theater</v>
      </c>
      <c r="R3640" s="24" t="str">
        <f t="shared" si="395"/>
        <v>musical</v>
      </c>
      <c r="S3640" s="14" t="str">
        <f t="shared" si="396"/>
        <v>Feb</v>
      </c>
      <c r="T3640" s="14" t="str">
        <f t="shared" si="397"/>
        <v>2015</v>
      </c>
      <c r="U3640" s="14" t="str">
        <f t="shared" si="398"/>
        <v>Apr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23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92"/>
        <v>4.0000000000000001E-3</v>
      </c>
      <c r="P3641" s="10">
        <f t="shared" si="393"/>
        <v>1</v>
      </c>
      <c r="Q3641" t="str">
        <f t="shared" si="394"/>
        <v>theater</v>
      </c>
      <c r="R3641" s="24" t="str">
        <f t="shared" si="395"/>
        <v>musical</v>
      </c>
      <c r="S3641" s="14" t="str">
        <f t="shared" si="396"/>
        <v>Aug</v>
      </c>
      <c r="T3641" s="14" t="str">
        <f t="shared" si="397"/>
        <v>2016</v>
      </c>
      <c r="U3641" s="14" t="str">
        <f t="shared" si="398"/>
        <v>Oct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23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92"/>
        <v>5.5</v>
      </c>
      <c r="P3642" s="10">
        <f t="shared" si="393"/>
        <v>18.333333333333332</v>
      </c>
      <c r="Q3642" t="str">
        <f t="shared" si="394"/>
        <v>theater</v>
      </c>
      <c r="R3642" s="24" t="str">
        <f t="shared" si="395"/>
        <v>musical</v>
      </c>
      <c r="S3642" s="14" t="str">
        <f t="shared" si="396"/>
        <v>Apr</v>
      </c>
      <c r="T3642" s="14" t="str">
        <f t="shared" si="397"/>
        <v>2015</v>
      </c>
      <c r="U3642" s="14" t="str">
        <f t="shared" si="398"/>
        <v>May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2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92"/>
        <v>0</v>
      </c>
      <c r="P3643" s="10" t="e">
        <f t="shared" si="393"/>
        <v>#DIV/0!</v>
      </c>
      <c r="Q3643" t="str">
        <f t="shared" si="394"/>
        <v>theater</v>
      </c>
      <c r="R3643" s="24" t="str">
        <f t="shared" si="395"/>
        <v>musical</v>
      </c>
      <c r="S3643" s="14" t="str">
        <f t="shared" si="396"/>
        <v>Sep</v>
      </c>
      <c r="T3643" s="14" t="str">
        <f t="shared" si="397"/>
        <v>2014</v>
      </c>
      <c r="U3643" s="14" t="str">
        <f t="shared" si="398"/>
        <v>Oct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23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92"/>
        <v>2.1428571428571428</v>
      </c>
      <c r="P3644" s="10">
        <f t="shared" si="393"/>
        <v>7.5</v>
      </c>
      <c r="Q3644" t="str">
        <f t="shared" si="394"/>
        <v>theater</v>
      </c>
      <c r="R3644" s="24" t="str">
        <f t="shared" si="395"/>
        <v>musical</v>
      </c>
      <c r="S3644" s="14" t="str">
        <f t="shared" si="396"/>
        <v>Oct</v>
      </c>
      <c r="T3644" s="14" t="str">
        <f t="shared" si="397"/>
        <v>2015</v>
      </c>
      <c r="U3644" s="14" t="str">
        <f t="shared" si="398"/>
        <v>Nov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23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92"/>
        <v>0</v>
      </c>
      <c r="P3645" s="10" t="e">
        <f t="shared" si="393"/>
        <v>#DIV/0!</v>
      </c>
      <c r="Q3645" t="str">
        <f t="shared" si="394"/>
        <v>theater</v>
      </c>
      <c r="R3645" s="24" t="str">
        <f t="shared" si="395"/>
        <v>musical</v>
      </c>
      <c r="S3645" s="14" t="str">
        <f t="shared" si="396"/>
        <v>Oct</v>
      </c>
      <c r="T3645" s="14" t="str">
        <f t="shared" si="397"/>
        <v>2015</v>
      </c>
      <c r="U3645" s="14" t="str">
        <f t="shared" si="398"/>
        <v>Nov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23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92"/>
        <v>16.420000000000002</v>
      </c>
      <c r="P3646" s="10">
        <f t="shared" si="393"/>
        <v>68.416666666666671</v>
      </c>
      <c r="Q3646" t="str">
        <f t="shared" si="394"/>
        <v>theater</v>
      </c>
      <c r="R3646" s="24" t="str">
        <f t="shared" si="395"/>
        <v>musical</v>
      </c>
      <c r="S3646" s="14" t="str">
        <f t="shared" si="396"/>
        <v>Feb</v>
      </c>
      <c r="T3646" s="14" t="str">
        <f t="shared" si="397"/>
        <v>2016</v>
      </c>
      <c r="U3646" s="14" t="str">
        <f t="shared" si="398"/>
        <v>Mar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23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92"/>
        <v>0.1</v>
      </c>
      <c r="P3647" s="10">
        <f t="shared" si="393"/>
        <v>1</v>
      </c>
      <c r="Q3647" t="str">
        <f t="shared" si="394"/>
        <v>theater</v>
      </c>
      <c r="R3647" s="24" t="str">
        <f t="shared" si="395"/>
        <v>musical</v>
      </c>
      <c r="S3647" s="14" t="str">
        <f t="shared" si="396"/>
        <v>Oct</v>
      </c>
      <c r="T3647" s="14" t="str">
        <f t="shared" si="397"/>
        <v>2016</v>
      </c>
      <c r="U3647" s="14" t="str">
        <f t="shared" si="398"/>
        <v>Nov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23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92"/>
        <v>4.8099999999999996</v>
      </c>
      <c r="P3648" s="10">
        <f t="shared" si="393"/>
        <v>60.125</v>
      </c>
      <c r="Q3648" t="str">
        <f t="shared" si="394"/>
        <v>theater</v>
      </c>
      <c r="R3648" s="24" t="str">
        <f t="shared" si="395"/>
        <v>musical</v>
      </c>
      <c r="S3648" s="14" t="str">
        <f t="shared" si="396"/>
        <v>May</v>
      </c>
      <c r="T3648" s="14" t="str">
        <f t="shared" si="397"/>
        <v>2015</v>
      </c>
      <c r="U3648" s="14" t="str">
        <f t="shared" si="398"/>
        <v>Jun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23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92"/>
        <v>6</v>
      </c>
      <c r="P3649" s="10">
        <f t="shared" si="393"/>
        <v>15</v>
      </c>
      <c r="Q3649" t="str">
        <f t="shared" si="394"/>
        <v>theater</v>
      </c>
      <c r="R3649" s="24" t="str">
        <f t="shared" si="395"/>
        <v>musical</v>
      </c>
      <c r="S3649" s="14" t="str">
        <f t="shared" si="396"/>
        <v>Aug</v>
      </c>
      <c r="T3649" s="14" t="str">
        <f t="shared" si="397"/>
        <v>2016</v>
      </c>
      <c r="U3649" s="14" t="str">
        <f t="shared" si="398"/>
        <v>Sep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23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92"/>
        <v>100.38249999999999</v>
      </c>
      <c r="P3650" s="10">
        <f t="shared" si="393"/>
        <v>550.04109589041093</v>
      </c>
      <c r="Q3650" t="str">
        <f t="shared" si="394"/>
        <v>theater</v>
      </c>
      <c r="R3650" s="24" t="str">
        <f t="shared" si="395"/>
        <v>plays</v>
      </c>
      <c r="S3650" s="14" t="str">
        <f t="shared" si="396"/>
        <v>Sep</v>
      </c>
      <c r="T3650" s="14" t="str">
        <f t="shared" si="397"/>
        <v>2014</v>
      </c>
      <c r="U3650" s="14" t="str">
        <f t="shared" si="398"/>
        <v>Oct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23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99">E3651/D3651*100</f>
        <v>104</v>
      </c>
      <c r="P3651" s="10">
        <f t="shared" ref="P3651:P3714" si="400">E3651/L3651</f>
        <v>97.5</v>
      </c>
      <c r="Q3651" t="str">
        <f t="shared" ref="Q3651:Q3714" si="401">LEFT(N3651,FIND("/",N3651)-1)</f>
        <v>theater</v>
      </c>
      <c r="R3651" s="24" t="str">
        <f t="shared" ref="R3651:R3714" si="402">RIGHT(N3651,LEN(N3651)-SEARCH("/",N3651,1))</f>
        <v>plays</v>
      </c>
      <c r="S3651" s="14" t="str">
        <f t="shared" ref="S3651:S3714" si="403">TEXT((((J3651/60)/60)/24)+DATE(1970,1,1),"mmm")</f>
        <v>May</v>
      </c>
      <c r="T3651" s="14" t="str">
        <f t="shared" ref="T3651:T3714" si="404">TEXT(((((J3651/60)/60)/24)+DATE(1970,1,1)),"yyyy")</f>
        <v>2014</v>
      </c>
      <c r="U3651" s="14" t="str">
        <f t="shared" ref="U3651:U3714" si="405">TEXT((((I3651/60)/60)/24)+DATE(1970,1,1),"mmm")</f>
        <v>Jun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23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99"/>
        <v>100</v>
      </c>
      <c r="P3652" s="10">
        <f t="shared" si="400"/>
        <v>29.411764705882351</v>
      </c>
      <c r="Q3652" t="str">
        <f t="shared" si="401"/>
        <v>theater</v>
      </c>
      <c r="R3652" s="24" t="str">
        <f t="shared" si="402"/>
        <v>plays</v>
      </c>
      <c r="S3652" s="14" t="str">
        <f t="shared" si="403"/>
        <v>Jan</v>
      </c>
      <c r="T3652" s="14" t="str">
        <f t="shared" si="404"/>
        <v>2016</v>
      </c>
      <c r="U3652" s="14" t="str">
        <f t="shared" si="405"/>
        <v>Feb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2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99"/>
        <v>104</v>
      </c>
      <c r="P3653" s="10">
        <f t="shared" si="400"/>
        <v>57.777777777777779</v>
      </c>
      <c r="Q3653" t="str">
        <f t="shared" si="401"/>
        <v>theater</v>
      </c>
      <c r="R3653" s="24" t="str">
        <f t="shared" si="402"/>
        <v>plays</v>
      </c>
      <c r="S3653" s="14" t="str">
        <f t="shared" si="403"/>
        <v>Jul</v>
      </c>
      <c r="T3653" s="14" t="str">
        <f t="shared" si="404"/>
        <v>2014</v>
      </c>
      <c r="U3653" s="14" t="str">
        <f t="shared" si="405"/>
        <v>Aug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23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99"/>
        <v>250.66666666666669</v>
      </c>
      <c r="P3654" s="10">
        <f t="shared" si="400"/>
        <v>44.235294117647058</v>
      </c>
      <c r="Q3654" t="str">
        <f t="shared" si="401"/>
        <v>theater</v>
      </c>
      <c r="R3654" s="24" t="str">
        <f t="shared" si="402"/>
        <v>plays</v>
      </c>
      <c r="S3654" s="14" t="str">
        <f t="shared" si="403"/>
        <v>Aug</v>
      </c>
      <c r="T3654" s="14" t="str">
        <f t="shared" si="404"/>
        <v>2016</v>
      </c>
      <c r="U3654" s="14" t="str">
        <f t="shared" si="405"/>
        <v>Aug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23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99"/>
        <v>100.49999999999999</v>
      </c>
      <c r="P3655" s="10">
        <f t="shared" si="400"/>
        <v>60.909090909090907</v>
      </c>
      <c r="Q3655" t="str">
        <f t="shared" si="401"/>
        <v>theater</v>
      </c>
      <c r="R3655" s="24" t="str">
        <f t="shared" si="402"/>
        <v>plays</v>
      </c>
      <c r="S3655" s="14" t="str">
        <f t="shared" si="403"/>
        <v>Jul</v>
      </c>
      <c r="T3655" s="14" t="str">
        <f t="shared" si="404"/>
        <v>2015</v>
      </c>
      <c r="U3655" s="14" t="str">
        <f t="shared" si="405"/>
        <v>Aug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23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99"/>
        <v>174.4</v>
      </c>
      <c r="P3656" s="10">
        <f t="shared" si="400"/>
        <v>68.84210526315789</v>
      </c>
      <c r="Q3656" t="str">
        <f t="shared" si="401"/>
        <v>theater</v>
      </c>
      <c r="R3656" s="24" t="str">
        <f t="shared" si="402"/>
        <v>plays</v>
      </c>
      <c r="S3656" s="14" t="str">
        <f t="shared" si="403"/>
        <v>Mar</v>
      </c>
      <c r="T3656" s="14" t="str">
        <f t="shared" si="404"/>
        <v>2016</v>
      </c>
      <c r="U3656" s="14" t="str">
        <f t="shared" si="405"/>
        <v>Apr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23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99"/>
        <v>116.26</v>
      </c>
      <c r="P3657" s="10">
        <f t="shared" si="400"/>
        <v>73.582278481012665</v>
      </c>
      <c r="Q3657" t="str">
        <f t="shared" si="401"/>
        <v>theater</v>
      </c>
      <c r="R3657" s="24" t="str">
        <f t="shared" si="402"/>
        <v>plays</v>
      </c>
      <c r="S3657" s="14" t="str">
        <f t="shared" si="403"/>
        <v>Jun</v>
      </c>
      <c r="T3657" s="14" t="str">
        <f t="shared" si="404"/>
        <v>2015</v>
      </c>
      <c r="U3657" s="14" t="str">
        <f t="shared" si="405"/>
        <v>Jul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23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99"/>
        <v>105.82000000000001</v>
      </c>
      <c r="P3658" s="10">
        <f t="shared" si="400"/>
        <v>115.02173913043478</v>
      </c>
      <c r="Q3658" t="str">
        <f t="shared" si="401"/>
        <v>theater</v>
      </c>
      <c r="R3658" s="24" t="str">
        <f t="shared" si="402"/>
        <v>plays</v>
      </c>
      <c r="S3658" s="14" t="str">
        <f t="shared" si="403"/>
        <v>Jan</v>
      </c>
      <c r="T3658" s="14" t="str">
        <f t="shared" si="404"/>
        <v>2017</v>
      </c>
      <c r="U3658" s="14" t="str">
        <f t="shared" si="405"/>
        <v>Feb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23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99"/>
        <v>110.75</v>
      </c>
      <c r="P3659" s="10">
        <f t="shared" si="400"/>
        <v>110.75</v>
      </c>
      <c r="Q3659" t="str">
        <f t="shared" si="401"/>
        <v>theater</v>
      </c>
      <c r="R3659" s="24" t="str">
        <f t="shared" si="402"/>
        <v>plays</v>
      </c>
      <c r="S3659" s="14" t="str">
        <f t="shared" si="403"/>
        <v>May</v>
      </c>
      <c r="T3659" s="14" t="str">
        <f t="shared" si="404"/>
        <v>2016</v>
      </c>
      <c r="U3659" s="14" t="str">
        <f t="shared" si="405"/>
        <v>Jun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23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99"/>
        <v>100.66666666666666</v>
      </c>
      <c r="P3660" s="10">
        <f t="shared" si="400"/>
        <v>75.5</v>
      </c>
      <c r="Q3660" t="str">
        <f t="shared" si="401"/>
        <v>theater</v>
      </c>
      <c r="R3660" s="24" t="str">
        <f t="shared" si="402"/>
        <v>plays</v>
      </c>
      <c r="S3660" s="14" t="str">
        <f t="shared" si="403"/>
        <v>May</v>
      </c>
      <c r="T3660" s="14" t="str">
        <f t="shared" si="404"/>
        <v>2014</v>
      </c>
      <c r="U3660" s="14" t="str">
        <f t="shared" si="405"/>
        <v>Jul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23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99"/>
        <v>102.03333333333333</v>
      </c>
      <c r="P3661" s="10">
        <f t="shared" si="400"/>
        <v>235.46153846153845</v>
      </c>
      <c r="Q3661" t="str">
        <f t="shared" si="401"/>
        <v>theater</v>
      </c>
      <c r="R3661" s="24" t="str">
        <f t="shared" si="402"/>
        <v>plays</v>
      </c>
      <c r="S3661" s="14" t="str">
        <f t="shared" si="403"/>
        <v>Feb</v>
      </c>
      <c r="T3661" s="14" t="str">
        <f t="shared" si="404"/>
        <v>2015</v>
      </c>
      <c r="U3661" s="14" t="str">
        <f t="shared" si="405"/>
        <v>Mar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23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99"/>
        <v>100</v>
      </c>
      <c r="P3662" s="10">
        <f t="shared" si="400"/>
        <v>11.363636363636363</v>
      </c>
      <c r="Q3662" t="str">
        <f t="shared" si="401"/>
        <v>theater</v>
      </c>
      <c r="R3662" s="24" t="str">
        <f t="shared" si="402"/>
        <v>plays</v>
      </c>
      <c r="S3662" s="14" t="str">
        <f t="shared" si="403"/>
        <v>Nov</v>
      </c>
      <c r="T3662" s="14" t="str">
        <f t="shared" si="404"/>
        <v>2014</v>
      </c>
      <c r="U3662" s="14" t="str">
        <f t="shared" si="405"/>
        <v>Dec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2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99"/>
        <v>111.00000000000001</v>
      </c>
      <c r="P3663" s="10">
        <f t="shared" si="400"/>
        <v>92.5</v>
      </c>
      <c r="Q3663" t="str">
        <f t="shared" si="401"/>
        <v>theater</v>
      </c>
      <c r="R3663" s="24" t="str">
        <f t="shared" si="402"/>
        <v>plays</v>
      </c>
      <c r="S3663" s="14" t="str">
        <f t="shared" si="403"/>
        <v>Mar</v>
      </c>
      <c r="T3663" s="14" t="str">
        <f t="shared" si="404"/>
        <v>2016</v>
      </c>
      <c r="U3663" s="14" t="str">
        <f t="shared" si="405"/>
        <v>Apr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23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99"/>
        <v>101.42500000000001</v>
      </c>
      <c r="P3664" s="10">
        <f t="shared" si="400"/>
        <v>202.85</v>
      </c>
      <c r="Q3664" t="str">
        <f t="shared" si="401"/>
        <v>theater</v>
      </c>
      <c r="R3664" s="24" t="str">
        <f t="shared" si="402"/>
        <v>plays</v>
      </c>
      <c r="S3664" s="14" t="str">
        <f t="shared" si="403"/>
        <v>Mar</v>
      </c>
      <c r="T3664" s="14" t="str">
        <f t="shared" si="404"/>
        <v>2015</v>
      </c>
      <c r="U3664" s="14" t="str">
        <f t="shared" si="405"/>
        <v>Mar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23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99"/>
        <v>104</v>
      </c>
      <c r="P3665" s="10">
        <f t="shared" si="400"/>
        <v>26</v>
      </c>
      <c r="Q3665" t="str">
        <f t="shared" si="401"/>
        <v>theater</v>
      </c>
      <c r="R3665" s="24" t="str">
        <f t="shared" si="402"/>
        <v>plays</v>
      </c>
      <c r="S3665" s="14" t="str">
        <f t="shared" si="403"/>
        <v>Oct</v>
      </c>
      <c r="T3665" s="14" t="str">
        <f t="shared" si="404"/>
        <v>2016</v>
      </c>
      <c r="U3665" s="14" t="str">
        <f t="shared" si="405"/>
        <v>Dec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23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99"/>
        <v>109.375</v>
      </c>
      <c r="P3666" s="10">
        <f t="shared" si="400"/>
        <v>46.05263157894737</v>
      </c>
      <c r="Q3666" t="str">
        <f t="shared" si="401"/>
        <v>theater</v>
      </c>
      <c r="R3666" s="24" t="str">
        <f t="shared" si="402"/>
        <v>plays</v>
      </c>
      <c r="S3666" s="14" t="str">
        <f t="shared" si="403"/>
        <v>Jun</v>
      </c>
      <c r="T3666" s="14" t="str">
        <f t="shared" si="404"/>
        <v>2016</v>
      </c>
      <c r="U3666" s="14" t="str">
        <f t="shared" si="405"/>
        <v>Jun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23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99"/>
        <v>115.16129032258064</v>
      </c>
      <c r="P3667" s="10">
        <f t="shared" si="400"/>
        <v>51</v>
      </c>
      <c r="Q3667" t="str">
        <f t="shared" si="401"/>
        <v>theater</v>
      </c>
      <c r="R3667" s="24" t="str">
        <f t="shared" si="402"/>
        <v>plays</v>
      </c>
      <c r="S3667" s="14" t="str">
        <f t="shared" si="403"/>
        <v>Oct</v>
      </c>
      <c r="T3667" s="14" t="str">
        <f t="shared" si="404"/>
        <v>2015</v>
      </c>
      <c r="U3667" s="14" t="str">
        <f t="shared" si="405"/>
        <v>Oct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23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99"/>
        <v>100</v>
      </c>
      <c r="P3668" s="10">
        <f t="shared" si="400"/>
        <v>31.578947368421051</v>
      </c>
      <c r="Q3668" t="str">
        <f t="shared" si="401"/>
        <v>theater</v>
      </c>
      <c r="R3668" s="24" t="str">
        <f t="shared" si="402"/>
        <v>plays</v>
      </c>
      <c r="S3668" s="14" t="str">
        <f t="shared" si="403"/>
        <v>Jul</v>
      </c>
      <c r="T3668" s="14" t="str">
        <f t="shared" si="404"/>
        <v>2014</v>
      </c>
      <c r="U3668" s="14" t="str">
        <f t="shared" si="405"/>
        <v>Jul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23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99"/>
        <v>103.17033333333335</v>
      </c>
      <c r="P3669" s="10">
        <f t="shared" si="400"/>
        <v>53.363965517241382</v>
      </c>
      <c r="Q3669" t="str">
        <f t="shared" si="401"/>
        <v>theater</v>
      </c>
      <c r="R3669" s="24" t="str">
        <f t="shared" si="402"/>
        <v>plays</v>
      </c>
      <c r="S3669" s="14" t="str">
        <f t="shared" si="403"/>
        <v>Jun</v>
      </c>
      <c r="T3669" s="14" t="str">
        <f t="shared" si="404"/>
        <v>2015</v>
      </c>
      <c r="U3669" s="14" t="str">
        <f t="shared" si="405"/>
        <v>Jul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23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99"/>
        <v>103.49999999999999</v>
      </c>
      <c r="P3670" s="10">
        <f t="shared" si="400"/>
        <v>36.964285714285715</v>
      </c>
      <c r="Q3670" t="str">
        <f t="shared" si="401"/>
        <v>theater</v>
      </c>
      <c r="R3670" s="24" t="str">
        <f t="shared" si="402"/>
        <v>plays</v>
      </c>
      <c r="S3670" s="14" t="str">
        <f t="shared" si="403"/>
        <v>Jun</v>
      </c>
      <c r="T3670" s="14" t="str">
        <f t="shared" si="404"/>
        <v>2015</v>
      </c>
      <c r="U3670" s="14" t="str">
        <f t="shared" si="405"/>
        <v>Jul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23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99"/>
        <v>138.19999999999999</v>
      </c>
      <c r="P3671" s="10">
        <f t="shared" si="400"/>
        <v>81.294117647058826</v>
      </c>
      <c r="Q3671" t="str">
        <f t="shared" si="401"/>
        <v>theater</v>
      </c>
      <c r="R3671" s="24" t="str">
        <f t="shared" si="402"/>
        <v>plays</v>
      </c>
      <c r="S3671" s="14" t="str">
        <f t="shared" si="403"/>
        <v>May</v>
      </c>
      <c r="T3671" s="14" t="str">
        <f t="shared" si="404"/>
        <v>2015</v>
      </c>
      <c r="U3671" s="14" t="str">
        <f t="shared" si="405"/>
        <v>Jun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23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99"/>
        <v>109.54545454545455</v>
      </c>
      <c r="P3672" s="10">
        <f t="shared" si="400"/>
        <v>20.083333333333332</v>
      </c>
      <c r="Q3672" t="str">
        <f t="shared" si="401"/>
        <v>theater</v>
      </c>
      <c r="R3672" s="24" t="str">
        <f t="shared" si="402"/>
        <v>plays</v>
      </c>
      <c r="S3672" s="14" t="str">
        <f t="shared" si="403"/>
        <v>May</v>
      </c>
      <c r="T3672" s="14" t="str">
        <f t="shared" si="404"/>
        <v>2015</v>
      </c>
      <c r="U3672" s="14" t="str">
        <f t="shared" si="405"/>
        <v>May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2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99"/>
        <v>100.85714285714286</v>
      </c>
      <c r="P3673" s="10">
        <f t="shared" si="400"/>
        <v>88.25</v>
      </c>
      <c r="Q3673" t="str">
        <f t="shared" si="401"/>
        <v>theater</v>
      </c>
      <c r="R3673" s="24" t="str">
        <f t="shared" si="402"/>
        <v>plays</v>
      </c>
      <c r="S3673" s="14" t="str">
        <f t="shared" si="403"/>
        <v>Jun</v>
      </c>
      <c r="T3673" s="14" t="str">
        <f t="shared" si="404"/>
        <v>2014</v>
      </c>
      <c r="U3673" s="14" t="str">
        <f t="shared" si="405"/>
        <v>Jul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23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99"/>
        <v>101.53333333333335</v>
      </c>
      <c r="P3674" s="10">
        <f t="shared" si="400"/>
        <v>53.438596491228068</v>
      </c>
      <c r="Q3674" t="str">
        <f t="shared" si="401"/>
        <v>theater</v>
      </c>
      <c r="R3674" s="24" t="str">
        <f t="shared" si="402"/>
        <v>plays</v>
      </c>
      <c r="S3674" s="14" t="str">
        <f t="shared" si="403"/>
        <v>Aug</v>
      </c>
      <c r="T3674" s="14" t="str">
        <f t="shared" si="404"/>
        <v>2014</v>
      </c>
      <c r="U3674" s="14" t="str">
        <f t="shared" si="405"/>
        <v>Sep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23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99"/>
        <v>113.625</v>
      </c>
      <c r="P3675" s="10">
        <f t="shared" si="400"/>
        <v>39.868421052631582</v>
      </c>
      <c r="Q3675" t="str">
        <f t="shared" si="401"/>
        <v>theater</v>
      </c>
      <c r="R3675" s="24" t="str">
        <f t="shared" si="402"/>
        <v>plays</v>
      </c>
      <c r="S3675" s="14" t="str">
        <f t="shared" si="403"/>
        <v>Oct</v>
      </c>
      <c r="T3675" s="14" t="str">
        <f t="shared" si="404"/>
        <v>2014</v>
      </c>
      <c r="U3675" s="14" t="str">
        <f t="shared" si="405"/>
        <v>Nov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23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99"/>
        <v>100</v>
      </c>
      <c r="P3676" s="10">
        <f t="shared" si="400"/>
        <v>145.16129032258064</v>
      </c>
      <c r="Q3676" t="str">
        <f t="shared" si="401"/>
        <v>theater</v>
      </c>
      <c r="R3676" s="24" t="str">
        <f t="shared" si="402"/>
        <v>plays</v>
      </c>
      <c r="S3676" s="14" t="str">
        <f t="shared" si="403"/>
        <v>Jul</v>
      </c>
      <c r="T3676" s="14" t="str">
        <f t="shared" si="404"/>
        <v>2016</v>
      </c>
      <c r="U3676" s="14" t="str">
        <f t="shared" si="405"/>
        <v>Sep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23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99"/>
        <v>140</v>
      </c>
      <c r="P3677" s="10">
        <f t="shared" si="400"/>
        <v>23.333333333333332</v>
      </c>
      <c r="Q3677" t="str">
        <f t="shared" si="401"/>
        <v>theater</v>
      </c>
      <c r="R3677" s="24" t="str">
        <f t="shared" si="402"/>
        <v>plays</v>
      </c>
      <c r="S3677" s="14" t="str">
        <f t="shared" si="403"/>
        <v>May</v>
      </c>
      <c r="T3677" s="14" t="str">
        <f t="shared" si="404"/>
        <v>2016</v>
      </c>
      <c r="U3677" s="14" t="str">
        <f t="shared" si="405"/>
        <v>May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23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99"/>
        <v>128.75</v>
      </c>
      <c r="P3678" s="10">
        <f t="shared" si="400"/>
        <v>64.375</v>
      </c>
      <c r="Q3678" t="str">
        <f t="shared" si="401"/>
        <v>theater</v>
      </c>
      <c r="R3678" s="24" t="str">
        <f t="shared" si="402"/>
        <v>plays</v>
      </c>
      <c r="S3678" s="14" t="str">
        <f t="shared" si="403"/>
        <v>Aug</v>
      </c>
      <c r="T3678" s="14" t="str">
        <f t="shared" si="404"/>
        <v>2014</v>
      </c>
      <c r="U3678" s="14" t="str">
        <f t="shared" si="405"/>
        <v>Sep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23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99"/>
        <v>102.90416666666667</v>
      </c>
      <c r="P3679" s="10">
        <f t="shared" si="400"/>
        <v>62.052763819095475</v>
      </c>
      <c r="Q3679" t="str">
        <f t="shared" si="401"/>
        <v>theater</v>
      </c>
      <c r="R3679" s="24" t="str">
        <f t="shared" si="402"/>
        <v>plays</v>
      </c>
      <c r="S3679" s="14" t="str">
        <f t="shared" si="403"/>
        <v>Jun</v>
      </c>
      <c r="T3679" s="14" t="str">
        <f t="shared" si="404"/>
        <v>2014</v>
      </c>
      <c r="U3679" s="14" t="str">
        <f t="shared" si="405"/>
        <v>Jul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23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99"/>
        <v>102.49999999999999</v>
      </c>
      <c r="P3680" s="10">
        <f t="shared" si="400"/>
        <v>66.129032258064512</v>
      </c>
      <c r="Q3680" t="str">
        <f t="shared" si="401"/>
        <v>theater</v>
      </c>
      <c r="R3680" s="24" t="str">
        <f t="shared" si="402"/>
        <v>plays</v>
      </c>
      <c r="S3680" s="14" t="str">
        <f t="shared" si="403"/>
        <v>Apr</v>
      </c>
      <c r="T3680" s="14" t="str">
        <f t="shared" si="404"/>
        <v>2015</v>
      </c>
      <c r="U3680" s="14" t="str">
        <f t="shared" si="405"/>
        <v>May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23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99"/>
        <v>110.1</v>
      </c>
      <c r="P3681" s="10">
        <f t="shared" si="400"/>
        <v>73.400000000000006</v>
      </c>
      <c r="Q3681" t="str">
        <f t="shared" si="401"/>
        <v>theater</v>
      </c>
      <c r="R3681" s="24" t="str">
        <f t="shared" si="402"/>
        <v>plays</v>
      </c>
      <c r="S3681" s="14" t="str">
        <f t="shared" si="403"/>
        <v>May</v>
      </c>
      <c r="T3681" s="14" t="str">
        <f t="shared" si="404"/>
        <v>2014</v>
      </c>
      <c r="U3681" s="14" t="str">
        <f t="shared" si="405"/>
        <v>Jul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23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99"/>
        <v>112.76666666666667</v>
      </c>
      <c r="P3682" s="10">
        <f t="shared" si="400"/>
        <v>99.5</v>
      </c>
      <c r="Q3682" t="str">
        <f t="shared" si="401"/>
        <v>theater</v>
      </c>
      <c r="R3682" s="24" t="str">
        <f t="shared" si="402"/>
        <v>plays</v>
      </c>
      <c r="S3682" s="14" t="str">
        <f t="shared" si="403"/>
        <v>Sep</v>
      </c>
      <c r="T3682" s="14" t="str">
        <f t="shared" si="404"/>
        <v>2016</v>
      </c>
      <c r="U3682" s="14" t="str">
        <f t="shared" si="405"/>
        <v>Oct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2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99"/>
        <v>111.9</v>
      </c>
      <c r="P3683" s="10">
        <f t="shared" si="400"/>
        <v>62.166666666666664</v>
      </c>
      <c r="Q3683" t="str">
        <f t="shared" si="401"/>
        <v>theater</v>
      </c>
      <c r="R3683" s="24" t="str">
        <f t="shared" si="402"/>
        <v>plays</v>
      </c>
      <c r="S3683" s="14" t="str">
        <f t="shared" si="403"/>
        <v>Jan</v>
      </c>
      <c r="T3683" s="14" t="str">
        <f t="shared" si="404"/>
        <v>2016</v>
      </c>
      <c r="U3683" s="14" t="str">
        <f t="shared" si="405"/>
        <v>Jan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23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99"/>
        <v>139.19999999999999</v>
      </c>
      <c r="P3684" s="10">
        <f t="shared" si="400"/>
        <v>62.328358208955223</v>
      </c>
      <c r="Q3684" t="str">
        <f t="shared" si="401"/>
        <v>theater</v>
      </c>
      <c r="R3684" s="24" t="str">
        <f t="shared" si="402"/>
        <v>plays</v>
      </c>
      <c r="S3684" s="14" t="str">
        <f t="shared" si="403"/>
        <v>May</v>
      </c>
      <c r="T3684" s="14" t="str">
        <f t="shared" si="404"/>
        <v>2014</v>
      </c>
      <c r="U3684" s="14" t="str">
        <f t="shared" si="405"/>
        <v>Jun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23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99"/>
        <v>110.85714285714286</v>
      </c>
      <c r="P3685" s="10">
        <f t="shared" si="400"/>
        <v>58.787878787878789</v>
      </c>
      <c r="Q3685" t="str">
        <f t="shared" si="401"/>
        <v>theater</v>
      </c>
      <c r="R3685" s="24" t="str">
        <f t="shared" si="402"/>
        <v>plays</v>
      </c>
      <c r="S3685" s="14" t="str">
        <f t="shared" si="403"/>
        <v>Sep</v>
      </c>
      <c r="T3685" s="14" t="str">
        <f t="shared" si="404"/>
        <v>2016</v>
      </c>
      <c r="U3685" s="14" t="str">
        <f t="shared" si="405"/>
        <v>Oct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23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99"/>
        <v>139.06666666666666</v>
      </c>
      <c r="P3686" s="10">
        <f t="shared" si="400"/>
        <v>45.347826086956523</v>
      </c>
      <c r="Q3686" t="str">
        <f t="shared" si="401"/>
        <v>theater</v>
      </c>
      <c r="R3686" s="24" t="str">
        <f t="shared" si="402"/>
        <v>plays</v>
      </c>
      <c r="S3686" s="14" t="str">
        <f t="shared" si="403"/>
        <v>Aug</v>
      </c>
      <c r="T3686" s="14" t="str">
        <f t="shared" si="404"/>
        <v>2015</v>
      </c>
      <c r="U3686" s="14" t="str">
        <f t="shared" si="405"/>
        <v>Sep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23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99"/>
        <v>105.69999999999999</v>
      </c>
      <c r="P3687" s="10">
        <f t="shared" si="400"/>
        <v>41.944444444444443</v>
      </c>
      <c r="Q3687" t="str">
        <f t="shared" si="401"/>
        <v>theater</v>
      </c>
      <c r="R3687" s="24" t="str">
        <f t="shared" si="402"/>
        <v>plays</v>
      </c>
      <c r="S3687" s="14" t="str">
        <f t="shared" si="403"/>
        <v>Apr</v>
      </c>
      <c r="T3687" s="14" t="str">
        <f t="shared" si="404"/>
        <v>2014</v>
      </c>
      <c r="U3687" s="14" t="str">
        <f t="shared" si="405"/>
        <v>May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23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99"/>
        <v>101.42857142857142</v>
      </c>
      <c r="P3688" s="10">
        <f t="shared" si="400"/>
        <v>59.166666666666664</v>
      </c>
      <c r="Q3688" t="str">
        <f t="shared" si="401"/>
        <v>theater</v>
      </c>
      <c r="R3688" s="24" t="str">
        <f t="shared" si="402"/>
        <v>plays</v>
      </c>
      <c r="S3688" s="14" t="str">
        <f t="shared" si="403"/>
        <v>Aug</v>
      </c>
      <c r="T3688" s="14" t="str">
        <f t="shared" si="404"/>
        <v>2015</v>
      </c>
      <c r="U3688" s="14" t="str">
        <f t="shared" si="405"/>
        <v>Aug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23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99"/>
        <v>100.245</v>
      </c>
      <c r="P3689" s="10">
        <f t="shared" si="400"/>
        <v>200.49</v>
      </c>
      <c r="Q3689" t="str">
        <f t="shared" si="401"/>
        <v>theater</v>
      </c>
      <c r="R3689" s="24" t="str">
        <f t="shared" si="402"/>
        <v>plays</v>
      </c>
      <c r="S3689" s="14" t="str">
        <f t="shared" si="403"/>
        <v>May</v>
      </c>
      <c r="T3689" s="14" t="str">
        <f t="shared" si="404"/>
        <v>2014</v>
      </c>
      <c r="U3689" s="14" t="str">
        <f t="shared" si="405"/>
        <v>Jun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23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99"/>
        <v>109.16666666666666</v>
      </c>
      <c r="P3690" s="10">
        <f t="shared" si="400"/>
        <v>83.974358974358978</v>
      </c>
      <c r="Q3690" t="str">
        <f t="shared" si="401"/>
        <v>theater</v>
      </c>
      <c r="R3690" s="24" t="str">
        <f t="shared" si="402"/>
        <v>plays</v>
      </c>
      <c r="S3690" s="14" t="str">
        <f t="shared" si="403"/>
        <v>Jul</v>
      </c>
      <c r="T3690" s="14" t="str">
        <f t="shared" si="404"/>
        <v>2014</v>
      </c>
      <c r="U3690" s="14" t="str">
        <f t="shared" si="405"/>
        <v>Aug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23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99"/>
        <v>118.33333333333333</v>
      </c>
      <c r="P3691" s="10">
        <f t="shared" si="400"/>
        <v>57.258064516129032</v>
      </c>
      <c r="Q3691" t="str">
        <f t="shared" si="401"/>
        <v>theater</v>
      </c>
      <c r="R3691" s="24" t="str">
        <f t="shared" si="402"/>
        <v>plays</v>
      </c>
      <c r="S3691" s="14" t="str">
        <f t="shared" si="403"/>
        <v>May</v>
      </c>
      <c r="T3691" s="14" t="str">
        <f t="shared" si="404"/>
        <v>2015</v>
      </c>
      <c r="U3691" s="14" t="str">
        <f t="shared" si="405"/>
        <v>Jun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23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99"/>
        <v>120</v>
      </c>
      <c r="P3692" s="10">
        <f t="shared" si="400"/>
        <v>58.064516129032256</v>
      </c>
      <c r="Q3692" t="str">
        <f t="shared" si="401"/>
        <v>theater</v>
      </c>
      <c r="R3692" s="24" t="str">
        <f t="shared" si="402"/>
        <v>plays</v>
      </c>
      <c r="S3692" s="14" t="str">
        <f t="shared" si="403"/>
        <v>Oct</v>
      </c>
      <c r="T3692" s="14" t="str">
        <f t="shared" si="404"/>
        <v>2014</v>
      </c>
      <c r="U3692" s="14" t="str">
        <f t="shared" si="405"/>
        <v>Nov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2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99"/>
        <v>127.96000000000001</v>
      </c>
      <c r="P3693" s="10">
        <f t="shared" si="400"/>
        <v>186.80291970802921</v>
      </c>
      <c r="Q3693" t="str">
        <f t="shared" si="401"/>
        <v>theater</v>
      </c>
      <c r="R3693" s="24" t="str">
        <f t="shared" si="402"/>
        <v>plays</v>
      </c>
      <c r="S3693" s="14" t="str">
        <f t="shared" si="403"/>
        <v>Jan</v>
      </c>
      <c r="T3693" s="14" t="str">
        <f t="shared" si="404"/>
        <v>2015</v>
      </c>
      <c r="U3693" s="14" t="str">
        <f t="shared" si="405"/>
        <v>Mar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23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99"/>
        <v>126</v>
      </c>
      <c r="P3694" s="10">
        <f t="shared" si="400"/>
        <v>74.117647058823536</v>
      </c>
      <c r="Q3694" t="str">
        <f t="shared" si="401"/>
        <v>theater</v>
      </c>
      <c r="R3694" s="24" t="str">
        <f t="shared" si="402"/>
        <v>plays</v>
      </c>
      <c r="S3694" s="14" t="str">
        <f t="shared" si="403"/>
        <v>Sep</v>
      </c>
      <c r="T3694" s="14" t="str">
        <f t="shared" si="404"/>
        <v>2014</v>
      </c>
      <c r="U3694" s="14" t="str">
        <f t="shared" si="405"/>
        <v>Sep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23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99"/>
        <v>129.12912912912913</v>
      </c>
      <c r="P3695" s="10">
        <f t="shared" si="400"/>
        <v>30.714285714285715</v>
      </c>
      <c r="Q3695" t="str">
        <f t="shared" si="401"/>
        <v>theater</v>
      </c>
      <c r="R3695" s="24" t="str">
        <f t="shared" si="402"/>
        <v>plays</v>
      </c>
      <c r="S3695" s="14" t="str">
        <f t="shared" si="403"/>
        <v>Nov</v>
      </c>
      <c r="T3695" s="14" t="str">
        <f t="shared" si="404"/>
        <v>2015</v>
      </c>
      <c r="U3695" s="14" t="str">
        <f t="shared" si="405"/>
        <v>Nov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23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99"/>
        <v>107.42857142857143</v>
      </c>
      <c r="P3696" s="10">
        <f t="shared" si="400"/>
        <v>62.666666666666664</v>
      </c>
      <c r="Q3696" t="str">
        <f t="shared" si="401"/>
        <v>theater</v>
      </c>
      <c r="R3696" s="24" t="str">
        <f t="shared" si="402"/>
        <v>plays</v>
      </c>
      <c r="S3696" s="14" t="str">
        <f t="shared" si="403"/>
        <v>Apr</v>
      </c>
      <c r="T3696" s="14" t="str">
        <f t="shared" si="404"/>
        <v>2016</v>
      </c>
      <c r="U3696" s="14" t="str">
        <f t="shared" si="405"/>
        <v>Jun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23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99"/>
        <v>100.125</v>
      </c>
      <c r="P3697" s="10">
        <f t="shared" si="400"/>
        <v>121.36363636363636</v>
      </c>
      <c r="Q3697" t="str">
        <f t="shared" si="401"/>
        <v>theater</v>
      </c>
      <c r="R3697" s="24" t="str">
        <f t="shared" si="402"/>
        <v>plays</v>
      </c>
      <c r="S3697" s="14" t="str">
        <f t="shared" si="403"/>
        <v>Dec</v>
      </c>
      <c r="T3697" s="14" t="str">
        <f t="shared" si="404"/>
        <v>2014</v>
      </c>
      <c r="U3697" s="14" t="str">
        <f t="shared" si="405"/>
        <v>Jan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23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99"/>
        <v>155</v>
      </c>
      <c r="P3698" s="10">
        <f t="shared" si="400"/>
        <v>39.743589743589745</v>
      </c>
      <c r="Q3698" t="str">
        <f t="shared" si="401"/>
        <v>theater</v>
      </c>
      <c r="R3698" s="24" t="str">
        <f t="shared" si="402"/>
        <v>plays</v>
      </c>
      <c r="S3698" s="14" t="str">
        <f t="shared" si="403"/>
        <v>Dec</v>
      </c>
      <c r="T3698" s="14" t="str">
        <f t="shared" si="404"/>
        <v>2014</v>
      </c>
      <c r="U3698" s="14" t="str">
        <f t="shared" si="405"/>
        <v>Feb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23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99"/>
        <v>108</v>
      </c>
      <c r="P3699" s="10">
        <f t="shared" si="400"/>
        <v>72</v>
      </c>
      <c r="Q3699" t="str">
        <f t="shared" si="401"/>
        <v>theater</v>
      </c>
      <c r="R3699" s="24" t="str">
        <f t="shared" si="402"/>
        <v>plays</v>
      </c>
      <c r="S3699" s="14" t="str">
        <f t="shared" si="403"/>
        <v>Apr</v>
      </c>
      <c r="T3699" s="14" t="str">
        <f t="shared" si="404"/>
        <v>2016</v>
      </c>
      <c r="U3699" s="14" t="str">
        <f t="shared" si="405"/>
        <v>May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23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99"/>
        <v>110.52</v>
      </c>
      <c r="P3700" s="10">
        <f t="shared" si="400"/>
        <v>40.632352941176471</v>
      </c>
      <c r="Q3700" t="str">
        <f t="shared" si="401"/>
        <v>theater</v>
      </c>
      <c r="R3700" s="24" t="str">
        <f t="shared" si="402"/>
        <v>plays</v>
      </c>
      <c r="S3700" s="14" t="str">
        <f t="shared" si="403"/>
        <v>Feb</v>
      </c>
      <c r="T3700" s="14" t="str">
        <f t="shared" si="404"/>
        <v>2016</v>
      </c>
      <c r="U3700" s="14" t="str">
        <f t="shared" si="405"/>
        <v>Mar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23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99"/>
        <v>100.8</v>
      </c>
      <c r="P3701" s="10">
        <f t="shared" si="400"/>
        <v>63</v>
      </c>
      <c r="Q3701" t="str">
        <f t="shared" si="401"/>
        <v>theater</v>
      </c>
      <c r="R3701" s="24" t="str">
        <f t="shared" si="402"/>
        <v>plays</v>
      </c>
      <c r="S3701" s="14" t="str">
        <f t="shared" si="403"/>
        <v>Sep</v>
      </c>
      <c r="T3701" s="14" t="str">
        <f t="shared" si="404"/>
        <v>2014</v>
      </c>
      <c r="U3701" s="14" t="str">
        <f t="shared" si="405"/>
        <v>Oct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23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99"/>
        <v>121.2</v>
      </c>
      <c r="P3702" s="10">
        <f t="shared" si="400"/>
        <v>33.666666666666664</v>
      </c>
      <c r="Q3702" t="str">
        <f t="shared" si="401"/>
        <v>theater</v>
      </c>
      <c r="R3702" s="24" t="str">
        <f t="shared" si="402"/>
        <v>plays</v>
      </c>
      <c r="S3702" s="14" t="str">
        <f t="shared" si="403"/>
        <v>Aug</v>
      </c>
      <c r="T3702" s="14" t="str">
        <f t="shared" si="404"/>
        <v>2014</v>
      </c>
      <c r="U3702" s="14" t="str">
        <f t="shared" si="405"/>
        <v>Sep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2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99"/>
        <v>100.33333333333334</v>
      </c>
      <c r="P3703" s="10">
        <f t="shared" si="400"/>
        <v>38.589743589743591</v>
      </c>
      <c r="Q3703" t="str">
        <f t="shared" si="401"/>
        <v>theater</v>
      </c>
      <c r="R3703" s="24" t="str">
        <f t="shared" si="402"/>
        <v>plays</v>
      </c>
      <c r="S3703" s="14" t="str">
        <f t="shared" si="403"/>
        <v>May</v>
      </c>
      <c r="T3703" s="14" t="str">
        <f t="shared" si="404"/>
        <v>2015</v>
      </c>
      <c r="U3703" s="14" t="str">
        <f t="shared" si="405"/>
        <v>Jun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23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99"/>
        <v>109.16666666666666</v>
      </c>
      <c r="P3704" s="10">
        <f t="shared" si="400"/>
        <v>155.95238095238096</v>
      </c>
      <c r="Q3704" t="str">
        <f t="shared" si="401"/>
        <v>theater</v>
      </c>
      <c r="R3704" s="24" t="str">
        <f t="shared" si="402"/>
        <v>plays</v>
      </c>
      <c r="S3704" s="14" t="str">
        <f t="shared" si="403"/>
        <v>Jun</v>
      </c>
      <c r="T3704" s="14" t="str">
        <f t="shared" si="404"/>
        <v>2016</v>
      </c>
      <c r="U3704" s="14" t="str">
        <f t="shared" si="405"/>
        <v>Jul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23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99"/>
        <v>123.42857142857142</v>
      </c>
      <c r="P3705" s="10">
        <f t="shared" si="400"/>
        <v>43.2</v>
      </c>
      <c r="Q3705" t="str">
        <f t="shared" si="401"/>
        <v>theater</v>
      </c>
      <c r="R3705" s="24" t="str">
        <f t="shared" si="402"/>
        <v>plays</v>
      </c>
      <c r="S3705" s="14" t="str">
        <f t="shared" si="403"/>
        <v>Jul</v>
      </c>
      <c r="T3705" s="14" t="str">
        <f t="shared" si="404"/>
        <v>2016</v>
      </c>
      <c r="U3705" s="14" t="str">
        <f t="shared" si="405"/>
        <v>Aug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23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99"/>
        <v>136.33666666666667</v>
      </c>
      <c r="P3706" s="10">
        <f t="shared" si="400"/>
        <v>15.148518518518518</v>
      </c>
      <c r="Q3706" t="str">
        <f t="shared" si="401"/>
        <v>theater</v>
      </c>
      <c r="R3706" s="24" t="str">
        <f t="shared" si="402"/>
        <v>plays</v>
      </c>
      <c r="S3706" s="14" t="str">
        <f t="shared" si="403"/>
        <v>Apr</v>
      </c>
      <c r="T3706" s="14" t="str">
        <f t="shared" si="404"/>
        <v>2016</v>
      </c>
      <c r="U3706" s="14" t="str">
        <f t="shared" si="405"/>
        <v>May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23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99"/>
        <v>103.46657233816768</v>
      </c>
      <c r="P3707" s="10">
        <f t="shared" si="400"/>
        <v>83.571428571428569</v>
      </c>
      <c r="Q3707" t="str">
        <f t="shared" si="401"/>
        <v>theater</v>
      </c>
      <c r="R3707" s="24" t="str">
        <f t="shared" si="402"/>
        <v>plays</v>
      </c>
      <c r="S3707" s="14" t="str">
        <f t="shared" si="403"/>
        <v>Jun</v>
      </c>
      <c r="T3707" s="14" t="str">
        <f t="shared" si="404"/>
        <v>2014</v>
      </c>
      <c r="U3707" s="14" t="str">
        <f t="shared" si="405"/>
        <v>Jun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23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99"/>
        <v>121.33333333333334</v>
      </c>
      <c r="P3708" s="10">
        <f t="shared" si="400"/>
        <v>140</v>
      </c>
      <c r="Q3708" t="str">
        <f t="shared" si="401"/>
        <v>theater</v>
      </c>
      <c r="R3708" s="24" t="str">
        <f t="shared" si="402"/>
        <v>plays</v>
      </c>
      <c r="S3708" s="14" t="str">
        <f t="shared" si="403"/>
        <v>Aug</v>
      </c>
      <c r="T3708" s="14" t="str">
        <f t="shared" si="404"/>
        <v>2014</v>
      </c>
      <c r="U3708" s="14" t="str">
        <f t="shared" si="405"/>
        <v>Sep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23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99"/>
        <v>186</v>
      </c>
      <c r="P3709" s="10">
        <f t="shared" si="400"/>
        <v>80.869565217391298</v>
      </c>
      <c r="Q3709" t="str">
        <f t="shared" si="401"/>
        <v>theater</v>
      </c>
      <c r="R3709" s="24" t="str">
        <f t="shared" si="402"/>
        <v>plays</v>
      </c>
      <c r="S3709" s="14" t="str">
        <f t="shared" si="403"/>
        <v>Jul</v>
      </c>
      <c r="T3709" s="14" t="str">
        <f t="shared" si="404"/>
        <v>2016</v>
      </c>
      <c r="U3709" s="14" t="str">
        <f t="shared" si="405"/>
        <v>Jul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23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99"/>
        <v>300</v>
      </c>
      <c r="P3710" s="10">
        <f t="shared" si="400"/>
        <v>53.846153846153847</v>
      </c>
      <c r="Q3710" t="str">
        <f t="shared" si="401"/>
        <v>theater</v>
      </c>
      <c r="R3710" s="24" t="str">
        <f t="shared" si="402"/>
        <v>plays</v>
      </c>
      <c r="S3710" s="14" t="str">
        <f t="shared" si="403"/>
        <v>Jun</v>
      </c>
      <c r="T3710" s="14" t="str">
        <f t="shared" si="404"/>
        <v>2014</v>
      </c>
      <c r="U3710" s="14" t="str">
        <f t="shared" si="405"/>
        <v>Jul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23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99"/>
        <v>108.25</v>
      </c>
      <c r="P3711" s="10">
        <f t="shared" si="400"/>
        <v>30.928571428571427</v>
      </c>
      <c r="Q3711" t="str">
        <f t="shared" si="401"/>
        <v>theater</v>
      </c>
      <c r="R3711" s="24" t="str">
        <f t="shared" si="402"/>
        <v>plays</v>
      </c>
      <c r="S3711" s="14" t="str">
        <f t="shared" si="403"/>
        <v>May</v>
      </c>
      <c r="T3711" s="14" t="str">
        <f t="shared" si="404"/>
        <v>2014</v>
      </c>
      <c r="U3711" s="14" t="str">
        <f t="shared" si="405"/>
        <v>Jun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23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99"/>
        <v>141.15384615384616</v>
      </c>
      <c r="P3712" s="10">
        <f t="shared" si="400"/>
        <v>67.962962962962962</v>
      </c>
      <c r="Q3712" t="str">
        <f t="shared" si="401"/>
        <v>theater</v>
      </c>
      <c r="R3712" s="24" t="str">
        <f t="shared" si="402"/>
        <v>plays</v>
      </c>
      <c r="S3712" s="14" t="str">
        <f t="shared" si="403"/>
        <v>Mar</v>
      </c>
      <c r="T3712" s="14" t="str">
        <f t="shared" si="404"/>
        <v>2015</v>
      </c>
      <c r="U3712" s="14" t="str">
        <f t="shared" si="405"/>
        <v>Apr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2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99"/>
        <v>113.99999999999999</v>
      </c>
      <c r="P3713" s="10">
        <f t="shared" si="400"/>
        <v>27.142857142857142</v>
      </c>
      <c r="Q3713" t="str">
        <f t="shared" si="401"/>
        <v>theater</v>
      </c>
      <c r="R3713" s="24" t="str">
        <f t="shared" si="402"/>
        <v>plays</v>
      </c>
      <c r="S3713" s="14" t="str">
        <f t="shared" si="403"/>
        <v>May</v>
      </c>
      <c r="T3713" s="14" t="str">
        <f t="shared" si="404"/>
        <v>2014</v>
      </c>
      <c r="U3713" s="14" t="str">
        <f t="shared" si="405"/>
        <v>Jun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23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99"/>
        <v>153.73333333333335</v>
      </c>
      <c r="P3714" s="10">
        <f t="shared" si="400"/>
        <v>110.86538461538461</v>
      </c>
      <c r="Q3714" t="str">
        <f t="shared" si="401"/>
        <v>theater</v>
      </c>
      <c r="R3714" s="24" t="str">
        <f t="shared" si="402"/>
        <v>plays</v>
      </c>
      <c r="S3714" s="14" t="str">
        <f t="shared" si="403"/>
        <v>May</v>
      </c>
      <c r="T3714" s="14" t="str">
        <f t="shared" si="404"/>
        <v>2015</v>
      </c>
      <c r="U3714" s="14" t="str">
        <f t="shared" si="405"/>
        <v>May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23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406">E3715/D3715*100</f>
        <v>101.49999999999999</v>
      </c>
      <c r="P3715" s="10">
        <f t="shared" ref="P3715:P3778" si="407">E3715/L3715</f>
        <v>106.84210526315789</v>
      </c>
      <c r="Q3715" t="str">
        <f t="shared" ref="Q3715:Q3778" si="408">LEFT(N3715,FIND("/",N3715)-1)</f>
        <v>theater</v>
      </c>
      <c r="R3715" s="24" t="str">
        <f t="shared" ref="R3715:R3778" si="409">RIGHT(N3715,LEN(N3715)-SEARCH("/",N3715,1))</f>
        <v>plays</v>
      </c>
      <c r="S3715" s="14" t="str">
        <f t="shared" ref="S3715:S3778" si="410">TEXT((((J3715/60)/60)/24)+DATE(1970,1,1),"mmm")</f>
        <v>May</v>
      </c>
      <c r="T3715" s="14" t="str">
        <f t="shared" ref="T3715:T3778" si="411">TEXT(((((J3715/60)/60)/24)+DATE(1970,1,1)),"yyyy")</f>
        <v>2016</v>
      </c>
      <c r="U3715" s="14" t="str">
        <f t="shared" ref="U3715:U3778" si="412">TEXT((((I3715/60)/60)/24)+DATE(1970,1,1),"mmm")</f>
        <v>Jun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23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06"/>
        <v>102.35000000000001</v>
      </c>
      <c r="P3716" s="10">
        <f t="shared" si="407"/>
        <v>105.51546391752578</v>
      </c>
      <c r="Q3716" t="str">
        <f t="shared" si="408"/>
        <v>theater</v>
      </c>
      <c r="R3716" s="24" t="str">
        <f t="shared" si="409"/>
        <v>plays</v>
      </c>
      <c r="S3716" s="14" t="str">
        <f t="shared" si="410"/>
        <v>Apr</v>
      </c>
      <c r="T3716" s="14" t="str">
        <f t="shared" si="411"/>
        <v>2015</v>
      </c>
      <c r="U3716" s="14" t="str">
        <f t="shared" si="412"/>
        <v>May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23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06"/>
        <v>102.57142857142858</v>
      </c>
      <c r="P3717" s="10">
        <f t="shared" si="407"/>
        <v>132.96296296296296</v>
      </c>
      <c r="Q3717" t="str">
        <f t="shared" si="408"/>
        <v>theater</v>
      </c>
      <c r="R3717" s="24" t="str">
        <f t="shared" si="409"/>
        <v>plays</v>
      </c>
      <c r="S3717" s="14" t="str">
        <f t="shared" si="410"/>
        <v>Feb</v>
      </c>
      <c r="T3717" s="14" t="str">
        <f t="shared" si="411"/>
        <v>2015</v>
      </c>
      <c r="U3717" s="14" t="str">
        <f t="shared" si="412"/>
        <v>Mar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23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06"/>
        <v>155.75</v>
      </c>
      <c r="P3718" s="10">
        <f t="shared" si="407"/>
        <v>51.916666666666664</v>
      </c>
      <c r="Q3718" t="str">
        <f t="shared" si="408"/>
        <v>theater</v>
      </c>
      <c r="R3718" s="24" t="str">
        <f t="shared" si="409"/>
        <v>plays</v>
      </c>
      <c r="S3718" s="14" t="str">
        <f t="shared" si="410"/>
        <v>Dec</v>
      </c>
      <c r="T3718" s="14" t="str">
        <f t="shared" si="411"/>
        <v>2015</v>
      </c>
      <c r="U3718" s="14" t="str">
        <f t="shared" si="412"/>
        <v>Jan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23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06"/>
        <v>100.75</v>
      </c>
      <c r="P3719" s="10">
        <f t="shared" si="407"/>
        <v>310</v>
      </c>
      <c r="Q3719" t="str">
        <f t="shared" si="408"/>
        <v>theater</v>
      </c>
      <c r="R3719" s="24" t="str">
        <f t="shared" si="409"/>
        <v>plays</v>
      </c>
      <c r="S3719" s="14" t="str">
        <f t="shared" si="410"/>
        <v>Apr</v>
      </c>
      <c r="T3719" s="14" t="str">
        <f t="shared" si="411"/>
        <v>2015</v>
      </c>
      <c r="U3719" s="14" t="str">
        <f t="shared" si="412"/>
        <v>May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23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06"/>
        <v>239.4</v>
      </c>
      <c r="P3720" s="10">
        <f t="shared" si="407"/>
        <v>26.021739130434781</v>
      </c>
      <c r="Q3720" t="str">
        <f t="shared" si="408"/>
        <v>theater</v>
      </c>
      <c r="R3720" s="24" t="str">
        <f t="shared" si="409"/>
        <v>plays</v>
      </c>
      <c r="S3720" s="14" t="str">
        <f t="shared" si="410"/>
        <v>Jan</v>
      </c>
      <c r="T3720" s="14" t="str">
        <f t="shared" si="411"/>
        <v>2015</v>
      </c>
      <c r="U3720" s="14" t="str">
        <f t="shared" si="412"/>
        <v>Feb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23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06"/>
        <v>210</v>
      </c>
      <c r="P3721" s="10">
        <f t="shared" si="407"/>
        <v>105</v>
      </c>
      <c r="Q3721" t="str">
        <f t="shared" si="408"/>
        <v>theater</v>
      </c>
      <c r="R3721" s="24" t="str">
        <f t="shared" si="409"/>
        <v>plays</v>
      </c>
      <c r="S3721" s="14" t="str">
        <f t="shared" si="410"/>
        <v>May</v>
      </c>
      <c r="T3721" s="14" t="str">
        <f t="shared" si="411"/>
        <v>2015</v>
      </c>
      <c r="U3721" s="14" t="str">
        <f t="shared" si="412"/>
        <v>Jun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23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06"/>
        <v>104.51515151515152</v>
      </c>
      <c r="P3722" s="10">
        <f t="shared" si="407"/>
        <v>86.224999999999994</v>
      </c>
      <c r="Q3722" t="str">
        <f t="shared" si="408"/>
        <v>theater</v>
      </c>
      <c r="R3722" s="24" t="str">
        <f t="shared" si="409"/>
        <v>plays</v>
      </c>
      <c r="S3722" s="14" t="str">
        <f t="shared" si="410"/>
        <v>Jun</v>
      </c>
      <c r="T3722" s="14" t="str">
        <f t="shared" si="411"/>
        <v>2015</v>
      </c>
      <c r="U3722" s="14" t="str">
        <f t="shared" si="412"/>
        <v>Jul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06"/>
        <v>100.8</v>
      </c>
      <c r="P3723" s="10">
        <f t="shared" si="407"/>
        <v>114.54545454545455</v>
      </c>
      <c r="Q3723" t="str">
        <f t="shared" si="408"/>
        <v>theater</v>
      </c>
      <c r="R3723" s="24" t="str">
        <f t="shared" si="409"/>
        <v>plays</v>
      </c>
      <c r="S3723" s="14" t="str">
        <f t="shared" si="410"/>
        <v>Oct</v>
      </c>
      <c r="T3723" s="14" t="str">
        <f t="shared" si="411"/>
        <v>2014</v>
      </c>
      <c r="U3723" s="14" t="str">
        <f t="shared" si="412"/>
        <v>Nov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23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06"/>
        <v>111.20000000000002</v>
      </c>
      <c r="P3724" s="10">
        <f t="shared" si="407"/>
        <v>47.657142857142858</v>
      </c>
      <c r="Q3724" t="str">
        <f t="shared" si="408"/>
        <v>theater</v>
      </c>
      <c r="R3724" s="24" t="str">
        <f t="shared" si="409"/>
        <v>plays</v>
      </c>
      <c r="S3724" s="14" t="str">
        <f t="shared" si="410"/>
        <v>Jan</v>
      </c>
      <c r="T3724" s="14" t="str">
        <f t="shared" si="411"/>
        <v>2016</v>
      </c>
      <c r="U3724" s="14" t="str">
        <f t="shared" si="412"/>
        <v>Feb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23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06"/>
        <v>102.04444444444445</v>
      </c>
      <c r="P3725" s="10">
        <f t="shared" si="407"/>
        <v>72.888888888888886</v>
      </c>
      <c r="Q3725" t="str">
        <f t="shared" si="408"/>
        <v>theater</v>
      </c>
      <c r="R3725" s="24" t="str">
        <f t="shared" si="409"/>
        <v>plays</v>
      </c>
      <c r="S3725" s="14" t="str">
        <f t="shared" si="410"/>
        <v>Oct</v>
      </c>
      <c r="T3725" s="14" t="str">
        <f t="shared" si="411"/>
        <v>2014</v>
      </c>
      <c r="U3725" s="14" t="str">
        <f t="shared" si="412"/>
        <v>Nov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23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06"/>
        <v>102.54767441860466</v>
      </c>
      <c r="P3726" s="10">
        <f t="shared" si="407"/>
        <v>49.545505617977533</v>
      </c>
      <c r="Q3726" t="str">
        <f t="shared" si="408"/>
        <v>theater</v>
      </c>
      <c r="R3726" s="24" t="str">
        <f t="shared" si="409"/>
        <v>plays</v>
      </c>
      <c r="S3726" s="14" t="str">
        <f t="shared" si="410"/>
        <v>Apr</v>
      </c>
      <c r="T3726" s="14" t="str">
        <f t="shared" si="411"/>
        <v>2016</v>
      </c>
      <c r="U3726" s="14" t="str">
        <f t="shared" si="412"/>
        <v>May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23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06"/>
        <v>127</v>
      </c>
      <c r="P3727" s="10">
        <f t="shared" si="407"/>
        <v>25.4</v>
      </c>
      <c r="Q3727" t="str">
        <f t="shared" si="408"/>
        <v>theater</v>
      </c>
      <c r="R3727" s="24" t="str">
        <f t="shared" si="409"/>
        <v>plays</v>
      </c>
      <c r="S3727" s="14" t="str">
        <f t="shared" si="410"/>
        <v>Feb</v>
      </c>
      <c r="T3727" s="14" t="str">
        <f t="shared" si="411"/>
        <v>2016</v>
      </c>
      <c r="U3727" s="14" t="str">
        <f t="shared" si="412"/>
        <v>Feb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23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06"/>
        <v>338.70588235294122</v>
      </c>
      <c r="P3728" s="10">
        <f t="shared" si="407"/>
        <v>62.586956521739133</v>
      </c>
      <c r="Q3728" t="str">
        <f t="shared" si="408"/>
        <v>theater</v>
      </c>
      <c r="R3728" s="24" t="str">
        <f t="shared" si="409"/>
        <v>plays</v>
      </c>
      <c r="S3728" s="14" t="str">
        <f t="shared" si="410"/>
        <v>Apr</v>
      </c>
      <c r="T3728" s="14" t="str">
        <f t="shared" si="411"/>
        <v>2016</v>
      </c>
      <c r="U3728" s="14" t="str">
        <f t="shared" si="412"/>
        <v>Apr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23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06"/>
        <v>100.75</v>
      </c>
      <c r="P3729" s="10">
        <f t="shared" si="407"/>
        <v>61.060606060606062</v>
      </c>
      <c r="Q3729" t="str">
        <f t="shared" si="408"/>
        <v>theater</v>
      </c>
      <c r="R3729" s="24" t="str">
        <f t="shared" si="409"/>
        <v>plays</v>
      </c>
      <c r="S3729" s="14" t="str">
        <f t="shared" si="410"/>
        <v>Sep</v>
      </c>
      <c r="T3729" s="14" t="str">
        <f t="shared" si="411"/>
        <v>2016</v>
      </c>
      <c r="U3729" s="14" t="str">
        <f t="shared" si="412"/>
        <v>Oct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23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06"/>
        <v>9.31</v>
      </c>
      <c r="P3730" s="10">
        <f t="shared" si="407"/>
        <v>60.064516129032256</v>
      </c>
      <c r="Q3730" t="str">
        <f t="shared" si="408"/>
        <v>theater</v>
      </c>
      <c r="R3730" s="24" t="str">
        <f t="shared" si="409"/>
        <v>plays</v>
      </c>
      <c r="S3730" s="14" t="str">
        <f t="shared" si="410"/>
        <v>Jul</v>
      </c>
      <c r="T3730" s="14" t="str">
        <f t="shared" si="411"/>
        <v>2015</v>
      </c>
      <c r="U3730" s="14" t="str">
        <f t="shared" si="412"/>
        <v>Aug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23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06"/>
        <v>7.24</v>
      </c>
      <c r="P3731" s="10">
        <f t="shared" si="407"/>
        <v>72.400000000000006</v>
      </c>
      <c r="Q3731" t="str">
        <f t="shared" si="408"/>
        <v>theater</v>
      </c>
      <c r="R3731" s="24" t="str">
        <f t="shared" si="409"/>
        <v>plays</v>
      </c>
      <c r="S3731" s="14" t="str">
        <f t="shared" si="410"/>
        <v>Feb</v>
      </c>
      <c r="T3731" s="14" t="str">
        <f t="shared" si="411"/>
        <v>2015</v>
      </c>
      <c r="U3731" s="14" t="str">
        <f t="shared" si="412"/>
        <v>Mar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23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06"/>
        <v>10</v>
      </c>
      <c r="P3732" s="10">
        <f t="shared" si="407"/>
        <v>100</v>
      </c>
      <c r="Q3732" t="str">
        <f t="shared" si="408"/>
        <v>theater</v>
      </c>
      <c r="R3732" s="24" t="str">
        <f t="shared" si="409"/>
        <v>plays</v>
      </c>
      <c r="S3732" s="14" t="str">
        <f t="shared" si="410"/>
        <v>Jul</v>
      </c>
      <c r="T3732" s="14" t="str">
        <f t="shared" si="411"/>
        <v>2015</v>
      </c>
      <c r="U3732" s="14" t="str">
        <f t="shared" si="412"/>
        <v>Aug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2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06"/>
        <v>11.272727272727273</v>
      </c>
      <c r="P3733" s="10">
        <f t="shared" si="407"/>
        <v>51.666666666666664</v>
      </c>
      <c r="Q3733" t="str">
        <f t="shared" si="408"/>
        <v>theater</v>
      </c>
      <c r="R3733" s="24" t="str">
        <f t="shared" si="409"/>
        <v>plays</v>
      </c>
      <c r="S3733" s="14" t="str">
        <f t="shared" si="410"/>
        <v>Dec</v>
      </c>
      <c r="T3733" s="14" t="str">
        <f t="shared" si="411"/>
        <v>2014</v>
      </c>
      <c r="U3733" s="14" t="str">
        <f t="shared" si="412"/>
        <v>Jan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23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06"/>
        <v>15.411764705882353</v>
      </c>
      <c r="P3734" s="10">
        <f t="shared" si="407"/>
        <v>32.75</v>
      </c>
      <c r="Q3734" t="str">
        <f t="shared" si="408"/>
        <v>theater</v>
      </c>
      <c r="R3734" s="24" t="str">
        <f t="shared" si="409"/>
        <v>plays</v>
      </c>
      <c r="S3734" s="14" t="str">
        <f t="shared" si="410"/>
        <v>Nov</v>
      </c>
      <c r="T3734" s="14" t="str">
        <f t="shared" si="411"/>
        <v>2014</v>
      </c>
      <c r="U3734" s="14" t="str">
        <f t="shared" si="412"/>
        <v>Jan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23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06"/>
        <v>0</v>
      </c>
      <c r="P3735" s="10" t="e">
        <f t="shared" si="407"/>
        <v>#DIV/0!</v>
      </c>
      <c r="Q3735" t="str">
        <f t="shared" si="408"/>
        <v>theater</v>
      </c>
      <c r="R3735" s="24" t="str">
        <f t="shared" si="409"/>
        <v>plays</v>
      </c>
      <c r="S3735" s="14" t="str">
        <f t="shared" si="410"/>
        <v>Apr</v>
      </c>
      <c r="T3735" s="14" t="str">
        <f t="shared" si="411"/>
        <v>2015</v>
      </c>
      <c r="U3735" s="14" t="str">
        <f t="shared" si="412"/>
        <v>Apr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23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06"/>
        <v>28.466666666666669</v>
      </c>
      <c r="P3736" s="10">
        <f t="shared" si="407"/>
        <v>61</v>
      </c>
      <c r="Q3736" t="str">
        <f t="shared" si="408"/>
        <v>theater</v>
      </c>
      <c r="R3736" s="24" t="str">
        <f t="shared" si="409"/>
        <v>plays</v>
      </c>
      <c r="S3736" s="14" t="str">
        <f t="shared" si="410"/>
        <v>Mar</v>
      </c>
      <c r="T3736" s="14" t="str">
        <f t="shared" si="411"/>
        <v>2015</v>
      </c>
      <c r="U3736" s="14" t="str">
        <f t="shared" si="412"/>
        <v>May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23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06"/>
        <v>13.333333333333334</v>
      </c>
      <c r="P3737" s="10">
        <f t="shared" si="407"/>
        <v>10</v>
      </c>
      <c r="Q3737" t="str">
        <f t="shared" si="408"/>
        <v>theater</v>
      </c>
      <c r="R3737" s="24" t="str">
        <f t="shared" si="409"/>
        <v>plays</v>
      </c>
      <c r="S3737" s="14" t="str">
        <f t="shared" si="410"/>
        <v>Apr</v>
      </c>
      <c r="T3737" s="14" t="str">
        <f t="shared" si="411"/>
        <v>2015</v>
      </c>
      <c r="U3737" s="14" t="str">
        <f t="shared" si="412"/>
        <v>May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23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06"/>
        <v>0.66666666666666674</v>
      </c>
      <c r="P3738" s="10">
        <f t="shared" si="407"/>
        <v>10</v>
      </c>
      <c r="Q3738" t="str">
        <f t="shared" si="408"/>
        <v>theater</v>
      </c>
      <c r="R3738" s="24" t="str">
        <f t="shared" si="409"/>
        <v>plays</v>
      </c>
      <c r="S3738" s="14" t="str">
        <f t="shared" si="410"/>
        <v>Feb</v>
      </c>
      <c r="T3738" s="14" t="str">
        <f t="shared" si="411"/>
        <v>2015</v>
      </c>
      <c r="U3738" s="14" t="str">
        <f t="shared" si="412"/>
        <v>Mar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23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06"/>
        <v>21.428571428571427</v>
      </c>
      <c r="P3739" s="10">
        <f t="shared" si="407"/>
        <v>37.5</v>
      </c>
      <c r="Q3739" t="str">
        <f t="shared" si="408"/>
        <v>theater</v>
      </c>
      <c r="R3739" s="24" t="str">
        <f t="shared" si="409"/>
        <v>plays</v>
      </c>
      <c r="S3739" s="14" t="str">
        <f t="shared" si="410"/>
        <v>Oct</v>
      </c>
      <c r="T3739" s="14" t="str">
        <f t="shared" si="411"/>
        <v>2015</v>
      </c>
      <c r="U3739" s="14" t="str">
        <f t="shared" si="412"/>
        <v>Nov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23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06"/>
        <v>18</v>
      </c>
      <c r="P3740" s="10">
        <f t="shared" si="407"/>
        <v>45</v>
      </c>
      <c r="Q3740" t="str">
        <f t="shared" si="408"/>
        <v>theater</v>
      </c>
      <c r="R3740" s="24" t="str">
        <f t="shared" si="409"/>
        <v>plays</v>
      </c>
      <c r="S3740" s="14" t="str">
        <f t="shared" si="410"/>
        <v>Jun</v>
      </c>
      <c r="T3740" s="14" t="str">
        <f t="shared" si="411"/>
        <v>2014</v>
      </c>
      <c r="U3740" s="14" t="str">
        <f t="shared" si="412"/>
        <v>Jul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23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06"/>
        <v>20.125</v>
      </c>
      <c r="P3741" s="10">
        <f t="shared" si="407"/>
        <v>100.625</v>
      </c>
      <c r="Q3741" t="str">
        <f t="shared" si="408"/>
        <v>theater</v>
      </c>
      <c r="R3741" s="24" t="str">
        <f t="shared" si="409"/>
        <v>plays</v>
      </c>
      <c r="S3741" s="14" t="str">
        <f t="shared" si="410"/>
        <v>Jun</v>
      </c>
      <c r="T3741" s="14" t="str">
        <f t="shared" si="411"/>
        <v>2016</v>
      </c>
      <c r="U3741" s="14" t="str">
        <f t="shared" si="412"/>
        <v>Jul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23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06"/>
        <v>17.899999999999999</v>
      </c>
      <c r="P3742" s="10">
        <f t="shared" si="407"/>
        <v>25.571428571428573</v>
      </c>
      <c r="Q3742" t="str">
        <f t="shared" si="408"/>
        <v>theater</v>
      </c>
      <c r="R3742" s="24" t="str">
        <f t="shared" si="409"/>
        <v>plays</v>
      </c>
      <c r="S3742" s="14" t="str">
        <f t="shared" si="410"/>
        <v>Jul</v>
      </c>
      <c r="T3742" s="14" t="str">
        <f t="shared" si="411"/>
        <v>2014</v>
      </c>
      <c r="U3742" s="14" t="str">
        <f t="shared" si="412"/>
        <v>Aug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2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06"/>
        <v>0</v>
      </c>
      <c r="P3743" s="10" t="e">
        <f t="shared" si="407"/>
        <v>#DIV/0!</v>
      </c>
      <c r="Q3743" t="str">
        <f t="shared" si="408"/>
        <v>theater</v>
      </c>
      <c r="R3743" s="24" t="str">
        <f t="shared" si="409"/>
        <v>plays</v>
      </c>
      <c r="S3743" s="14" t="str">
        <f t="shared" si="410"/>
        <v>Nov</v>
      </c>
      <c r="T3743" s="14" t="str">
        <f t="shared" si="411"/>
        <v>2015</v>
      </c>
      <c r="U3743" s="14" t="str">
        <f t="shared" si="412"/>
        <v>Dec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23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06"/>
        <v>2</v>
      </c>
      <c r="P3744" s="10">
        <f t="shared" si="407"/>
        <v>25</v>
      </c>
      <c r="Q3744" t="str">
        <f t="shared" si="408"/>
        <v>theater</v>
      </c>
      <c r="R3744" s="24" t="str">
        <f t="shared" si="409"/>
        <v>plays</v>
      </c>
      <c r="S3744" s="14" t="str">
        <f t="shared" si="410"/>
        <v>Aug</v>
      </c>
      <c r="T3744" s="14" t="str">
        <f t="shared" si="411"/>
        <v>2014</v>
      </c>
      <c r="U3744" s="14" t="str">
        <f t="shared" si="412"/>
        <v>Sep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23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06"/>
        <v>0</v>
      </c>
      <c r="P3745" s="10" t="e">
        <f t="shared" si="407"/>
        <v>#DIV/0!</v>
      </c>
      <c r="Q3745" t="str">
        <f t="shared" si="408"/>
        <v>theater</v>
      </c>
      <c r="R3745" s="24" t="str">
        <f t="shared" si="409"/>
        <v>plays</v>
      </c>
      <c r="S3745" s="14" t="str">
        <f t="shared" si="410"/>
        <v>Jun</v>
      </c>
      <c r="T3745" s="14" t="str">
        <f t="shared" si="411"/>
        <v>2014</v>
      </c>
      <c r="U3745" s="14" t="str">
        <f t="shared" si="412"/>
        <v>Jul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23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06"/>
        <v>0</v>
      </c>
      <c r="P3746" s="10" t="e">
        <f t="shared" si="407"/>
        <v>#DIV/0!</v>
      </c>
      <c r="Q3746" t="str">
        <f t="shared" si="408"/>
        <v>theater</v>
      </c>
      <c r="R3746" s="24" t="str">
        <f t="shared" si="409"/>
        <v>plays</v>
      </c>
      <c r="S3746" s="14" t="str">
        <f t="shared" si="410"/>
        <v>Jun</v>
      </c>
      <c r="T3746" s="14" t="str">
        <f t="shared" si="411"/>
        <v>2014</v>
      </c>
      <c r="U3746" s="14" t="str">
        <f t="shared" si="412"/>
        <v>Jul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23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06"/>
        <v>10</v>
      </c>
      <c r="P3747" s="10">
        <f t="shared" si="407"/>
        <v>10</v>
      </c>
      <c r="Q3747" t="str">
        <f t="shared" si="408"/>
        <v>theater</v>
      </c>
      <c r="R3747" s="24" t="str">
        <f t="shared" si="409"/>
        <v>plays</v>
      </c>
      <c r="S3747" s="14" t="str">
        <f t="shared" si="410"/>
        <v>Jul</v>
      </c>
      <c r="T3747" s="14" t="str">
        <f t="shared" si="411"/>
        <v>2014</v>
      </c>
      <c r="U3747" s="14" t="str">
        <f t="shared" si="412"/>
        <v>Aug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23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06"/>
        <v>2.3764705882352941</v>
      </c>
      <c r="P3748" s="10">
        <f t="shared" si="407"/>
        <v>202</v>
      </c>
      <c r="Q3748" t="str">
        <f t="shared" si="408"/>
        <v>theater</v>
      </c>
      <c r="R3748" s="24" t="str">
        <f t="shared" si="409"/>
        <v>plays</v>
      </c>
      <c r="S3748" s="14" t="str">
        <f t="shared" si="410"/>
        <v>Sep</v>
      </c>
      <c r="T3748" s="14" t="str">
        <f t="shared" si="411"/>
        <v>2016</v>
      </c>
      <c r="U3748" s="14" t="str">
        <f t="shared" si="412"/>
        <v>Oct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23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06"/>
        <v>1</v>
      </c>
      <c r="P3749" s="10">
        <f t="shared" si="407"/>
        <v>25</v>
      </c>
      <c r="Q3749" t="str">
        <f t="shared" si="408"/>
        <v>theater</v>
      </c>
      <c r="R3749" s="24" t="str">
        <f t="shared" si="409"/>
        <v>plays</v>
      </c>
      <c r="S3749" s="14" t="str">
        <f t="shared" si="410"/>
        <v>Jun</v>
      </c>
      <c r="T3749" s="14" t="str">
        <f t="shared" si="411"/>
        <v>2015</v>
      </c>
      <c r="U3749" s="14" t="str">
        <f t="shared" si="412"/>
        <v>Jul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23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06"/>
        <v>103.52</v>
      </c>
      <c r="P3750" s="10">
        <f t="shared" si="407"/>
        <v>99.538461538461533</v>
      </c>
      <c r="Q3750" t="str">
        <f t="shared" si="408"/>
        <v>theater</v>
      </c>
      <c r="R3750" s="24" t="str">
        <f t="shared" si="409"/>
        <v>musical</v>
      </c>
      <c r="S3750" s="14" t="str">
        <f t="shared" si="410"/>
        <v>Jan</v>
      </c>
      <c r="T3750" s="14" t="str">
        <f t="shared" si="411"/>
        <v>2016</v>
      </c>
      <c r="U3750" s="14" t="str">
        <f t="shared" si="412"/>
        <v>Feb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23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06"/>
        <v>105</v>
      </c>
      <c r="P3751" s="10">
        <f t="shared" si="407"/>
        <v>75</v>
      </c>
      <c r="Q3751" t="str">
        <f t="shared" si="408"/>
        <v>theater</v>
      </c>
      <c r="R3751" s="24" t="str">
        <f t="shared" si="409"/>
        <v>musical</v>
      </c>
      <c r="S3751" s="14" t="str">
        <f t="shared" si="410"/>
        <v>Mar</v>
      </c>
      <c r="T3751" s="14" t="str">
        <f t="shared" si="411"/>
        <v>2016</v>
      </c>
      <c r="U3751" s="14" t="str">
        <f t="shared" si="412"/>
        <v>Apr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23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06"/>
        <v>100.44999999999999</v>
      </c>
      <c r="P3752" s="10">
        <f t="shared" si="407"/>
        <v>215.25</v>
      </c>
      <c r="Q3752" t="str">
        <f t="shared" si="408"/>
        <v>theater</v>
      </c>
      <c r="R3752" s="24" t="str">
        <f t="shared" si="409"/>
        <v>musical</v>
      </c>
      <c r="S3752" s="14" t="str">
        <f t="shared" si="410"/>
        <v>Jan</v>
      </c>
      <c r="T3752" s="14" t="str">
        <f t="shared" si="411"/>
        <v>2015</v>
      </c>
      <c r="U3752" s="14" t="str">
        <f t="shared" si="412"/>
        <v>Feb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2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06"/>
        <v>132.6</v>
      </c>
      <c r="P3753" s="10">
        <f t="shared" si="407"/>
        <v>120.54545454545455</v>
      </c>
      <c r="Q3753" t="str">
        <f t="shared" si="408"/>
        <v>theater</v>
      </c>
      <c r="R3753" s="24" t="str">
        <f t="shared" si="409"/>
        <v>musical</v>
      </c>
      <c r="S3753" s="14" t="str">
        <f t="shared" si="410"/>
        <v>Feb</v>
      </c>
      <c r="T3753" s="14" t="str">
        <f t="shared" si="411"/>
        <v>2016</v>
      </c>
      <c r="U3753" s="14" t="str">
        <f t="shared" si="412"/>
        <v>Apr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23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06"/>
        <v>112.99999999999999</v>
      </c>
      <c r="P3754" s="10">
        <f t="shared" si="407"/>
        <v>37.666666666666664</v>
      </c>
      <c r="Q3754" t="str">
        <f t="shared" si="408"/>
        <v>theater</v>
      </c>
      <c r="R3754" s="24" t="str">
        <f t="shared" si="409"/>
        <v>musical</v>
      </c>
      <c r="S3754" s="14" t="str">
        <f t="shared" si="410"/>
        <v>Sep</v>
      </c>
      <c r="T3754" s="14" t="str">
        <f t="shared" si="411"/>
        <v>2016</v>
      </c>
      <c r="U3754" s="14" t="str">
        <f t="shared" si="412"/>
        <v>Oct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23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06"/>
        <v>103.34</v>
      </c>
      <c r="P3755" s="10">
        <f t="shared" si="407"/>
        <v>172.23333333333332</v>
      </c>
      <c r="Q3755" t="str">
        <f t="shared" si="408"/>
        <v>theater</v>
      </c>
      <c r="R3755" s="24" t="str">
        <f t="shared" si="409"/>
        <v>musical</v>
      </c>
      <c r="S3755" s="14" t="str">
        <f t="shared" si="410"/>
        <v>May</v>
      </c>
      <c r="T3755" s="14" t="str">
        <f t="shared" si="411"/>
        <v>2015</v>
      </c>
      <c r="U3755" s="14" t="str">
        <f t="shared" si="412"/>
        <v>Jun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23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06"/>
        <v>120</v>
      </c>
      <c r="P3756" s="10">
        <f t="shared" si="407"/>
        <v>111.11111111111111</v>
      </c>
      <c r="Q3756" t="str">
        <f t="shared" si="408"/>
        <v>theater</v>
      </c>
      <c r="R3756" s="24" t="str">
        <f t="shared" si="409"/>
        <v>musical</v>
      </c>
      <c r="S3756" s="14" t="str">
        <f t="shared" si="410"/>
        <v>Jun</v>
      </c>
      <c r="T3756" s="14" t="str">
        <f t="shared" si="411"/>
        <v>2014</v>
      </c>
      <c r="U3756" s="14" t="str">
        <f t="shared" si="412"/>
        <v>Jul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23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06"/>
        <v>129.63636363636363</v>
      </c>
      <c r="P3757" s="10">
        <f t="shared" si="407"/>
        <v>25.464285714285715</v>
      </c>
      <c r="Q3757" t="str">
        <f t="shared" si="408"/>
        <v>theater</v>
      </c>
      <c r="R3757" s="24" t="str">
        <f t="shared" si="409"/>
        <v>musical</v>
      </c>
      <c r="S3757" s="14" t="str">
        <f t="shared" si="410"/>
        <v>Mar</v>
      </c>
      <c r="T3757" s="14" t="str">
        <f t="shared" si="411"/>
        <v>2016</v>
      </c>
      <c r="U3757" s="14" t="str">
        <f t="shared" si="412"/>
        <v>Apr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23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06"/>
        <v>101.11111111111111</v>
      </c>
      <c r="P3758" s="10">
        <f t="shared" si="407"/>
        <v>267.64705882352939</v>
      </c>
      <c r="Q3758" t="str">
        <f t="shared" si="408"/>
        <v>theater</v>
      </c>
      <c r="R3758" s="24" t="str">
        <f t="shared" si="409"/>
        <v>musical</v>
      </c>
      <c r="S3758" s="14" t="str">
        <f t="shared" si="410"/>
        <v>May</v>
      </c>
      <c r="T3758" s="14" t="str">
        <f t="shared" si="411"/>
        <v>2014</v>
      </c>
      <c r="U3758" s="14" t="str">
        <f t="shared" si="412"/>
        <v>Jun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23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06"/>
        <v>108.51428571428572</v>
      </c>
      <c r="P3759" s="10">
        <f t="shared" si="407"/>
        <v>75.959999999999994</v>
      </c>
      <c r="Q3759" t="str">
        <f t="shared" si="408"/>
        <v>theater</v>
      </c>
      <c r="R3759" s="24" t="str">
        <f t="shared" si="409"/>
        <v>musical</v>
      </c>
      <c r="S3759" s="14" t="str">
        <f t="shared" si="410"/>
        <v>Nov</v>
      </c>
      <c r="T3759" s="14" t="str">
        <f t="shared" si="411"/>
        <v>2014</v>
      </c>
      <c r="U3759" s="14" t="str">
        <f t="shared" si="412"/>
        <v>Dec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23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06"/>
        <v>102.33333333333334</v>
      </c>
      <c r="P3760" s="10">
        <f t="shared" si="407"/>
        <v>59.03846153846154</v>
      </c>
      <c r="Q3760" t="str">
        <f t="shared" si="408"/>
        <v>theater</v>
      </c>
      <c r="R3760" s="24" t="str">
        <f t="shared" si="409"/>
        <v>musical</v>
      </c>
      <c r="S3760" s="14" t="str">
        <f t="shared" si="410"/>
        <v>Apr</v>
      </c>
      <c r="T3760" s="14" t="str">
        <f t="shared" si="411"/>
        <v>2014</v>
      </c>
      <c r="U3760" s="14" t="str">
        <f t="shared" si="412"/>
        <v>May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23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06"/>
        <v>110.24425000000002</v>
      </c>
      <c r="P3761" s="10">
        <f t="shared" si="407"/>
        <v>50.111022727272733</v>
      </c>
      <c r="Q3761" t="str">
        <f t="shared" si="408"/>
        <v>theater</v>
      </c>
      <c r="R3761" s="24" t="str">
        <f t="shared" si="409"/>
        <v>musical</v>
      </c>
      <c r="S3761" s="14" t="str">
        <f t="shared" si="410"/>
        <v>Jun</v>
      </c>
      <c r="T3761" s="14" t="str">
        <f t="shared" si="411"/>
        <v>2015</v>
      </c>
      <c r="U3761" s="14" t="str">
        <f t="shared" si="412"/>
        <v>Aug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23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06"/>
        <v>101.0154</v>
      </c>
      <c r="P3762" s="10">
        <f t="shared" si="407"/>
        <v>55.502967032967035</v>
      </c>
      <c r="Q3762" t="str">
        <f t="shared" si="408"/>
        <v>theater</v>
      </c>
      <c r="R3762" s="24" t="str">
        <f t="shared" si="409"/>
        <v>musical</v>
      </c>
      <c r="S3762" s="14" t="str">
        <f t="shared" si="410"/>
        <v>Apr</v>
      </c>
      <c r="T3762" s="14" t="str">
        <f t="shared" si="411"/>
        <v>2014</v>
      </c>
      <c r="U3762" s="14" t="str">
        <f t="shared" si="412"/>
        <v>May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2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06"/>
        <v>100</v>
      </c>
      <c r="P3763" s="10">
        <f t="shared" si="407"/>
        <v>166.66666666666666</v>
      </c>
      <c r="Q3763" t="str">
        <f t="shared" si="408"/>
        <v>theater</v>
      </c>
      <c r="R3763" s="24" t="str">
        <f t="shared" si="409"/>
        <v>musical</v>
      </c>
      <c r="S3763" s="14" t="str">
        <f t="shared" si="410"/>
        <v>Jun</v>
      </c>
      <c r="T3763" s="14" t="str">
        <f t="shared" si="411"/>
        <v>2015</v>
      </c>
      <c r="U3763" s="14" t="str">
        <f t="shared" si="412"/>
        <v>Aug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23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06"/>
        <v>106.24</v>
      </c>
      <c r="P3764" s="10">
        <f t="shared" si="407"/>
        <v>47.428571428571431</v>
      </c>
      <c r="Q3764" t="str">
        <f t="shared" si="408"/>
        <v>theater</v>
      </c>
      <c r="R3764" s="24" t="str">
        <f t="shared" si="409"/>
        <v>musical</v>
      </c>
      <c r="S3764" s="14" t="str">
        <f t="shared" si="410"/>
        <v>Jul</v>
      </c>
      <c r="T3764" s="14" t="str">
        <f t="shared" si="411"/>
        <v>2015</v>
      </c>
      <c r="U3764" s="14" t="str">
        <f t="shared" si="412"/>
        <v>Aug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23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06"/>
        <v>100</v>
      </c>
      <c r="P3765" s="10">
        <f t="shared" si="407"/>
        <v>64.935064935064929</v>
      </c>
      <c r="Q3765" t="str">
        <f t="shared" si="408"/>
        <v>theater</v>
      </c>
      <c r="R3765" s="24" t="str">
        <f t="shared" si="409"/>
        <v>musical</v>
      </c>
      <c r="S3765" s="14" t="str">
        <f t="shared" si="410"/>
        <v>Mar</v>
      </c>
      <c r="T3765" s="14" t="str">
        <f t="shared" si="411"/>
        <v>2015</v>
      </c>
      <c r="U3765" s="14" t="str">
        <f t="shared" si="412"/>
        <v>Apr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23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06"/>
        <v>100</v>
      </c>
      <c r="P3766" s="10">
        <f t="shared" si="407"/>
        <v>55.555555555555557</v>
      </c>
      <c r="Q3766" t="str">
        <f t="shared" si="408"/>
        <v>theater</v>
      </c>
      <c r="R3766" s="24" t="str">
        <f t="shared" si="409"/>
        <v>musical</v>
      </c>
      <c r="S3766" s="14" t="str">
        <f t="shared" si="410"/>
        <v>May</v>
      </c>
      <c r="T3766" s="14" t="str">
        <f t="shared" si="411"/>
        <v>2016</v>
      </c>
      <c r="U3766" s="14" t="str">
        <f t="shared" si="412"/>
        <v>May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23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06"/>
        <v>113.45714285714286</v>
      </c>
      <c r="P3767" s="10">
        <f t="shared" si="407"/>
        <v>74.224299065420567</v>
      </c>
      <c r="Q3767" t="str">
        <f t="shared" si="408"/>
        <v>theater</v>
      </c>
      <c r="R3767" s="24" t="str">
        <f t="shared" si="409"/>
        <v>musical</v>
      </c>
      <c r="S3767" s="14" t="str">
        <f t="shared" si="410"/>
        <v>Jun</v>
      </c>
      <c r="T3767" s="14" t="str">
        <f t="shared" si="411"/>
        <v>2014</v>
      </c>
      <c r="U3767" s="14" t="str">
        <f t="shared" si="412"/>
        <v>Jul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23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06"/>
        <v>102.65010000000001</v>
      </c>
      <c r="P3768" s="10">
        <f t="shared" si="407"/>
        <v>106.9271875</v>
      </c>
      <c r="Q3768" t="str">
        <f t="shared" si="408"/>
        <v>theater</v>
      </c>
      <c r="R3768" s="24" t="str">
        <f t="shared" si="409"/>
        <v>musical</v>
      </c>
      <c r="S3768" s="14" t="str">
        <f t="shared" si="410"/>
        <v>May</v>
      </c>
      <c r="T3768" s="14" t="str">
        <f t="shared" si="411"/>
        <v>2014</v>
      </c>
      <c r="U3768" s="14" t="str">
        <f t="shared" si="412"/>
        <v>Jul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23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06"/>
        <v>116.75</v>
      </c>
      <c r="P3769" s="10">
        <f t="shared" si="407"/>
        <v>41.696428571428569</v>
      </c>
      <c r="Q3769" t="str">
        <f t="shared" si="408"/>
        <v>theater</v>
      </c>
      <c r="R3769" s="24" t="str">
        <f t="shared" si="409"/>
        <v>musical</v>
      </c>
      <c r="S3769" s="14" t="str">
        <f t="shared" si="410"/>
        <v>Feb</v>
      </c>
      <c r="T3769" s="14" t="str">
        <f t="shared" si="411"/>
        <v>2015</v>
      </c>
      <c r="U3769" s="14" t="str">
        <f t="shared" si="412"/>
        <v>Mar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23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06"/>
        <v>107.65274999999998</v>
      </c>
      <c r="P3770" s="10">
        <f t="shared" si="407"/>
        <v>74.243275862068955</v>
      </c>
      <c r="Q3770" t="str">
        <f t="shared" si="408"/>
        <v>theater</v>
      </c>
      <c r="R3770" s="24" t="str">
        <f t="shared" si="409"/>
        <v>musical</v>
      </c>
      <c r="S3770" s="14" t="str">
        <f t="shared" si="410"/>
        <v>May</v>
      </c>
      <c r="T3770" s="14" t="str">
        <f t="shared" si="411"/>
        <v>2014</v>
      </c>
      <c r="U3770" s="14" t="str">
        <f t="shared" si="412"/>
        <v>Jun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23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06"/>
        <v>100</v>
      </c>
      <c r="P3771" s="10">
        <f t="shared" si="407"/>
        <v>73.333333333333329</v>
      </c>
      <c r="Q3771" t="str">
        <f t="shared" si="408"/>
        <v>theater</v>
      </c>
      <c r="R3771" s="24" t="str">
        <f t="shared" si="409"/>
        <v>musical</v>
      </c>
      <c r="S3771" s="14" t="str">
        <f t="shared" si="410"/>
        <v>Mar</v>
      </c>
      <c r="T3771" s="14" t="str">
        <f t="shared" si="411"/>
        <v>2016</v>
      </c>
      <c r="U3771" s="14" t="str">
        <f t="shared" si="412"/>
        <v>Apr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23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06"/>
        <v>100</v>
      </c>
      <c r="P3772" s="10">
        <f t="shared" si="407"/>
        <v>100</v>
      </c>
      <c r="Q3772" t="str">
        <f t="shared" si="408"/>
        <v>theater</v>
      </c>
      <c r="R3772" s="24" t="str">
        <f t="shared" si="409"/>
        <v>musical</v>
      </c>
      <c r="S3772" s="14" t="str">
        <f t="shared" si="410"/>
        <v>May</v>
      </c>
      <c r="T3772" s="14" t="str">
        <f t="shared" si="411"/>
        <v>2015</v>
      </c>
      <c r="U3772" s="14" t="str">
        <f t="shared" si="412"/>
        <v>Jun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2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06"/>
        <v>146</v>
      </c>
      <c r="P3773" s="10">
        <f t="shared" si="407"/>
        <v>38.421052631578945</v>
      </c>
      <c r="Q3773" t="str">
        <f t="shared" si="408"/>
        <v>theater</v>
      </c>
      <c r="R3773" s="24" t="str">
        <f t="shared" si="409"/>
        <v>musical</v>
      </c>
      <c r="S3773" s="14" t="str">
        <f t="shared" si="410"/>
        <v>May</v>
      </c>
      <c r="T3773" s="14" t="str">
        <f t="shared" si="411"/>
        <v>2016</v>
      </c>
      <c r="U3773" s="14" t="str">
        <f t="shared" si="412"/>
        <v>May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23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06"/>
        <v>110.2</v>
      </c>
      <c r="P3774" s="10">
        <f t="shared" si="407"/>
        <v>166.96969696969697</v>
      </c>
      <c r="Q3774" t="str">
        <f t="shared" si="408"/>
        <v>theater</v>
      </c>
      <c r="R3774" s="24" t="str">
        <f t="shared" si="409"/>
        <v>musical</v>
      </c>
      <c r="S3774" s="14" t="str">
        <f t="shared" si="410"/>
        <v>Nov</v>
      </c>
      <c r="T3774" s="14" t="str">
        <f t="shared" si="411"/>
        <v>2016</v>
      </c>
      <c r="U3774" s="14" t="str">
        <f t="shared" si="412"/>
        <v>Nov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23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06"/>
        <v>108.2</v>
      </c>
      <c r="P3775" s="10">
        <f t="shared" si="407"/>
        <v>94.912280701754383</v>
      </c>
      <c r="Q3775" t="str">
        <f t="shared" si="408"/>
        <v>theater</v>
      </c>
      <c r="R3775" s="24" t="str">
        <f t="shared" si="409"/>
        <v>musical</v>
      </c>
      <c r="S3775" s="14" t="str">
        <f t="shared" si="410"/>
        <v>Oct</v>
      </c>
      <c r="T3775" s="14" t="str">
        <f t="shared" si="411"/>
        <v>2016</v>
      </c>
      <c r="U3775" s="14" t="str">
        <f t="shared" si="412"/>
        <v>Nov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23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06"/>
        <v>100</v>
      </c>
      <c r="P3776" s="10">
        <f t="shared" si="407"/>
        <v>100</v>
      </c>
      <c r="Q3776" t="str">
        <f t="shared" si="408"/>
        <v>theater</v>
      </c>
      <c r="R3776" s="24" t="str">
        <f t="shared" si="409"/>
        <v>musical</v>
      </c>
      <c r="S3776" s="14" t="str">
        <f t="shared" si="410"/>
        <v>Mar</v>
      </c>
      <c r="T3776" s="14" t="str">
        <f t="shared" si="411"/>
        <v>2015</v>
      </c>
      <c r="U3776" s="14" t="str">
        <f t="shared" si="412"/>
        <v>Apr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23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06"/>
        <v>100.25</v>
      </c>
      <c r="P3777" s="10">
        <f t="shared" si="407"/>
        <v>143.21428571428572</v>
      </c>
      <c r="Q3777" t="str">
        <f t="shared" si="408"/>
        <v>theater</v>
      </c>
      <c r="R3777" s="24" t="str">
        <f t="shared" si="409"/>
        <v>musical</v>
      </c>
      <c r="S3777" s="14" t="str">
        <f t="shared" si="410"/>
        <v>Mar</v>
      </c>
      <c r="T3777" s="14" t="str">
        <f t="shared" si="411"/>
        <v>2015</v>
      </c>
      <c r="U3777" s="14" t="str">
        <f t="shared" si="412"/>
        <v>Apr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23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406"/>
        <v>106.71250000000001</v>
      </c>
      <c r="P3778" s="10">
        <f t="shared" si="407"/>
        <v>90.819148936170208</v>
      </c>
      <c r="Q3778" t="str">
        <f t="shared" si="408"/>
        <v>theater</v>
      </c>
      <c r="R3778" s="24" t="str">
        <f t="shared" si="409"/>
        <v>musical</v>
      </c>
      <c r="S3778" s="14" t="str">
        <f t="shared" si="410"/>
        <v>Jun</v>
      </c>
      <c r="T3778" s="14" t="str">
        <f t="shared" si="411"/>
        <v>2014</v>
      </c>
      <c r="U3778" s="14" t="str">
        <f t="shared" si="412"/>
        <v>Aug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23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413">E3779/D3779*100</f>
        <v>143.19999999999999</v>
      </c>
      <c r="P3779" s="10">
        <f t="shared" ref="P3779:P3842" si="414">E3779/L3779</f>
        <v>48.542372881355931</v>
      </c>
      <c r="Q3779" t="str">
        <f t="shared" ref="Q3779:Q3842" si="415">LEFT(N3779,FIND("/",N3779)-1)</f>
        <v>theater</v>
      </c>
      <c r="R3779" s="24" t="str">
        <f t="shared" ref="R3779:R3842" si="416">RIGHT(N3779,LEN(N3779)-SEARCH("/",N3779,1))</f>
        <v>musical</v>
      </c>
      <c r="S3779" s="14" t="str">
        <f t="shared" ref="S3779:S3842" si="417">TEXT((((J3779/60)/60)/24)+DATE(1970,1,1),"mmm")</f>
        <v>Sep</v>
      </c>
      <c r="T3779" s="14" t="str">
        <f t="shared" ref="T3779:T3842" si="418">TEXT(((((J3779/60)/60)/24)+DATE(1970,1,1)),"yyyy")</f>
        <v>2014</v>
      </c>
      <c r="U3779" s="14" t="str">
        <f t="shared" ref="U3779:U3842" si="419">TEXT((((I3779/60)/60)/24)+DATE(1970,1,1),"mmm")</f>
        <v>Sep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23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13"/>
        <v>105.04166666666667</v>
      </c>
      <c r="P3780" s="10">
        <f t="shared" si="414"/>
        <v>70.027777777777771</v>
      </c>
      <c r="Q3780" t="str">
        <f t="shared" si="415"/>
        <v>theater</v>
      </c>
      <c r="R3780" s="24" t="str">
        <f t="shared" si="416"/>
        <v>musical</v>
      </c>
      <c r="S3780" s="14" t="str">
        <f t="shared" si="417"/>
        <v>Dec</v>
      </c>
      <c r="T3780" s="14" t="str">
        <f t="shared" si="418"/>
        <v>2014</v>
      </c>
      <c r="U3780" s="14" t="str">
        <f t="shared" si="419"/>
        <v>Feb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23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13"/>
        <v>103.98</v>
      </c>
      <c r="P3781" s="10">
        <f t="shared" si="414"/>
        <v>135.62608695652173</v>
      </c>
      <c r="Q3781" t="str">
        <f t="shared" si="415"/>
        <v>theater</v>
      </c>
      <c r="R3781" s="24" t="str">
        <f t="shared" si="416"/>
        <v>musical</v>
      </c>
      <c r="S3781" s="14" t="str">
        <f t="shared" si="417"/>
        <v>Feb</v>
      </c>
      <c r="T3781" s="14" t="str">
        <f t="shared" si="418"/>
        <v>2016</v>
      </c>
      <c r="U3781" s="14" t="str">
        <f t="shared" si="419"/>
        <v>Mar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23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13"/>
        <v>120</v>
      </c>
      <c r="P3782" s="10">
        <f t="shared" si="414"/>
        <v>100</v>
      </c>
      <c r="Q3782" t="str">
        <f t="shared" si="415"/>
        <v>theater</v>
      </c>
      <c r="R3782" s="24" t="str">
        <f t="shared" si="416"/>
        <v>musical</v>
      </c>
      <c r="S3782" s="14" t="str">
        <f t="shared" si="417"/>
        <v>Jun</v>
      </c>
      <c r="T3782" s="14" t="str">
        <f t="shared" si="418"/>
        <v>2015</v>
      </c>
      <c r="U3782" s="14" t="str">
        <f t="shared" si="419"/>
        <v>Jul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2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13"/>
        <v>109.66666666666667</v>
      </c>
      <c r="P3783" s="10">
        <f t="shared" si="414"/>
        <v>94.90384615384616</v>
      </c>
      <c r="Q3783" t="str">
        <f t="shared" si="415"/>
        <v>theater</v>
      </c>
      <c r="R3783" s="24" t="str">
        <f t="shared" si="416"/>
        <v>musical</v>
      </c>
      <c r="S3783" s="14" t="str">
        <f t="shared" si="417"/>
        <v>Aug</v>
      </c>
      <c r="T3783" s="14" t="str">
        <f t="shared" si="418"/>
        <v>2014</v>
      </c>
      <c r="U3783" s="14" t="str">
        <f t="shared" si="419"/>
        <v>Sep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23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13"/>
        <v>101.75</v>
      </c>
      <c r="P3784" s="10">
        <f t="shared" si="414"/>
        <v>75.370370370370367</v>
      </c>
      <c r="Q3784" t="str">
        <f t="shared" si="415"/>
        <v>theater</v>
      </c>
      <c r="R3784" s="24" t="str">
        <f t="shared" si="416"/>
        <v>musical</v>
      </c>
      <c r="S3784" s="14" t="str">
        <f t="shared" si="417"/>
        <v>Jun</v>
      </c>
      <c r="T3784" s="14" t="str">
        <f t="shared" si="418"/>
        <v>2016</v>
      </c>
      <c r="U3784" s="14" t="str">
        <f t="shared" si="419"/>
        <v>Jul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23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13"/>
        <v>128.91666666666666</v>
      </c>
      <c r="P3785" s="10">
        <f t="shared" si="414"/>
        <v>64.458333333333329</v>
      </c>
      <c r="Q3785" t="str">
        <f t="shared" si="415"/>
        <v>theater</v>
      </c>
      <c r="R3785" s="24" t="str">
        <f t="shared" si="416"/>
        <v>musical</v>
      </c>
      <c r="S3785" s="14" t="str">
        <f t="shared" si="417"/>
        <v>Feb</v>
      </c>
      <c r="T3785" s="14" t="str">
        <f t="shared" si="418"/>
        <v>2016</v>
      </c>
      <c r="U3785" s="14" t="str">
        <f t="shared" si="419"/>
        <v>Mar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23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13"/>
        <v>114.99999999999999</v>
      </c>
      <c r="P3786" s="10">
        <f t="shared" si="414"/>
        <v>115</v>
      </c>
      <c r="Q3786" t="str">
        <f t="shared" si="415"/>
        <v>theater</v>
      </c>
      <c r="R3786" s="24" t="str">
        <f t="shared" si="416"/>
        <v>musical</v>
      </c>
      <c r="S3786" s="14" t="str">
        <f t="shared" si="417"/>
        <v>Jun</v>
      </c>
      <c r="T3786" s="14" t="str">
        <f t="shared" si="418"/>
        <v>2016</v>
      </c>
      <c r="U3786" s="14" t="str">
        <f t="shared" si="419"/>
        <v>Jul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23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13"/>
        <v>150.75</v>
      </c>
      <c r="P3787" s="10">
        <f t="shared" si="414"/>
        <v>100.5</v>
      </c>
      <c r="Q3787" t="str">
        <f t="shared" si="415"/>
        <v>theater</v>
      </c>
      <c r="R3787" s="24" t="str">
        <f t="shared" si="416"/>
        <v>musical</v>
      </c>
      <c r="S3787" s="14" t="str">
        <f t="shared" si="417"/>
        <v>Jun</v>
      </c>
      <c r="T3787" s="14" t="str">
        <f t="shared" si="418"/>
        <v>2016</v>
      </c>
      <c r="U3787" s="14" t="str">
        <f t="shared" si="419"/>
        <v>Aug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23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13"/>
        <v>110.96666666666665</v>
      </c>
      <c r="P3788" s="10">
        <f t="shared" si="414"/>
        <v>93.774647887323937</v>
      </c>
      <c r="Q3788" t="str">
        <f t="shared" si="415"/>
        <v>theater</v>
      </c>
      <c r="R3788" s="24" t="str">
        <f t="shared" si="416"/>
        <v>musical</v>
      </c>
      <c r="S3788" s="14" t="str">
        <f t="shared" si="417"/>
        <v>Apr</v>
      </c>
      <c r="T3788" s="14" t="str">
        <f t="shared" si="418"/>
        <v>2016</v>
      </c>
      <c r="U3788" s="14" t="str">
        <f t="shared" si="419"/>
        <v>May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23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13"/>
        <v>100.28571428571429</v>
      </c>
      <c r="P3789" s="10">
        <f t="shared" si="414"/>
        <v>35.1</v>
      </c>
      <c r="Q3789" t="str">
        <f t="shared" si="415"/>
        <v>theater</v>
      </c>
      <c r="R3789" s="24" t="str">
        <f t="shared" si="416"/>
        <v>musical</v>
      </c>
      <c r="S3789" s="14" t="str">
        <f t="shared" si="417"/>
        <v>Jun</v>
      </c>
      <c r="T3789" s="14" t="str">
        <f t="shared" si="418"/>
        <v>2015</v>
      </c>
      <c r="U3789" s="14" t="str">
        <f t="shared" si="419"/>
        <v>Jul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23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13"/>
        <v>0.66666666666666674</v>
      </c>
      <c r="P3790" s="10">
        <f t="shared" si="414"/>
        <v>500</v>
      </c>
      <c r="Q3790" t="str">
        <f t="shared" si="415"/>
        <v>theater</v>
      </c>
      <c r="R3790" s="24" t="str">
        <f t="shared" si="416"/>
        <v>musical</v>
      </c>
      <c r="S3790" s="14" t="str">
        <f t="shared" si="417"/>
        <v>Nov</v>
      </c>
      <c r="T3790" s="14" t="str">
        <f t="shared" si="418"/>
        <v>2015</v>
      </c>
      <c r="U3790" s="14" t="str">
        <f t="shared" si="419"/>
        <v>Dec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23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13"/>
        <v>3.267605633802817</v>
      </c>
      <c r="P3791" s="10">
        <f t="shared" si="414"/>
        <v>29</v>
      </c>
      <c r="Q3791" t="str">
        <f t="shared" si="415"/>
        <v>theater</v>
      </c>
      <c r="R3791" s="24" t="str">
        <f t="shared" si="416"/>
        <v>musical</v>
      </c>
      <c r="S3791" s="14" t="str">
        <f t="shared" si="417"/>
        <v>May</v>
      </c>
      <c r="T3791" s="14" t="str">
        <f t="shared" si="418"/>
        <v>2015</v>
      </c>
      <c r="U3791" s="14" t="str">
        <f t="shared" si="419"/>
        <v>Jun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23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13"/>
        <v>0</v>
      </c>
      <c r="P3792" s="10" t="e">
        <f t="shared" si="414"/>
        <v>#DIV/0!</v>
      </c>
      <c r="Q3792" t="str">
        <f t="shared" si="415"/>
        <v>theater</v>
      </c>
      <c r="R3792" s="24" t="str">
        <f t="shared" si="416"/>
        <v>musical</v>
      </c>
      <c r="S3792" s="14" t="str">
        <f t="shared" si="417"/>
        <v>Oct</v>
      </c>
      <c r="T3792" s="14" t="str">
        <f t="shared" si="418"/>
        <v>2016</v>
      </c>
      <c r="U3792" s="14" t="str">
        <f t="shared" si="419"/>
        <v>Nov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2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13"/>
        <v>0</v>
      </c>
      <c r="P3793" s="10" t="e">
        <f t="shared" si="414"/>
        <v>#DIV/0!</v>
      </c>
      <c r="Q3793" t="str">
        <f t="shared" si="415"/>
        <v>theater</v>
      </c>
      <c r="R3793" s="24" t="str">
        <f t="shared" si="416"/>
        <v>musical</v>
      </c>
      <c r="S3793" s="14" t="str">
        <f t="shared" si="417"/>
        <v>May</v>
      </c>
      <c r="T3793" s="14" t="str">
        <f t="shared" si="418"/>
        <v>2014</v>
      </c>
      <c r="U3793" s="14" t="str">
        <f t="shared" si="419"/>
        <v>Jul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23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13"/>
        <v>0.27999999999999997</v>
      </c>
      <c r="P3794" s="10">
        <f t="shared" si="414"/>
        <v>17.5</v>
      </c>
      <c r="Q3794" t="str">
        <f t="shared" si="415"/>
        <v>theater</v>
      </c>
      <c r="R3794" s="24" t="str">
        <f t="shared" si="416"/>
        <v>musical</v>
      </c>
      <c r="S3794" s="14" t="str">
        <f t="shared" si="417"/>
        <v>Jun</v>
      </c>
      <c r="T3794" s="14" t="str">
        <f t="shared" si="418"/>
        <v>2015</v>
      </c>
      <c r="U3794" s="14" t="str">
        <f t="shared" si="419"/>
        <v>Jul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23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13"/>
        <v>59.657142857142851</v>
      </c>
      <c r="P3795" s="10">
        <f t="shared" si="414"/>
        <v>174</v>
      </c>
      <c r="Q3795" t="str">
        <f t="shared" si="415"/>
        <v>theater</v>
      </c>
      <c r="R3795" s="24" t="str">
        <f t="shared" si="416"/>
        <v>musical</v>
      </c>
      <c r="S3795" s="14" t="str">
        <f t="shared" si="417"/>
        <v>Nov</v>
      </c>
      <c r="T3795" s="14" t="str">
        <f t="shared" si="418"/>
        <v>2014</v>
      </c>
      <c r="U3795" s="14" t="str">
        <f t="shared" si="419"/>
        <v>Dec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23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13"/>
        <v>1</v>
      </c>
      <c r="P3796" s="10">
        <f t="shared" si="414"/>
        <v>50</v>
      </c>
      <c r="Q3796" t="str">
        <f t="shared" si="415"/>
        <v>theater</v>
      </c>
      <c r="R3796" s="24" t="str">
        <f t="shared" si="416"/>
        <v>musical</v>
      </c>
      <c r="S3796" s="14" t="str">
        <f t="shared" si="417"/>
        <v>May</v>
      </c>
      <c r="T3796" s="14" t="str">
        <f t="shared" si="418"/>
        <v>2015</v>
      </c>
      <c r="U3796" s="14" t="str">
        <f t="shared" si="419"/>
        <v>Jun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23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13"/>
        <v>1.6666666666666667</v>
      </c>
      <c r="P3797" s="10">
        <f t="shared" si="414"/>
        <v>5</v>
      </c>
      <c r="Q3797" t="str">
        <f t="shared" si="415"/>
        <v>theater</v>
      </c>
      <c r="R3797" s="24" t="str">
        <f t="shared" si="416"/>
        <v>musical</v>
      </c>
      <c r="S3797" s="14" t="str">
        <f t="shared" si="417"/>
        <v>Jul</v>
      </c>
      <c r="T3797" s="14" t="str">
        <f t="shared" si="418"/>
        <v>2015</v>
      </c>
      <c r="U3797" s="14" t="str">
        <f t="shared" si="419"/>
        <v>Aug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23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13"/>
        <v>4.4444444444444444E-3</v>
      </c>
      <c r="P3798" s="10">
        <f t="shared" si="414"/>
        <v>1</v>
      </c>
      <c r="Q3798" t="str">
        <f t="shared" si="415"/>
        <v>theater</v>
      </c>
      <c r="R3798" s="24" t="str">
        <f t="shared" si="416"/>
        <v>musical</v>
      </c>
      <c r="S3798" s="14" t="str">
        <f t="shared" si="417"/>
        <v>Nov</v>
      </c>
      <c r="T3798" s="14" t="str">
        <f t="shared" si="418"/>
        <v>2016</v>
      </c>
      <c r="U3798" s="14" t="str">
        <f t="shared" si="419"/>
        <v>Jan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23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13"/>
        <v>89.666666666666657</v>
      </c>
      <c r="P3799" s="10">
        <f t="shared" si="414"/>
        <v>145.40540540540542</v>
      </c>
      <c r="Q3799" t="str">
        <f t="shared" si="415"/>
        <v>theater</v>
      </c>
      <c r="R3799" s="24" t="str">
        <f t="shared" si="416"/>
        <v>musical</v>
      </c>
      <c r="S3799" s="14" t="str">
        <f t="shared" si="417"/>
        <v>Mar</v>
      </c>
      <c r="T3799" s="14" t="str">
        <f t="shared" si="418"/>
        <v>2015</v>
      </c>
      <c r="U3799" s="14" t="str">
        <f t="shared" si="419"/>
        <v>Apr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23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13"/>
        <v>1.4642857142857144</v>
      </c>
      <c r="P3800" s="10">
        <f t="shared" si="414"/>
        <v>205</v>
      </c>
      <c r="Q3800" t="str">
        <f t="shared" si="415"/>
        <v>theater</v>
      </c>
      <c r="R3800" s="24" t="str">
        <f t="shared" si="416"/>
        <v>musical</v>
      </c>
      <c r="S3800" s="14" t="str">
        <f t="shared" si="417"/>
        <v>Jul</v>
      </c>
      <c r="T3800" s="14" t="str">
        <f t="shared" si="418"/>
        <v>2014</v>
      </c>
      <c r="U3800" s="14" t="str">
        <f t="shared" si="419"/>
        <v>Aug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23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13"/>
        <v>4.0199999999999996</v>
      </c>
      <c r="P3801" s="10">
        <f t="shared" si="414"/>
        <v>100.5</v>
      </c>
      <c r="Q3801" t="str">
        <f t="shared" si="415"/>
        <v>theater</v>
      </c>
      <c r="R3801" s="24" t="str">
        <f t="shared" si="416"/>
        <v>musical</v>
      </c>
      <c r="S3801" s="14" t="str">
        <f t="shared" si="417"/>
        <v>Feb</v>
      </c>
      <c r="T3801" s="14" t="str">
        <f t="shared" si="418"/>
        <v>2016</v>
      </c>
      <c r="U3801" s="14" t="str">
        <f t="shared" si="419"/>
        <v>Mar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23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13"/>
        <v>4.004545454545454</v>
      </c>
      <c r="P3802" s="10">
        <f t="shared" si="414"/>
        <v>55.0625</v>
      </c>
      <c r="Q3802" t="str">
        <f t="shared" si="415"/>
        <v>theater</v>
      </c>
      <c r="R3802" s="24" t="str">
        <f t="shared" si="416"/>
        <v>musical</v>
      </c>
      <c r="S3802" s="14" t="str">
        <f t="shared" si="417"/>
        <v>Dec</v>
      </c>
      <c r="T3802" s="14" t="str">
        <f t="shared" si="418"/>
        <v>2014</v>
      </c>
      <c r="U3802" s="14" t="str">
        <f t="shared" si="419"/>
        <v>Jan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2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13"/>
        <v>8.52</v>
      </c>
      <c r="P3803" s="10">
        <f t="shared" si="414"/>
        <v>47.333333333333336</v>
      </c>
      <c r="Q3803" t="str">
        <f t="shared" si="415"/>
        <v>theater</v>
      </c>
      <c r="R3803" s="24" t="str">
        <f t="shared" si="416"/>
        <v>musical</v>
      </c>
      <c r="S3803" s="14" t="str">
        <f t="shared" si="417"/>
        <v>Dec</v>
      </c>
      <c r="T3803" s="14" t="str">
        <f t="shared" si="418"/>
        <v>2014</v>
      </c>
      <c r="U3803" s="14" t="str">
        <f t="shared" si="419"/>
        <v>Jan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23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13"/>
        <v>0</v>
      </c>
      <c r="P3804" s="10" t="e">
        <f t="shared" si="414"/>
        <v>#DIV/0!</v>
      </c>
      <c r="Q3804" t="str">
        <f t="shared" si="415"/>
        <v>theater</v>
      </c>
      <c r="R3804" s="24" t="str">
        <f t="shared" si="416"/>
        <v>musical</v>
      </c>
      <c r="S3804" s="14" t="str">
        <f t="shared" si="417"/>
        <v>Sep</v>
      </c>
      <c r="T3804" s="14" t="str">
        <f t="shared" si="418"/>
        <v>2015</v>
      </c>
      <c r="U3804" s="14" t="str">
        <f t="shared" si="419"/>
        <v>Oct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23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13"/>
        <v>19.650000000000002</v>
      </c>
      <c r="P3805" s="10">
        <f t="shared" si="414"/>
        <v>58.95</v>
      </c>
      <c r="Q3805" t="str">
        <f t="shared" si="415"/>
        <v>theater</v>
      </c>
      <c r="R3805" s="24" t="str">
        <f t="shared" si="416"/>
        <v>musical</v>
      </c>
      <c r="S3805" s="14" t="str">
        <f t="shared" si="417"/>
        <v>Feb</v>
      </c>
      <c r="T3805" s="14" t="str">
        <f t="shared" si="418"/>
        <v>2016</v>
      </c>
      <c r="U3805" s="14" t="str">
        <f t="shared" si="419"/>
        <v>Mar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23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13"/>
        <v>0</v>
      </c>
      <c r="P3806" s="10" t="e">
        <f t="shared" si="414"/>
        <v>#DIV/0!</v>
      </c>
      <c r="Q3806" t="str">
        <f t="shared" si="415"/>
        <v>theater</v>
      </c>
      <c r="R3806" s="24" t="str">
        <f t="shared" si="416"/>
        <v>musical</v>
      </c>
      <c r="S3806" s="14" t="str">
        <f t="shared" si="417"/>
        <v>Jun</v>
      </c>
      <c r="T3806" s="14" t="str">
        <f t="shared" si="418"/>
        <v>2016</v>
      </c>
      <c r="U3806" s="14" t="str">
        <f t="shared" si="419"/>
        <v>Jul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23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13"/>
        <v>2E-3</v>
      </c>
      <c r="P3807" s="10">
        <f t="shared" si="414"/>
        <v>1.5</v>
      </c>
      <c r="Q3807" t="str">
        <f t="shared" si="415"/>
        <v>theater</v>
      </c>
      <c r="R3807" s="24" t="str">
        <f t="shared" si="416"/>
        <v>musical</v>
      </c>
      <c r="S3807" s="14" t="str">
        <f t="shared" si="417"/>
        <v>Jul</v>
      </c>
      <c r="T3807" s="14" t="str">
        <f t="shared" si="418"/>
        <v>2014</v>
      </c>
      <c r="U3807" s="14" t="str">
        <f t="shared" si="419"/>
        <v>Sep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23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13"/>
        <v>6.6666666666666666E-2</v>
      </c>
      <c r="P3808" s="10">
        <f t="shared" si="414"/>
        <v>5</v>
      </c>
      <c r="Q3808" t="str">
        <f t="shared" si="415"/>
        <v>theater</v>
      </c>
      <c r="R3808" s="24" t="str">
        <f t="shared" si="416"/>
        <v>musical</v>
      </c>
      <c r="S3808" s="14" t="str">
        <f t="shared" si="417"/>
        <v>Jun</v>
      </c>
      <c r="T3808" s="14" t="str">
        <f t="shared" si="418"/>
        <v>2014</v>
      </c>
      <c r="U3808" s="14" t="str">
        <f t="shared" si="419"/>
        <v>Jun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23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13"/>
        <v>30.333333333333336</v>
      </c>
      <c r="P3809" s="10">
        <f t="shared" si="414"/>
        <v>50.555555555555557</v>
      </c>
      <c r="Q3809" t="str">
        <f t="shared" si="415"/>
        <v>theater</v>
      </c>
      <c r="R3809" s="24" t="str">
        <f t="shared" si="416"/>
        <v>musical</v>
      </c>
      <c r="S3809" s="14" t="str">
        <f t="shared" si="417"/>
        <v>Mar</v>
      </c>
      <c r="T3809" s="14" t="str">
        <f t="shared" si="418"/>
        <v>2015</v>
      </c>
      <c r="U3809" s="14" t="str">
        <f t="shared" si="419"/>
        <v>Apr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23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13"/>
        <v>100</v>
      </c>
      <c r="P3810" s="10">
        <f t="shared" si="414"/>
        <v>41.666666666666664</v>
      </c>
      <c r="Q3810" t="str">
        <f t="shared" si="415"/>
        <v>theater</v>
      </c>
      <c r="R3810" s="24" t="str">
        <f t="shared" si="416"/>
        <v>plays</v>
      </c>
      <c r="S3810" s="14" t="str">
        <f t="shared" si="417"/>
        <v>Feb</v>
      </c>
      <c r="T3810" s="14" t="str">
        <f t="shared" si="418"/>
        <v>2015</v>
      </c>
      <c r="U3810" s="14" t="str">
        <f t="shared" si="419"/>
        <v>Apr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23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13"/>
        <v>101.25</v>
      </c>
      <c r="P3811" s="10">
        <f t="shared" si="414"/>
        <v>53.289473684210527</v>
      </c>
      <c r="Q3811" t="str">
        <f t="shared" si="415"/>
        <v>theater</v>
      </c>
      <c r="R3811" s="24" t="str">
        <f t="shared" si="416"/>
        <v>plays</v>
      </c>
      <c r="S3811" s="14" t="str">
        <f t="shared" si="417"/>
        <v>Jun</v>
      </c>
      <c r="T3811" s="14" t="str">
        <f t="shared" si="418"/>
        <v>2014</v>
      </c>
      <c r="U3811" s="14" t="str">
        <f t="shared" si="419"/>
        <v>Jul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23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13"/>
        <v>121.73333333333333</v>
      </c>
      <c r="P3812" s="10">
        <f t="shared" si="414"/>
        <v>70.230769230769226</v>
      </c>
      <c r="Q3812" t="str">
        <f t="shared" si="415"/>
        <v>theater</v>
      </c>
      <c r="R3812" s="24" t="str">
        <f t="shared" si="416"/>
        <v>plays</v>
      </c>
      <c r="S3812" s="14" t="str">
        <f t="shared" si="417"/>
        <v>Feb</v>
      </c>
      <c r="T3812" s="14" t="str">
        <f t="shared" si="418"/>
        <v>2015</v>
      </c>
      <c r="U3812" s="14" t="str">
        <f t="shared" si="419"/>
        <v>Mar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2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13"/>
        <v>330</v>
      </c>
      <c r="P3813" s="10">
        <f t="shared" si="414"/>
        <v>43.421052631578945</v>
      </c>
      <c r="Q3813" t="str">
        <f t="shared" si="415"/>
        <v>theater</v>
      </c>
      <c r="R3813" s="24" t="str">
        <f t="shared" si="416"/>
        <v>plays</v>
      </c>
      <c r="S3813" s="14" t="str">
        <f t="shared" si="417"/>
        <v>Apr</v>
      </c>
      <c r="T3813" s="14" t="str">
        <f t="shared" si="418"/>
        <v>2016</v>
      </c>
      <c r="U3813" s="14" t="str">
        <f t="shared" si="419"/>
        <v>May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23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13"/>
        <v>109.55</v>
      </c>
      <c r="P3814" s="10">
        <f t="shared" si="414"/>
        <v>199.18181818181819</v>
      </c>
      <c r="Q3814" t="str">
        <f t="shared" si="415"/>
        <v>theater</v>
      </c>
      <c r="R3814" s="24" t="str">
        <f t="shared" si="416"/>
        <v>plays</v>
      </c>
      <c r="S3814" s="14" t="str">
        <f t="shared" si="417"/>
        <v>Apr</v>
      </c>
      <c r="T3814" s="14" t="str">
        <f t="shared" si="418"/>
        <v>2015</v>
      </c>
      <c r="U3814" s="14" t="str">
        <f t="shared" si="419"/>
        <v>Jun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23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13"/>
        <v>100.95190476190474</v>
      </c>
      <c r="P3815" s="10">
        <f t="shared" si="414"/>
        <v>78.518148148148143</v>
      </c>
      <c r="Q3815" t="str">
        <f t="shared" si="415"/>
        <v>theater</v>
      </c>
      <c r="R3815" s="24" t="str">
        <f t="shared" si="416"/>
        <v>plays</v>
      </c>
      <c r="S3815" s="14" t="str">
        <f t="shared" si="417"/>
        <v>May</v>
      </c>
      <c r="T3815" s="14" t="str">
        <f t="shared" si="418"/>
        <v>2016</v>
      </c>
      <c r="U3815" s="14" t="str">
        <f t="shared" si="419"/>
        <v>Jun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23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13"/>
        <v>140.13333333333333</v>
      </c>
      <c r="P3816" s="10">
        <f t="shared" si="414"/>
        <v>61.823529411764703</v>
      </c>
      <c r="Q3816" t="str">
        <f t="shared" si="415"/>
        <v>theater</v>
      </c>
      <c r="R3816" s="24" t="str">
        <f t="shared" si="416"/>
        <v>plays</v>
      </c>
      <c r="S3816" s="14" t="str">
        <f t="shared" si="417"/>
        <v>Feb</v>
      </c>
      <c r="T3816" s="14" t="str">
        <f t="shared" si="418"/>
        <v>2015</v>
      </c>
      <c r="U3816" s="14" t="str">
        <f t="shared" si="419"/>
        <v>Apr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23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13"/>
        <v>100.001</v>
      </c>
      <c r="P3817" s="10">
        <f t="shared" si="414"/>
        <v>50.000500000000002</v>
      </c>
      <c r="Q3817" t="str">
        <f t="shared" si="415"/>
        <v>theater</v>
      </c>
      <c r="R3817" s="24" t="str">
        <f t="shared" si="416"/>
        <v>plays</v>
      </c>
      <c r="S3817" s="14" t="str">
        <f t="shared" si="417"/>
        <v>Jul</v>
      </c>
      <c r="T3817" s="14" t="str">
        <f t="shared" si="418"/>
        <v>2015</v>
      </c>
      <c r="U3817" s="14" t="str">
        <f t="shared" si="419"/>
        <v>Aug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23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13"/>
        <v>119.238</v>
      </c>
      <c r="P3818" s="10">
        <f t="shared" si="414"/>
        <v>48.339729729729726</v>
      </c>
      <c r="Q3818" t="str">
        <f t="shared" si="415"/>
        <v>theater</v>
      </c>
      <c r="R3818" s="24" t="str">
        <f t="shared" si="416"/>
        <v>plays</v>
      </c>
      <c r="S3818" s="14" t="str">
        <f t="shared" si="417"/>
        <v>Jun</v>
      </c>
      <c r="T3818" s="14" t="str">
        <f t="shared" si="418"/>
        <v>2014</v>
      </c>
      <c r="U3818" s="14" t="str">
        <f t="shared" si="419"/>
        <v>Jul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23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13"/>
        <v>107.25</v>
      </c>
      <c r="P3819" s="10">
        <f t="shared" si="414"/>
        <v>107.25</v>
      </c>
      <c r="Q3819" t="str">
        <f t="shared" si="415"/>
        <v>theater</v>
      </c>
      <c r="R3819" s="24" t="str">
        <f t="shared" si="416"/>
        <v>plays</v>
      </c>
      <c r="S3819" s="14" t="str">
        <f t="shared" si="417"/>
        <v>Oct</v>
      </c>
      <c r="T3819" s="14" t="str">
        <f t="shared" si="418"/>
        <v>2015</v>
      </c>
      <c r="U3819" s="14" t="str">
        <f t="shared" si="419"/>
        <v>Oct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23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13"/>
        <v>227.99999999999997</v>
      </c>
      <c r="P3820" s="10">
        <f t="shared" si="414"/>
        <v>57</v>
      </c>
      <c r="Q3820" t="str">
        <f t="shared" si="415"/>
        <v>theater</v>
      </c>
      <c r="R3820" s="24" t="str">
        <f t="shared" si="416"/>
        <v>plays</v>
      </c>
      <c r="S3820" s="14" t="str">
        <f t="shared" si="417"/>
        <v>Feb</v>
      </c>
      <c r="T3820" s="14" t="str">
        <f t="shared" si="418"/>
        <v>2015</v>
      </c>
      <c r="U3820" s="14" t="str">
        <f t="shared" si="419"/>
        <v>Mar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23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13"/>
        <v>106.4</v>
      </c>
      <c r="P3821" s="10">
        <f t="shared" si="414"/>
        <v>40.92307692307692</v>
      </c>
      <c r="Q3821" t="str">
        <f t="shared" si="415"/>
        <v>theater</v>
      </c>
      <c r="R3821" s="24" t="str">
        <f t="shared" si="416"/>
        <v>plays</v>
      </c>
      <c r="S3821" s="14" t="str">
        <f t="shared" si="417"/>
        <v>Jun</v>
      </c>
      <c r="T3821" s="14" t="str">
        <f t="shared" si="418"/>
        <v>2015</v>
      </c>
      <c r="U3821" s="14" t="str">
        <f t="shared" si="419"/>
        <v>Jul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23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13"/>
        <v>143.33333333333334</v>
      </c>
      <c r="P3822" s="10">
        <f t="shared" si="414"/>
        <v>21.5</v>
      </c>
      <c r="Q3822" t="str">
        <f t="shared" si="415"/>
        <v>theater</v>
      </c>
      <c r="R3822" s="24" t="str">
        <f t="shared" si="416"/>
        <v>plays</v>
      </c>
      <c r="S3822" s="14" t="str">
        <f t="shared" si="417"/>
        <v>Jun</v>
      </c>
      <c r="T3822" s="14" t="str">
        <f t="shared" si="418"/>
        <v>2015</v>
      </c>
      <c r="U3822" s="14" t="str">
        <f t="shared" si="419"/>
        <v>Jul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13"/>
        <v>104.54285714285714</v>
      </c>
      <c r="P3823" s="10">
        <f t="shared" si="414"/>
        <v>79.543478260869563</v>
      </c>
      <c r="Q3823" t="str">
        <f t="shared" si="415"/>
        <v>theater</v>
      </c>
      <c r="R3823" s="24" t="str">
        <f t="shared" si="416"/>
        <v>plays</v>
      </c>
      <c r="S3823" s="14" t="str">
        <f t="shared" si="417"/>
        <v>Dec</v>
      </c>
      <c r="T3823" s="14" t="str">
        <f t="shared" si="418"/>
        <v>2015</v>
      </c>
      <c r="U3823" s="14" t="str">
        <f t="shared" si="419"/>
        <v>Jan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23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13"/>
        <v>110.02000000000001</v>
      </c>
      <c r="P3824" s="10">
        <f t="shared" si="414"/>
        <v>72.381578947368425</v>
      </c>
      <c r="Q3824" t="str">
        <f t="shared" si="415"/>
        <v>theater</v>
      </c>
      <c r="R3824" s="24" t="str">
        <f t="shared" si="416"/>
        <v>plays</v>
      </c>
      <c r="S3824" s="14" t="str">
        <f t="shared" si="417"/>
        <v>Nov</v>
      </c>
      <c r="T3824" s="14" t="str">
        <f t="shared" si="418"/>
        <v>2015</v>
      </c>
      <c r="U3824" s="14" t="str">
        <f t="shared" si="419"/>
        <v>Jan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23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13"/>
        <v>106</v>
      </c>
      <c r="P3825" s="10">
        <f t="shared" si="414"/>
        <v>64.634146341463421</v>
      </c>
      <c r="Q3825" t="str">
        <f t="shared" si="415"/>
        <v>theater</v>
      </c>
      <c r="R3825" s="24" t="str">
        <f t="shared" si="416"/>
        <v>plays</v>
      </c>
      <c r="S3825" s="14" t="str">
        <f t="shared" si="417"/>
        <v>Jun</v>
      </c>
      <c r="T3825" s="14" t="str">
        <f t="shared" si="418"/>
        <v>2015</v>
      </c>
      <c r="U3825" s="14" t="str">
        <f t="shared" si="419"/>
        <v>Jul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23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13"/>
        <v>108</v>
      </c>
      <c r="P3826" s="10">
        <f t="shared" si="414"/>
        <v>38.571428571428569</v>
      </c>
      <c r="Q3826" t="str">
        <f t="shared" si="415"/>
        <v>theater</v>
      </c>
      <c r="R3826" s="24" t="str">
        <f t="shared" si="416"/>
        <v>plays</v>
      </c>
      <c r="S3826" s="14" t="str">
        <f t="shared" si="417"/>
        <v>Jul</v>
      </c>
      <c r="T3826" s="14" t="str">
        <f t="shared" si="418"/>
        <v>2016</v>
      </c>
      <c r="U3826" s="14" t="str">
        <f t="shared" si="419"/>
        <v>Aug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23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13"/>
        <v>105.42</v>
      </c>
      <c r="P3827" s="10">
        <f t="shared" si="414"/>
        <v>107.57142857142857</v>
      </c>
      <c r="Q3827" t="str">
        <f t="shared" si="415"/>
        <v>theater</v>
      </c>
      <c r="R3827" s="24" t="str">
        <f t="shared" si="416"/>
        <v>plays</v>
      </c>
      <c r="S3827" s="14" t="str">
        <f t="shared" si="417"/>
        <v>May</v>
      </c>
      <c r="T3827" s="14" t="str">
        <f t="shared" si="418"/>
        <v>2015</v>
      </c>
      <c r="U3827" s="14" t="str">
        <f t="shared" si="419"/>
        <v>Jun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23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13"/>
        <v>119.16666666666667</v>
      </c>
      <c r="P3828" s="10">
        <f t="shared" si="414"/>
        <v>27.5</v>
      </c>
      <c r="Q3828" t="str">
        <f t="shared" si="415"/>
        <v>theater</v>
      </c>
      <c r="R3828" s="24" t="str">
        <f t="shared" si="416"/>
        <v>plays</v>
      </c>
      <c r="S3828" s="14" t="str">
        <f t="shared" si="417"/>
        <v>Apr</v>
      </c>
      <c r="T3828" s="14" t="str">
        <f t="shared" si="418"/>
        <v>2015</v>
      </c>
      <c r="U3828" s="14" t="str">
        <f t="shared" si="419"/>
        <v>May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23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13"/>
        <v>152.66666666666666</v>
      </c>
      <c r="P3829" s="10">
        <f t="shared" si="414"/>
        <v>70.461538461538467</v>
      </c>
      <c r="Q3829" t="str">
        <f t="shared" si="415"/>
        <v>theater</v>
      </c>
      <c r="R3829" s="24" t="str">
        <f t="shared" si="416"/>
        <v>plays</v>
      </c>
      <c r="S3829" s="14" t="str">
        <f t="shared" si="417"/>
        <v>Jan</v>
      </c>
      <c r="T3829" s="14" t="str">
        <f t="shared" si="418"/>
        <v>2015</v>
      </c>
      <c r="U3829" s="14" t="str">
        <f t="shared" si="419"/>
        <v>Mar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23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13"/>
        <v>100</v>
      </c>
      <c r="P3830" s="10">
        <f t="shared" si="414"/>
        <v>178.57142857142858</v>
      </c>
      <c r="Q3830" t="str">
        <f t="shared" si="415"/>
        <v>theater</v>
      </c>
      <c r="R3830" s="24" t="str">
        <f t="shared" si="416"/>
        <v>plays</v>
      </c>
      <c r="S3830" s="14" t="str">
        <f t="shared" si="417"/>
        <v>Nov</v>
      </c>
      <c r="T3830" s="14" t="str">
        <f t="shared" si="418"/>
        <v>2014</v>
      </c>
      <c r="U3830" s="14" t="str">
        <f t="shared" si="419"/>
        <v>Dec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23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13"/>
        <v>100.2</v>
      </c>
      <c r="P3831" s="10">
        <f t="shared" si="414"/>
        <v>62.625</v>
      </c>
      <c r="Q3831" t="str">
        <f t="shared" si="415"/>
        <v>theater</v>
      </c>
      <c r="R3831" s="24" t="str">
        <f t="shared" si="416"/>
        <v>plays</v>
      </c>
      <c r="S3831" s="14" t="str">
        <f t="shared" si="417"/>
        <v>Aug</v>
      </c>
      <c r="T3831" s="14" t="str">
        <f t="shared" si="418"/>
        <v>2016</v>
      </c>
      <c r="U3831" s="14" t="str">
        <f t="shared" si="419"/>
        <v>Aug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23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13"/>
        <v>225</v>
      </c>
      <c r="P3832" s="10">
        <f t="shared" si="414"/>
        <v>75</v>
      </c>
      <c r="Q3832" t="str">
        <f t="shared" si="415"/>
        <v>theater</v>
      </c>
      <c r="R3832" s="24" t="str">
        <f t="shared" si="416"/>
        <v>plays</v>
      </c>
      <c r="S3832" s="14" t="str">
        <f t="shared" si="417"/>
        <v>May</v>
      </c>
      <c r="T3832" s="14" t="str">
        <f t="shared" si="418"/>
        <v>2016</v>
      </c>
      <c r="U3832" s="14" t="str">
        <f t="shared" si="419"/>
        <v>May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2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13"/>
        <v>106.02199999999999</v>
      </c>
      <c r="P3833" s="10">
        <f t="shared" si="414"/>
        <v>58.901111111111113</v>
      </c>
      <c r="Q3833" t="str">
        <f t="shared" si="415"/>
        <v>theater</v>
      </c>
      <c r="R3833" s="24" t="str">
        <f t="shared" si="416"/>
        <v>plays</v>
      </c>
      <c r="S3833" s="14" t="str">
        <f t="shared" si="417"/>
        <v>Oct</v>
      </c>
      <c r="T3833" s="14" t="str">
        <f t="shared" si="418"/>
        <v>2014</v>
      </c>
      <c r="U3833" s="14" t="str">
        <f t="shared" si="419"/>
        <v>Nov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23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13"/>
        <v>104.66666666666666</v>
      </c>
      <c r="P3834" s="10">
        <f t="shared" si="414"/>
        <v>139.55555555555554</v>
      </c>
      <c r="Q3834" t="str">
        <f t="shared" si="415"/>
        <v>theater</v>
      </c>
      <c r="R3834" s="24" t="str">
        <f t="shared" si="416"/>
        <v>plays</v>
      </c>
      <c r="S3834" s="14" t="str">
        <f t="shared" si="417"/>
        <v>Jan</v>
      </c>
      <c r="T3834" s="14" t="str">
        <f t="shared" si="418"/>
        <v>2016</v>
      </c>
      <c r="U3834" s="14" t="str">
        <f t="shared" si="419"/>
        <v>Feb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23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13"/>
        <v>116.66666666666667</v>
      </c>
      <c r="P3835" s="10">
        <f t="shared" si="414"/>
        <v>70</v>
      </c>
      <c r="Q3835" t="str">
        <f t="shared" si="415"/>
        <v>theater</v>
      </c>
      <c r="R3835" s="24" t="str">
        <f t="shared" si="416"/>
        <v>plays</v>
      </c>
      <c r="S3835" s="14" t="str">
        <f t="shared" si="417"/>
        <v>Nov</v>
      </c>
      <c r="T3835" s="14" t="str">
        <f t="shared" si="418"/>
        <v>2014</v>
      </c>
      <c r="U3835" s="14" t="str">
        <f t="shared" si="419"/>
        <v>Dec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23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13"/>
        <v>109.03333333333333</v>
      </c>
      <c r="P3836" s="10">
        <f t="shared" si="414"/>
        <v>57.385964912280699</v>
      </c>
      <c r="Q3836" t="str">
        <f t="shared" si="415"/>
        <v>theater</v>
      </c>
      <c r="R3836" s="24" t="str">
        <f t="shared" si="416"/>
        <v>plays</v>
      </c>
      <c r="S3836" s="14" t="str">
        <f t="shared" si="417"/>
        <v>May</v>
      </c>
      <c r="T3836" s="14" t="str">
        <f t="shared" si="418"/>
        <v>2015</v>
      </c>
      <c r="U3836" s="14" t="str">
        <f t="shared" si="419"/>
        <v>Jun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23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13"/>
        <v>160</v>
      </c>
      <c r="P3837" s="10">
        <f t="shared" si="414"/>
        <v>40</v>
      </c>
      <c r="Q3837" t="str">
        <f t="shared" si="415"/>
        <v>theater</v>
      </c>
      <c r="R3837" s="24" t="str">
        <f t="shared" si="416"/>
        <v>plays</v>
      </c>
      <c r="S3837" s="14" t="str">
        <f t="shared" si="417"/>
        <v>Mar</v>
      </c>
      <c r="T3837" s="14" t="str">
        <f t="shared" si="418"/>
        <v>2016</v>
      </c>
      <c r="U3837" s="14" t="str">
        <f t="shared" si="419"/>
        <v>Apr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23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13"/>
        <v>112.5</v>
      </c>
      <c r="P3838" s="10">
        <f t="shared" si="414"/>
        <v>64.285714285714292</v>
      </c>
      <c r="Q3838" t="str">
        <f t="shared" si="415"/>
        <v>theater</v>
      </c>
      <c r="R3838" s="24" t="str">
        <f t="shared" si="416"/>
        <v>plays</v>
      </c>
      <c r="S3838" s="14" t="str">
        <f t="shared" si="417"/>
        <v>Jul</v>
      </c>
      <c r="T3838" s="14" t="str">
        <f t="shared" si="418"/>
        <v>2016</v>
      </c>
      <c r="U3838" s="14" t="str">
        <f t="shared" si="419"/>
        <v>Aug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23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13"/>
        <v>102.1</v>
      </c>
      <c r="P3839" s="10">
        <f t="shared" si="414"/>
        <v>120.11764705882354</v>
      </c>
      <c r="Q3839" t="str">
        <f t="shared" si="415"/>
        <v>theater</v>
      </c>
      <c r="R3839" s="24" t="str">
        <f t="shared" si="416"/>
        <v>plays</v>
      </c>
      <c r="S3839" s="14" t="str">
        <f t="shared" si="417"/>
        <v>May</v>
      </c>
      <c r="T3839" s="14" t="str">
        <f t="shared" si="418"/>
        <v>2015</v>
      </c>
      <c r="U3839" s="14" t="str">
        <f t="shared" si="419"/>
        <v>Jul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23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13"/>
        <v>100.824</v>
      </c>
      <c r="P3840" s="10">
        <f t="shared" si="414"/>
        <v>1008.24</v>
      </c>
      <c r="Q3840" t="str">
        <f t="shared" si="415"/>
        <v>theater</v>
      </c>
      <c r="R3840" s="24" t="str">
        <f t="shared" si="416"/>
        <v>plays</v>
      </c>
      <c r="S3840" s="14" t="str">
        <f t="shared" si="417"/>
        <v>Apr</v>
      </c>
      <c r="T3840" s="14" t="str">
        <f t="shared" si="418"/>
        <v>2015</v>
      </c>
      <c r="U3840" s="14" t="str">
        <f t="shared" si="419"/>
        <v>May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23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13"/>
        <v>101.25</v>
      </c>
      <c r="P3841" s="10">
        <f t="shared" si="414"/>
        <v>63.28125</v>
      </c>
      <c r="Q3841" t="str">
        <f t="shared" si="415"/>
        <v>theater</v>
      </c>
      <c r="R3841" s="24" t="str">
        <f t="shared" si="416"/>
        <v>plays</v>
      </c>
      <c r="S3841" s="14" t="str">
        <f t="shared" si="417"/>
        <v>May</v>
      </c>
      <c r="T3841" s="14" t="str">
        <f t="shared" si="418"/>
        <v>2015</v>
      </c>
      <c r="U3841" s="14" t="str">
        <f t="shared" si="419"/>
        <v>Jul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23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413"/>
        <v>6500</v>
      </c>
      <c r="P3842" s="10">
        <f t="shared" si="414"/>
        <v>21.666666666666668</v>
      </c>
      <c r="Q3842" t="str">
        <f t="shared" si="415"/>
        <v>theater</v>
      </c>
      <c r="R3842" s="24" t="str">
        <f t="shared" si="416"/>
        <v>plays</v>
      </c>
      <c r="S3842" s="14" t="str">
        <f t="shared" si="417"/>
        <v>Mar</v>
      </c>
      <c r="T3842" s="14" t="str">
        <f t="shared" si="418"/>
        <v>2016</v>
      </c>
      <c r="U3842" s="14" t="str">
        <f t="shared" si="419"/>
        <v>Mar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2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420">E3843/D3843*100</f>
        <v>8.7200000000000006</v>
      </c>
      <c r="P3843" s="10">
        <f t="shared" ref="P3843:P3906" si="421">E3843/L3843</f>
        <v>25.647058823529413</v>
      </c>
      <c r="Q3843" t="str">
        <f t="shared" ref="Q3843:Q3906" si="422">LEFT(N3843,FIND("/",N3843)-1)</f>
        <v>theater</v>
      </c>
      <c r="R3843" s="24" t="str">
        <f t="shared" ref="R3843:R3906" si="423">RIGHT(N3843,LEN(N3843)-SEARCH("/",N3843,1))</f>
        <v>plays</v>
      </c>
      <c r="S3843" s="14" t="str">
        <f t="shared" ref="S3843:S3906" si="424">TEXT((((J3843/60)/60)/24)+DATE(1970,1,1),"mmm")</f>
        <v>May</v>
      </c>
      <c r="T3843" s="14" t="str">
        <f t="shared" ref="T3843:T3906" si="425">TEXT(((((J3843/60)/60)/24)+DATE(1970,1,1)),"yyyy")</f>
        <v>2014</v>
      </c>
      <c r="U3843" s="14" t="str">
        <f t="shared" ref="U3843:U3906" si="426">TEXT((((I3843/60)/60)/24)+DATE(1970,1,1),"mmm")</f>
        <v>Jul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23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20"/>
        <v>21.94</v>
      </c>
      <c r="P3844" s="10">
        <f t="shared" si="421"/>
        <v>47.695652173913047</v>
      </c>
      <c r="Q3844" t="str">
        <f t="shared" si="422"/>
        <v>theater</v>
      </c>
      <c r="R3844" s="24" t="str">
        <f t="shared" si="423"/>
        <v>plays</v>
      </c>
      <c r="S3844" s="14" t="str">
        <f t="shared" si="424"/>
        <v>Apr</v>
      </c>
      <c r="T3844" s="14" t="str">
        <f t="shared" si="425"/>
        <v>2014</v>
      </c>
      <c r="U3844" s="14" t="str">
        <f t="shared" si="426"/>
        <v>May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23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20"/>
        <v>21.3</v>
      </c>
      <c r="P3845" s="10">
        <f t="shared" si="421"/>
        <v>56.05263157894737</v>
      </c>
      <c r="Q3845" t="str">
        <f t="shared" si="422"/>
        <v>theater</v>
      </c>
      <c r="R3845" s="24" t="str">
        <f t="shared" si="423"/>
        <v>plays</v>
      </c>
      <c r="S3845" s="14" t="str">
        <f t="shared" si="424"/>
        <v>May</v>
      </c>
      <c r="T3845" s="14" t="str">
        <f t="shared" si="425"/>
        <v>2014</v>
      </c>
      <c r="U3845" s="14" t="str">
        <f t="shared" si="426"/>
        <v>Jun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23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20"/>
        <v>41.489795918367342</v>
      </c>
      <c r="P3846" s="10">
        <f t="shared" si="421"/>
        <v>81.319999999999993</v>
      </c>
      <c r="Q3846" t="str">
        <f t="shared" si="422"/>
        <v>theater</v>
      </c>
      <c r="R3846" s="24" t="str">
        <f t="shared" si="423"/>
        <v>plays</v>
      </c>
      <c r="S3846" s="14" t="str">
        <f t="shared" si="424"/>
        <v>May</v>
      </c>
      <c r="T3846" s="14" t="str">
        <f t="shared" si="425"/>
        <v>2014</v>
      </c>
      <c r="U3846" s="14" t="str">
        <f t="shared" si="426"/>
        <v>Jun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23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20"/>
        <v>2.105</v>
      </c>
      <c r="P3847" s="10">
        <f t="shared" si="421"/>
        <v>70.166666666666671</v>
      </c>
      <c r="Q3847" t="str">
        <f t="shared" si="422"/>
        <v>theater</v>
      </c>
      <c r="R3847" s="24" t="str">
        <f t="shared" si="423"/>
        <v>plays</v>
      </c>
      <c r="S3847" s="14" t="str">
        <f t="shared" si="424"/>
        <v>Sep</v>
      </c>
      <c r="T3847" s="14" t="str">
        <f t="shared" si="425"/>
        <v>2015</v>
      </c>
      <c r="U3847" s="14" t="str">
        <f t="shared" si="426"/>
        <v>Oct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23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20"/>
        <v>2.7</v>
      </c>
      <c r="P3848" s="10">
        <f t="shared" si="421"/>
        <v>23.625</v>
      </c>
      <c r="Q3848" t="str">
        <f t="shared" si="422"/>
        <v>theater</v>
      </c>
      <c r="R3848" s="24" t="str">
        <f t="shared" si="423"/>
        <v>plays</v>
      </c>
      <c r="S3848" s="14" t="str">
        <f t="shared" si="424"/>
        <v>Sep</v>
      </c>
      <c r="T3848" s="14" t="str">
        <f t="shared" si="425"/>
        <v>2014</v>
      </c>
      <c r="U3848" s="14" t="str">
        <f t="shared" si="426"/>
        <v>Oct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23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20"/>
        <v>16.161904761904761</v>
      </c>
      <c r="P3849" s="10">
        <f t="shared" si="421"/>
        <v>188.55555555555554</v>
      </c>
      <c r="Q3849" t="str">
        <f t="shared" si="422"/>
        <v>theater</v>
      </c>
      <c r="R3849" s="24" t="str">
        <f t="shared" si="423"/>
        <v>plays</v>
      </c>
      <c r="S3849" s="14" t="str">
        <f t="shared" si="424"/>
        <v>Jun</v>
      </c>
      <c r="T3849" s="14" t="str">
        <f t="shared" si="425"/>
        <v>2015</v>
      </c>
      <c r="U3849" s="14" t="str">
        <f t="shared" si="426"/>
        <v>Jul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23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20"/>
        <v>16.376923076923077</v>
      </c>
      <c r="P3850" s="10">
        <f t="shared" si="421"/>
        <v>49.511627906976742</v>
      </c>
      <c r="Q3850" t="str">
        <f t="shared" si="422"/>
        <v>theater</v>
      </c>
      <c r="R3850" s="24" t="str">
        <f t="shared" si="423"/>
        <v>plays</v>
      </c>
      <c r="S3850" s="14" t="str">
        <f t="shared" si="424"/>
        <v>Sep</v>
      </c>
      <c r="T3850" s="14" t="str">
        <f t="shared" si="425"/>
        <v>2015</v>
      </c>
      <c r="U3850" s="14" t="str">
        <f t="shared" si="426"/>
        <v>Oct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23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20"/>
        <v>7.043333333333333</v>
      </c>
      <c r="P3851" s="10">
        <f t="shared" si="421"/>
        <v>75.464285714285708</v>
      </c>
      <c r="Q3851" t="str">
        <f t="shared" si="422"/>
        <v>theater</v>
      </c>
      <c r="R3851" s="24" t="str">
        <f t="shared" si="423"/>
        <v>plays</v>
      </c>
      <c r="S3851" s="14" t="str">
        <f t="shared" si="424"/>
        <v>May</v>
      </c>
      <c r="T3851" s="14" t="str">
        <f t="shared" si="425"/>
        <v>2015</v>
      </c>
      <c r="U3851" s="14" t="str">
        <f t="shared" si="426"/>
        <v>Jun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23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20"/>
        <v>3.8</v>
      </c>
      <c r="P3852" s="10">
        <f t="shared" si="421"/>
        <v>9.5</v>
      </c>
      <c r="Q3852" t="str">
        <f t="shared" si="422"/>
        <v>theater</v>
      </c>
      <c r="R3852" s="24" t="str">
        <f t="shared" si="423"/>
        <v>plays</v>
      </c>
      <c r="S3852" s="14" t="str">
        <f t="shared" si="424"/>
        <v>Dec</v>
      </c>
      <c r="T3852" s="14" t="str">
        <f t="shared" si="425"/>
        <v>2014</v>
      </c>
      <c r="U3852" s="14" t="str">
        <f t="shared" si="426"/>
        <v>Jan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2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20"/>
        <v>34.08</v>
      </c>
      <c r="P3853" s="10">
        <f t="shared" si="421"/>
        <v>35.5</v>
      </c>
      <c r="Q3853" t="str">
        <f t="shared" si="422"/>
        <v>theater</v>
      </c>
      <c r="R3853" s="24" t="str">
        <f t="shared" si="423"/>
        <v>plays</v>
      </c>
      <c r="S3853" s="14" t="str">
        <f t="shared" si="424"/>
        <v>Jun</v>
      </c>
      <c r="T3853" s="14" t="str">
        <f t="shared" si="425"/>
        <v>2015</v>
      </c>
      <c r="U3853" s="14" t="str">
        <f t="shared" si="426"/>
        <v>Jul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23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20"/>
        <v>0.2</v>
      </c>
      <c r="P3854" s="10">
        <f t="shared" si="421"/>
        <v>10</v>
      </c>
      <c r="Q3854" t="str">
        <f t="shared" si="422"/>
        <v>theater</v>
      </c>
      <c r="R3854" s="24" t="str">
        <f t="shared" si="423"/>
        <v>plays</v>
      </c>
      <c r="S3854" s="14" t="str">
        <f t="shared" si="424"/>
        <v>Mar</v>
      </c>
      <c r="T3854" s="14" t="str">
        <f t="shared" si="425"/>
        <v>2015</v>
      </c>
      <c r="U3854" s="14" t="str">
        <f t="shared" si="426"/>
        <v>Mar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23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20"/>
        <v>2.5999999999999999E-2</v>
      </c>
      <c r="P3855" s="10">
        <f t="shared" si="421"/>
        <v>13</v>
      </c>
      <c r="Q3855" t="str">
        <f t="shared" si="422"/>
        <v>theater</v>
      </c>
      <c r="R3855" s="24" t="str">
        <f t="shared" si="423"/>
        <v>plays</v>
      </c>
      <c r="S3855" s="14" t="str">
        <f t="shared" si="424"/>
        <v>Jul</v>
      </c>
      <c r="T3855" s="14" t="str">
        <f t="shared" si="425"/>
        <v>2014</v>
      </c>
      <c r="U3855" s="14" t="str">
        <f t="shared" si="426"/>
        <v>Sep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23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20"/>
        <v>16.254545454545454</v>
      </c>
      <c r="P3856" s="10">
        <f t="shared" si="421"/>
        <v>89.4</v>
      </c>
      <c r="Q3856" t="str">
        <f t="shared" si="422"/>
        <v>theater</v>
      </c>
      <c r="R3856" s="24" t="str">
        <f t="shared" si="423"/>
        <v>plays</v>
      </c>
      <c r="S3856" s="14" t="str">
        <f t="shared" si="424"/>
        <v>Apr</v>
      </c>
      <c r="T3856" s="14" t="str">
        <f t="shared" si="425"/>
        <v>2015</v>
      </c>
      <c r="U3856" s="14" t="str">
        <f t="shared" si="426"/>
        <v>May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23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20"/>
        <v>2.5</v>
      </c>
      <c r="P3857" s="10">
        <f t="shared" si="421"/>
        <v>25</v>
      </c>
      <c r="Q3857" t="str">
        <f t="shared" si="422"/>
        <v>theater</v>
      </c>
      <c r="R3857" s="24" t="str">
        <f t="shared" si="423"/>
        <v>plays</v>
      </c>
      <c r="S3857" s="14" t="str">
        <f t="shared" si="424"/>
        <v>Feb</v>
      </c>
      <c r="T3857" s="14" t="str">
        <f t="shared" si="425"/>
        <v>2015</v>
      </c>
      <c r="U3857" s="14" t="str">
        <f t="shared" si="426"/>
        <v>Mar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23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20"/>
        <v>0.02</v>
      </c>
      <c r="P3858" s="10">
        <f t="shared" si="421"/>
        <v>1</v>
      </c>
      <c r="Q3858" t="str">
        <f t="shared" si="422"/>
        <v>theater</v>
      </c>
      <c r="R3858" s="24" t="str">
        <f t="shared" si="423"/>
        <v>plays</v>
      </c>
      <c r="S3858" s="14" t="str">
        <f t="shared" si="424"/>
        <v>Feb</v>
      </c>
      <c r="T3858" s="14" t="str">
        <f t="shared" si="425"/>
        <v>2015</v>
      </c>
      <c r="U3858" s="14" t="str">
        <f t="shared" si="426"/>
        <v>Mar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23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20"/>
        <v>5.2</v>
      </c>
      <c r="P3859" s="10">
        <f t="shared" si="421"/>
        <v>65</v>
      </c>
      <c r="Q3859" t="str">
        <f t="shared" si="422"/>
        <v>theater</v>
      </c>
      <c r="R3859" s="24" t="str">
        <f t="shared" si="423"/>
        <v>plays</v>
      </c>
      <c r="S3859" s="14" t="str">
        <f t="shared" si="424"/>
        <v>Jul</v>
      </c>
      <c r="T3859" s="14" t="str">
        <f t="shared" si="425"/>
        <v>2014</v>
      </c>
      <c r="U3859" s="14" t="str">
        <f t="shared" si="426"/>
        <v>Aug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23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20"/>
        <v>2</v>
      </c>
      <c r="P3860" s="10">
        <f t="shared" si="421"/>
        <v>10</v>
      </c>
      <c r="Q3860" t="str">
        <f t="shared" si="422"/>
        <v>theater</v>
      </c>
      <c r="R3860" s="24" t="str">
        <f t="shared" si="423"/>
        <v>plays</v>
      </c>
      <c r="S3860" s="14" t="str">
        <f t="shared" si="424"/>
        <v>May</v>
      </c>
      <c r="T3860" s="14" t="str">
        <f t="shared" si="425"/>
        <v>2015</v>
      </c>
      <c r="U3860" s="14" t="str">
        <f t="shared" si="426"/>
        <v>May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23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20"/>
        <v>0.04</v>
      </c>
      <c r="P3861" s="10">
        <f t="shared" si="421"/>
        <v>1</v>
      </c>
      <c r="Q3861" t="str">
        <f t="shared" si="422"/>
        <v>theater</v>
      </c>
      <c r="R3861" s="24" t="str">
        <f t="shared" si="423"/>
        <v>plays</v>
      </c>
      <c r="S3861" s="14" t="str">
        <f t="shared" si="424"/>
        <v>May</v>
      </c>
      <c r="T3861" s="14" t="str">
        <f t="shared" si="425"/>
        <v>2014</v>
      </c>
      <c r="U3861" s="14" t="str">
        <f t="shared" si="426"/>
        <v>Jun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23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20"/>
        <v>17.666666666666668</v>
      </c>
      <c r="P3862" s="10">
        <f t="shared" si="421"/>
        <v>81.538461538461533</v>
      </c>
      <c r="Q3862" t="str">
        <f t="shared" si="422"/>
        <v>theater</v>
      </c>
      <c r="R3862" s="24" t="str">
        <f t="shared" si="423"/>
        <v>plays</v>
      </c>
      <c r="S3862" s="14" t="str">
        <f t="shared" si="424"/>
        <v>Jul</v>
      </c>
      <c r="T3862" s="14" t="str">
        <f t="shared" si="425"/>
        <v>2014</v>
      </c>
      <c r="U3862" s="14" t="str">
        <f t="shared" si="426"/>
        <v>Aug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2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20"/>
        <v>5</v>
      </c>
      <c r="P3863" s="10">
        <f t="shared" si="421"/>
        <v>100</v>
      </c>
      <c r="Q3863" t="str">
        <f t="shared" si="422"/>
        <v>theater</v>
      </c>
      <c r="R3863" s="24" t="str">
        <f t="shared" si="423"/>
        <v>plays</v>
      </c>
      <c r="S3863" s="14" t="str">
        <f t="shared" si="424"/>
        <v>Oct</v>
      </c>
      <c r="T3863" s="14" t="str">
        <f t="shared" si="425"/>
        <v>2014</v>
      </c>
      <c r="U3863" s="14" t="str">
        <f t="shared" si="426"/>
        <v>Nov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23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20"/>
        <v>1.3333333333333334E-2</v>
      </c>
      <c r="P3864" s="10">
        <f t="shared" si="421"/>
        <v>1</v>
      </c>
      <c r="Q3864" t="str">
        <f t="shared" si="422"/>
        <v>theater</v>
      </c>
      <c r="R3864" s="24" t="str">
        <f t="shared" si="423"/>
        <v>plays</v>
      </c>
      <c r="S3864" s="14" t="str">
        <f t="shared" si="424"/>
        <v>Aug</v>
      </c>
      <c r="T3864" s="14" t="str">
        <f t="shared" si="425"/>
        <v>2016</v>
      </c>
      <c r="U3864" s="14" t="str">
        <f t="shared" si="426"/>
        <v>Sep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23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20"/>
        <v>0</v>
      </c>
      <c r="P3865" s="10" t="e">
        <f t="shared" si="421"/>
        <v>#DIV/0!</v>
      </c>
      <c r="Q3865" t="str">
        <f t="shared" si="422"/>
        <v>theater</v>
      </c>
      <c r="R3865" s="24" t="str">
        <f t="shared" si="423"/>
        <v>plays</v>
      </c>
      <c r="S3865" s="14" t="str">
        <f t="shared" si="424"/>
        <v>Sep</v>
      </c>
      <c r="T3865" s="14" t="str">
        <f t="shared" si="425"/>
        <v>2015</v>
      </c>
      <c r="U3865" s="14" t="str">
        <f t="shared" si="426"/>
        <v>Nov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23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20"/>
        <v>1.2</v>
      </c>
      <c r="P3866" s="10">
        <f t="shared" si="421"/>
        <v>20</v>
      </c>
      <c r="Q3866" t="str">
        <f t="shared" si="422"/>
        <v>theater</v>
      </c>
      <c r="R3866" s="24" t="str">
        <f t="shared" si="423"/>
        <v>plays</v>
      </c>
      <c r="S3866" s="14" t="str">
        <f t="shared" si="424"/>
        <v>Oct</v>
      </c>
      <c r="T3866" s="14" t="str">
        <f t="shared" si="425"/>
        <v>2015</v>
      </c>
      <c r="U3866" s="14" t="str">
        <f t="shared" si="426"/>
        <v>Nov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23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20"/>
        <v>26.937422295897225</v>
      </c>
      <c r="P3867" s="10">
        <f t="shared" si="421"/>
        <v>46.428571428571431</v>
      </c>
      <c r="Q3867" t="str">
        <f t="shared" si="422"/>
        <v>theater</v>
      </c>
      <c r="R3867" s="24" t="str">
        <f t="shared" si="423"/>
        <v>plays</v>
      </c>
      <c r="S3867" s="14" t="str">
        <f t="shared" si="424"/>
        <v>Jul</v>
      </c>
      <c r="T3867" s="14" t="str">
        <f t="shared" si="425"/>
        <v>2014</v>
      </c>
      <c r="U3867" s="14" t="str">
        <f t="shared" si="426"/>
        <v>Aug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23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20"/>
        <v>0.54999999999999993</v>
      </c>
      <c r="P3868" s="10">
        <f t="shared" si="421"/>
        <v>5.5</v>
      </c>
      <c r="Q3868" t="str">
        <f t="shared" si="422"/>
        <v>theater</v>
      </c>
      <c r="R3868" s="24" t="str">
        <f t="shared" si="423"/>
        <v>plays</v>
      </c>
      <c r="S3868" s="14" t="str">
        <f t="shared" si="424"/>
        <v>Feb</v>
      </c>
      <c r="T3868" s="14" t="str">
        <f t="shared" si="425"/>
        <v>2016</v>
      </c>
      <c r="U3868" s="14" t="str">
        <f t="shared" si="426"/>
        <v>Mar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23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20"/>
        <v>12.55</v>
      </c>
      <c r="P3869" s="10">
        <f t="shared" si="421"/>
        <v>50.2</v>
      </c>
      <c r="Q3869" t="str">
        <f t="shared" si="422"/>
        <v>theater</v>
      </c>
      <c r="R3869" s="24" t="str">
        <f t="shared" si="423"/>
        <v>plays</v>
      </c>
      <c r="S3869" s="14" t="str">
        <f t="shared" si="424"/>
        <v>May</v>
      </c>
      <c r="T3869" s="14" t="str">
        <f t="shared" si="425"/>
        <v>2016</v>
      </c>
      <c r="U3869" s="14" t="str">
        <f t="shared" si="426"/>
        <v>Jun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23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20"/>
        <v>0.2</v>
      </c>
      <c r="P3870" s="10">
        <f t="shared" si="421"/>
        <v>10</v>
      </c>
      <c r="Q3870" t="str">
        <f t="shared" si="422"/>
        <v>theater</v>
      </c>
      <c r="R3870" s="24" t="str">
        <f t="shared" si="423"/>
        <v>musical</v>
      </c>
      <c r="S3870" s="14" t="str">
        <f t="shared" si="424"/>
        <v>Aug</v>
      </c>
      <c r="T3870" s="14" t="str">
        <f t="shared" si="425"/>
        <v>2014</v>
      </c>
      <c r="U3870" s="14" t="str">
        <f t="shared" si="426"/>
        <v>Sep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23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20"/>
        <v>3.4474868431088401</v>
      </c>
      <c r="P3871" s="10">
        <f t="shared" si="421"/>
        <v>30.133333333333333</v>
      </c>
      <c r="Q3871" t="str">
        <f t="shared" si="422"/>
        <v>theater</v>
      </c>
      <c r="R3871" s="24" t="str">
        <f t="shared" si="423"/>
        <v>musical</v>
      </c>
      <c r="S3871" s="14" t="str">
        <f t="shared" si="424"/>
        <v>Feb</v>
      </c>
      <c r="T3871" s="14" t="str">
        <f t="shared" si="425"/>
        <v>2015</v>
      </c>
      <c r="U3871" s="14" t="str">
        <f t="shared" si="426"/>
        <v>Mar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23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20"/>
        <v>15</v>
      </c>
      <c r="P3872" s="10">
        <f t="shared" si="421"/>
        <v>150</v>
      </c>
      <c r="Q3872" t="str">
        <f t="shared" si="422"/>
        <v>theater</v>
      </c>
      <c r="R3872" s="24" t="str">
        <f t="shared" si="423"/>
        <v>musical</v>
      </c>
      <c r="S3872" s="14" t="str">
        <f t="shared" si="424"/>
        <v>Jun</v>
      </c>
      <c r="T3872" s="14" t="str">
        <f t="shared" si="425"/>
        <v>2014</v>
      </c>
      <c r="U3872" s="14" t="str">
        <f t="shared" si="426"/>
        <v>Jul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2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20"/>
        <v>2.666666666666667</v>
      </c>
      <c r="P3873" s="10">
        <f t="shared" si="421"/>
        <v>13.333333333333334</v>
      </c>
      <c r="Q3873" t="str">
        <f t="shared" si="422"/>
        <v>theater</v>
      </c>
      <c r="R3873" s="24" t="str">
        <f t="shared" si="423"/>
        <v>musical</v>
      </c>
      <c r="S3873" s="14" t="str">
        <f t="shared" si="424"/>
        <v>Jan</v>
      </c>
      <c r="T3873" s="14" t="str">
        <f t="shared" si="425"/>
        <v>2017</v>
      </c>
      <c r="U3873" s="14" t="str">
        <f t="shared" si="426"/>
        <v>Mar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23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20"/>
        <v>0</v>
      </c>
      <c r="P3874" s="10" t="e">
        <f t="shared" si="421"/>
        <v>#DIV/0!</v>
      </c>
      <c r="Q3874" t="str">
        <f t="shared" si="422"/>
        <v>theater</v>
      </c>
      <c r="R3874" s="24" t="str">
        <f t="shared" si="423"/>
        <v>musical</v>
      </c>
      <c r="S3874" s="14" t="str">
        <f t="shared" si="424"/>
        <v>Jun</v>
      </c>
      <c r="T3874" s="14" t="str">
        <f t="shared" si="425"/>
        <v>2015</v>
      </c>
      <c r="U3874" s="14" t="str">
        <f t="shared" si="426"/>
        <v>Aug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23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20"/>
        <v>0</v>
      </c>
      <c r="P3875" s="10" t="e">
        <f t="shared" si="421"/>
        <v>#DIV/0!</v>
      </c>
      <c r="Q3875" t="str">
        <f t="shared" si="422"/>
        <v>theater</v>
      </c>
      <c r="R3875" s="24" t="str">
        <f t="shared" si="423"/>
        <v>musical</v>
      </c>
      <c r="S3875" s="14" t="str">
        <f t="shared" si="424"/>
        <v>Sep</v>
      </c>
      <c r="T3875" s="14" t="str">
        <f t="shared" si="425"/>
        <v>2015</v>
      </c>
      <c r="U3875" s="14" t="str">
        <f t="shared" si="426"/>
        <v>Oct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23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20"/>
        <v>0</v>
      </c>
      <c r="P3876" s="10" t="e">
        <f t="shared" si="421"/>
        <v>#DIV/0!</v>
      </c>
      <c r="Q3876" t="str">
        <f t="shared" si="422"/>
        <v>theater</v>
      </c>
      <c r="R3876" s="24" t="str">
        <f t="shared" si="423"/>
        <v>musical</v>
      </c>
      <c r="S3876" s="14" t="str">
        <f t="shared" si="424"/>
        <v>Jan</v>
      </c>
      <c r="T3876" s="14" t="str">
        <f t="shared" si="425"/>
        <v>2015</v>
      </c>
      <c r="U3876" s="14" t="str">
        <f t="shared" si="426"/>
        <v>Jan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23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20"/>
        <v>0</v>
      </c>
      <c r="P3877" s="10" t="e">
        <f t="shared" si="421"/>
        <v>#DIV/0!</v>
      </c>
      <c r="Q3877" t="str">
        <f t="shared" si="422"/>
        <v>theater</v>
      </c>
      <c r="R3877" s="24" t="str">
        <f t="shared" si="423"/>
        <v>musical</v>
      </c>
      <c r="S3877" s="14" t="str">
        <f t="shared" si="424"/>
        <v>Sep</v>
      </c>
      <c r="T3877" s="14" t="str">
        <f t="shared" si="425"/>
        <v>2016</v>
      </c>
      <c r="U3877" s="14" t="str">
        <f t="shared" si="426"/>
        <v>Sep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23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20"/>
        <v>52.794871794871788</v>
      </c>
      <c r="P3878" s="10">
        <f t="shared" si="421"/>
        <v>44.760869565217391</v>
      </c>
      <c r="Q3878" t="str">
        <f t="shared" si="422"/>
        <v>theater</v>
      </c>
      <c r="R3878" s="24" t="str">
        <f t="shared" si="423"/>
        <v>musical</v>
      </c>
      <c r="S3878" s="14" t="str">
        <f t="shared" si="424"/>
        <v>Jan</v>
      </c>
      <c r="T3878" s="14" t="str">
        <f t="shared" si="425"/>
        <v>2016</v>
      </c>
      <c r="U3878" s="14" t="str">
        <f t="shared" si="426"/>
        <v>Feb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23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20"/>
        <v>4.9639999999999995</v>
      </c>
      <c r="P3879" s="10">
        <f t="shared" si="421"/>
        <v>88.642857142857139</v>
      </c>
      <c r="Q3879" t="str">
        <f t="shared" si="422"/>
        <v>theater</v>
      </c>
      <c r="R3879" s="24" t="str">
        <f t="shared" si="423"/>
        <v>musical</v>
      </c>
      <c r="S3879" s="14" t="str">
        <f t="shared" si="424"/>
        <v>Nov</v>
      </c>
      <c r="T3879" s="14" t="str">
        <f t="shared" si="425"/>
        <v>2016</v>
      </c>
      <c r="U3879" s="14" t="str">
        <f t="shared" si="426"/>
        <v>Dec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23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20"/>
        <v>5.5555555555555552E-2</v>
      </c>
      <c r="P3880" s="10">
        <f t="shared" si="421"/>
        <v>10</v>
      </c>
      <c r="Q3880" t="str">
        <f t="shared" si="422"/>
        <v>theater</v>
      </c>
      <c r="R3880" s="24" t="str">
        <f t="shared" si="423"/>
        <v>musical</v>
      </c>
      <c r="S3880" s="14" t="str">
        <f t="shared" si="424"/>
        <v>May</v>
      </c>
      <c r="T3880" s="14" t="str">
        <f t="shared" si="425"/>
        <v>2015</v>
      </c>
      <c r="U3880" s="14" t="str">
        <f t="shared" si="426"/>
        <v>Jun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23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20"/>
        <v>0</v>
      </c>
      <c r="P3881" s="10" t="e">
        <f t="shared" si="421"/>
        <v>#DIV/0!</v>
      </c>
      <c r="Q3881" t="str">
        <f t="shared" si="422"/>
        <v>theater</v>
      </c>
      <c r="R3881" s="24" t="str">
        <f t="shared" si="423"/>
        <v>musical</v>
      </c>
      <c r="S3881" s="14" t="str">
        <f t="shared" si="424"/>
        <v>Dec</v>
      </c>
      <c r="T3881" s="14" t="str">
        <f t="shared" si="425"/>
        <v>2014</v>
      </c>
      <c r="U3881" s="14" t="str">
        <f t="shared" si="426"/>
        <v>Jan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23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20"/>
        <v>13.066666666666665</v>
      </c>
      <c r="P3882" s="10">
        <f t="shared" si="421"/>
        <v>57.647058823529413</v>
      </c>
      <c r="Q3882" t="str">
        <f t="shared" si="422"/>
        <v>theater</v>
      </c>
      <c r="R3882" s="24" t="str">
        <f t="shared" si="423"/>
        <v>musical</v>
      </c>
      <c r="S3882" s="14" t="str">
        <f t="shared" si="424"/>
        <v>Jun</v>
      </c>
      <c r="T3882" s="14" t="str">
        <f t="shared" si="425"/>
        <v>2014</v>
      </c>
      <c r="U3882" s="14" t="str">
        <f t="shared" si="426"/>
        <v>Jul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2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20"/>
        <v>5</v>
      </c>
      <c r="P3883" s="10">
        <f t="shared" si="421"/>
        <v>25</v>
      </c>
      <c r="Q3883" t="str">
        <f t="shared" si="422"/>
        <v>theater</v>
      </c>
      <c r="R3883" s="24" t="str">
        <f t="shared" si="423"/>
        <v>musical</v>
      </c>
      <c r="S3883" s="14" t="str">
        <f t="shared" si="424"/>
        <v>Jan</v>
      </c>
      <c r="T3883" s="14" t="str">
        <f t="shared" si="425"/>
        <v>2017</v>
      </c>
      <c r="U3883" s="14" t="str">
        <f t="shared" si="426"/>
        <v>Feb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23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20"/>
        <v>0</v>
      </c>
      <c r="P3884" s="10" t="e">
        <f t="shared" si="421"/>
        <v>#DIV/0!</v>
      </c>
      <c r="Q3884" t="str">
        <f t="shared" si="422"/>
        <v>theater</v>
      </c>
      <c r="R3884" s="24" t="str">
        <f t="shared" si="423"/>
        <v>musical</v>
      </c>
      <c r="S3884" s="14" t="str">
        <f t="shared" si="424"/>
        <v>Jan</v>
      </c>
      <c r="T3884" s="14" t="str">
        <f t="shared" si="425"/>
        <v>2016</v>
      </c>
      <c r="U3884" s="14" t="str">
        <f t="shared" si="426"/>
        <v>Jan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23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20"/>
        <v>0</v>
      </c>
      <c r="P3885" s="10" t="e">
        <f t="shared" si="421"/>
        <v>#DIV/0!</v>
      </c>
      <c r="Q3885" t="str">
        <f t="shared" si="422"/>
        <v>theater</v>
      </c>
      <c r="R3885" s="24" t="str">
        <f t="shared" si="423"/>
        <v>musical</v>
      </c>
      <c r="S3885" s="14" t="str">
        <f t="shared" si="424"/>
        <v>Aug</v>
      </c>
      <c r="T3885" s="14" t="str">
        <f t="shared" si="425"/>
        <v>2014</v>
      </c>
      <c r="U3885" s="14" t="str">
        <f t="shared" si="426"/>
        <v>Sep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23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20"/>
        <v>0</v>
      </c>
      <c r="P3886" s="10" t="e">
        <f t="shared" si="421"/>
        <v>#DIV/0!</v>
      </c>
      <c r="Q3886" t="str">
        <f t="shared" si="422"/>
        <v>theater</v>
      </c>
      <c r="R3886" s="24" t="str">
        <f t="shared" si="423"/>
        <v>musical</v>
      </c>
      <c r="S3886" s="14" t="str">
        <f t="shared" si="424"/>
        <v>Mar</v>
      </c>
      <c r="T3886" s="14" t="str">
        <f t="shared" si="425"/>
        <v>2015</v>
      </c>
      <c r="U3886" s="14" t="str">
        <f t="shared" si="426"/>
        <v>Mar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23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20"/>
        <v>0</v>
      </c>
      <c r="P3887" s="10" t="e">
        <f t="shared" si="421"/>
        <v>#DIV/0!</v>
      </c>
      <c r="Q3887" t="str">
        <f t="shared" si="422"/>
        <v>theater</v>
      </c>
      <c r="R3887" s="24" t="str">
        <f t="shared" si="423"/>
        <v>musical</v>
      </c>
      <c r="S3887" s="14" t="str">
        <f t="shared" si="424"/>
        <v>Apr</v>
      </c>
      <c r="T3887" s="14" t="str">
        <f t="shared" si="425"/>
        <v>2016</v>
      </c>
      <c r="U3887" s="14" t="str">
        <f t="shared" si="426"/>
        <v>May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23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20"/>
        <v>0</v>
      </c>
      <c r="P3888" s="10" t="e">
        <f t="shared" si="421"/>
        <v>#DIV/0!</v>
      </c>
      <c r="Q3888" t="str">
        <f t="shared" si="422"/>
        <v>theater</v>
      </c>
      <c r="R3888" s="24" t="str">
        <f t="shared" si="423"/>
        <v>musical</v>
      </c>
      <c r="S3888" s="14" t="str">
        <f t="shared" si="424"/>
        <v>Nov</v>
      </c>
      <c r="T3888" s="14" t="str">
        <f t="shared" si="425"/>
        <v>2014</v>
      </c>
      <c r="U3888" s="14" t="str">
        <f t="shared" si="426"/>
        <v>Dec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23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20"/>
        <v>1.7500000000000002</v>
      </c>
      <c r="P3889" s="10">
        <f t="shared" si="421"/>
        <v>17.5</v>
      </c>
      <c r="Q3889" t="str">
        <f t="shared" si="422"/>
        <v>theater</v>
      </c>
      <c r="R3889" s="24" t="str">
        <f t="shared" si="423"/>
        <v>musical</v>
      </c>
      <c r="S3889" s="14" t="str">
        <f t="shared" si="424"/>
        <v>Mar</v>
      </c>
      <c r="T3889" s="14" t="str">
        <f t="shared" si="425"/>
        <v>2015</v>
      </c>
      <c r="U3889" s="14" t="str">
        <f t="shared" si="426"/>
        <v>May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23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20"/>
        <v>27.1</v>
      </c>
      <c r="P3890" s="10">
        <f t="shared" si="421"/>
        <v>38.714285714285715</v>
      </c>
      <c r="Q3890" t="str">
        <f t="shared" si="422"/>
        <v>theater</v>
      </c>
      <c r="R3890" s="24" t="str">
        <f t="shared" si="423"/>
        <v>plays</v>
      </c>
      <c r="S3890" s="14" t="str">
        <f t="shared" si="424"/>
        <v>Jan</v>
      </c>
      <c r="T3890" s="14" t="str">
        <f t="shared" si="425"/>
        <v>2017</v>
      </c>
      <c r="U3890" s="14" t="str">
        <f t="shared" si="426"/>
        <v>Feb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23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20"/>
        <v>1.4749999999999999</v>
      </c>
      <c r="P3891" s="10">
        <f t="shared" si="421"/>
        <v>13.111111111111111</v>
      </c>
      <c r="Q3891" t="str">
        <f t="shared" si="422"/>
        <v>theater</v>
      </c>
      <c r="R3891" s="24" t="str">
        <f t="shared" si="423"/>
        <v>plays</v>
      </c>
      <c r="S3891" s="14" t="str">
        <f t="shared" si="424"/>
        <v>Dec</v>
      </c>
      <c r="T3891" s="14" t="str">
        <f t="shared" si="425"/>
        <v>2014</v>
      </c>
      <c r="U3891" s="14" t="str">
        <f t="shared" si="426"/>
        <v>Jan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23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20"/>
        <v>16.826666666666668</v>
      </c>
      <c r="P3892" s="10">
        <f t="shared" si="421"/>
        <v>315.5</v>
      </c>
      <c r="Q3892" t="str">
        <f t="shared" si="422"/>
        <v>theater</v>
      </c>
      <c r="R3892" s="24" t="str">
        <f t="shared" si="423"/>
        <v>plays</v>
      </c>
      <c r="S3892" s="14" t="str">
        <f t="shared" si="424"/>
        <v>Jun</v>
      </c>
      <c r="T3892" s="14" t="str">
        <f t="shared" si="425"/>
        <v>2015</v>
      </c>
      <c r="U3892" s="14" t="str">
        <f t="shared" si="426"/>
        <v>Aug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2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20"/>
        <v>32.5</v>
      </c>
      <c r="P3893" s="10">
        <f t="shared" si="421"/>
        <v>37.142857142857146</v>
      </c>
      <c r="Q3893" t="str">
        <f t="shared" si="422"/>
        <v>theater</v>
      </c>
      <c r="R3893" s="24" t="str">
        <f t="shared" si="423"/>
        <v>plays</v>
      </c>
      <c r="S3893" s="14" t="str">
        <f t="shared" si="424"/>
        <v>Feb</v>
      </c>
      <c r="T3893" s="14" t="str">
        <f t="shared" si="425"/>
        <v>2015</v>
      </c>
      <c r="U3893" s="14" t="str">
        <f t="shared" si="426"/>
        <v>Mar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23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20"/>
        <v>0</v>
      </c>
      <c r="P3894" s="10" t="e">
        <f t="shared" si="421"/>
        <v>#DIV/0!</v>
      </c>
      <c r="Q3894" t="str">
        <f t="shared" si="422"/>
        <v>theater</v>
      </c>
      <c r="R3894" s="24" t="str">
        <f t="shared" si="423"/>
        <v>plays</v>
      </c>
      <c r="S3894" s="14" t="str">
        <f t="shared" si="424"/>
        <v>Aug</v>
      </c>
      <c r="T3894" s="14" t="str">
        <f t="shared" si="425"/>
        <v>2014</v>
      </c>
      <c r="U3894" s="14" t="str">
        <f t="shared" si="426"/>
        <v>Aug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23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20"/>
        <v>21.55</v>
      </c>
      <c r="P3895" s="10">
        <f t="shared" si="421"/>
        <v>128.27380952380952</v>
      </c>
      <c r="Q3895" t="str">
        <f t="shared" si="422"/>
        <v>theater</v>
      </c>
      <c r="R3895" s="24" t="str">
        <f t="shared" si="423"/>
        <v>plays</v>
      </c>
      <c r="S3895" s="14" t="str">
        <f t="shared" si="424"/>
        <v>May</v>
      </c>
      <c r="T3895" s="14" t="str">
        <f t="shared" si="425"/>
        <v>2014</v>
      </c>
      <c r="U3895" s="14" t="str">
        <f t="shared" si="426"/>
        <v>Jul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23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20"/>
        <v>3.4666666666666663</v>
      </c>
      <c r="P3896" s="10">
        <f t="shared" si="421"/>
        <v>47.272727272727273</v>
      </c>
      <c r="Q3896" t="str">
        <f t="shared" si="422"/>
        <v>theater</v>
      </c>
      <c r="R3896" s="24" t="str">
        <f t="shared" si="423"/>
        <v>plays</v>
      </c>
      <c r="S3896" s="14" t="str">
        <f t="shared" si="424"/>
        <v>Nov</v>
      </c>
      <c r="T3896" s="14" t="str">
        <f t="shared" si="425"/>
        <v>2016</v>
      </c>
      <c r="U3896" s="14" t="str">
        <f t="shared" si="426"/>
        <v>Dec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23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20"/>
        <v>5</v>
      </c>
      <c r="P3897" s="10">
        <f t="shared" si="421"/>
        <v>50</v>
      </c>
      <c r="Q3897" t="str">
        <f t="shared" si="422"/>
        <v>theater</v>
      </c>
      <c r="R3897" s="24" t="str">
        <f t="shared" si="423"/>
        <v>plays</v>
      </c>
      <c r="S3897" s="14" t="str">
        <f t="shared" si="424"/>
        <v>Jan</v>
      </c>
      <c r="T3897" s="14" t="str">
        <f t="shared" si="425"/>
        <v>2015</v>
      </c>
      <c r="U3897" s="14" t="str">
        <f t="shared" si="426"/>
        <v>Feb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23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20"/>
        <v>10.625</v>
      </c>
      <c r="P3898" s="10">
        <f t="shared" si="421"/>
        <v>42.5</v>
      </c>
      <c r="Q3898" t="str">
        <f t="shared" si="422"/>
        <v>theater</v>
      </c>
      <c r="R3898" s="24" t="str">
        <f t="shared" si="423"/>
        <v>plays</v>
      </c>
      <c r="S3898" s="14" t="str">
        <f t="shared" si="424"/>
        <v>Jun</v>
      </c>
      <c r="T3898" s="14" t="str">
        <f t="shared" si="425"/>
        <v>2014</v>
      </c>
      <c r="U3898" s="14" t="str">
        <f t="shared" si="426"/>
        <v>Jun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23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20"/>
        <v>17.599999999999998</v>
      </c>
      <c r="P3899" s="10">
        <f t="shared" si="421"/>
        <v>44</v>
      </c>
      <c r="Q3899" t="str">
        <f t="shared" si="422"/>
        <v>theater</v>
      </c>
      <c r="R3899" s="24" t="str">
        <f t="shared" si="423"/>
        <v>plays</v>
      </c>
      <c r="S3899" s="14" t="str">
        <f t="shared" si="424"/>
        <v>Dec</v>
      </c>
      <c r="T3899" s="14" t="str">
        <f t="shared" si="425"/>
        <v>2014</v>
      </c>
      <c r="U3899" s="14" t="str">
        <f t="shared" si="426"/>
        <v>Jan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23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20"/>
        <v>32.56</v>
      </c>
      <c r="P3900" s="10">
        <f t="shared" si="421"/>
        <v>50.875</v>
      </c>
      <c r="Q3900" t="str">
        <f t="shared" si="422"/>
        <v>theater</v>
      </c>
      <c r="R3900" s="24" t="str">
        <f t="shared" si="423"/>
        <v>plays</v>
      </c>
      <c r="S3900" s="14" t="str">
        <f t="shared" si="424"/>
        <v>Jul</v>
      </c>
      <c r="T3900" s="14" t="str">
        <f t="shared" si="425"/>
        <v>2015</v>
      </c>
      <c r="U3900" s="14" t="str">
        <f t="shared" si="426"/>
        <v>Aug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23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20"/>
        <v>1.25</v>
      </c>
      <c r="P3901" s="10">
        <f t="shared" si="421"/>
        <v>62.5</v>
      </c>
      <c r="Q3901" t="str">
        <f t="shared" si="422"/>
        <v>theater</v>
      </c>
      <c r="R3901" s="24" t="str">
        <f t="shared" si="423"/>
        <v>plays</v>
      </c>
      <c r="S3901" s="14" t="str">
        <f t="shared" si="424"/>
        <v>Jul</v>
      </c>
      <c r="T3901" s="14" t="str">
        <f t="shared" si="425"/>
        <v>2014</v>
      </c>
      <c r="U3901" s="14" t="str">
        <f t="shared" si="426"/>
        <v>Aug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23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20"/>
        <v>5.4</v>
      </c>
      <c r="P3902" s="10">
        <f t="shared" si="421"/>
        <v>27</v>
      </c>
      <c r="Q3902" t="str">
        <f t="shared" si="422"/>
        <v>theater</v>
      </c>
      <c r="R3902" s="24" t="str">
        <f t="shared" si="423"/>
        <v>plays</v>
      </c>
      <c r="S3902" s="14" t="str">
        <f t="shared" si="424"/>
        <v>May</v>
      </c>
      <c r="T3902" s="14" t="str">
        <f t="shared" si="425"/>
        <v>2015</v>
      </c>
      <c r="U3902" s="14" t="str">
        <f t="shared" si="426"/>
        <v>Jun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2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20"/>
        <v>0.83333333333333337</v>
      </c>
      <c r="P3903" s="10">
        <f t="shared" si="421"/>
        <v>25</v>
      </c>
      <c r="Q3903" t="str">
        <f t="shared" si="422"/>
        <v>theater</v>
      </c>
      <c r="R3903" s="24" t="str">
        <f t="shared" si="423"/>
        <v>plays</v>
      </c>
      <c r="S3903" s="14" t="str">
        <f t="shared" si="424"/>
        <v>Nov</v>
      </c>
      <c r="T3903" s="14" t="str">
        <f t="shared" si="425"/>
        <v>2015</v>
      </c>
      <c r="U3903" s="14" t="str">
        <f t="shared" si="426"/>
        <v>Dec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23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20"/>
        <v>48.833333333333336</v>
      </c>
      <c r="P3904" s="10">
        <f t="shared" si="421"/>
        <v>47.258064516129032</v>
      </c>
      <c r="Q3904" t="str">
        <f t="shared" si="422"/>
        <v>theater</v>
      </c>
      <c r="R3904" s="24" t="str">
        <f t="shared" si="423"/>
        <v>plays</v>
      </c>
      <c r="S3904" s="14" t="str">
        <f t="shared" si="424"/>
        <v>Oct</v>
      </c>
      <c r="T3904" s="14" t="str">
        <f t="shared" si="425"/>
        <v>2016</v>
      </c>
      <c r="U3904" s="14" t="str">
        <f t="shared" si="426"/>
        <v>Nov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23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20"/>
        <v>0</v>
      </c>
      <c r="P3905" s="10" t="e">
        <f t="shared" si="421"/>
        <v>#DIV/0!</v>
      </c>
      <c r="Q3905" t="str">
        <f t="shared" si="422"/>
        <v>theater</v>
      </c>
      <c r="R3905" s="24" t="str">
        <f t="shared" si="423"/>
        <v>plays</v>
      </c>
      <c r="S3905" s="14" t="str">
        <f t="shared" si="424"/>
        <v>Jul</v>
      </c>
      <c r="T3905" s="14" t="str">
        <f t="shared" si="425"/>
        <v>2015</v>
      </c>
      <c r="U3905" s="14" t="str">
        <f t="shared" si="426"/>
        <v>Aug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23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420"/>
        <v>0.03</v>
      </c>
      <c r="P3906" s="10">
        <f t="shared" si="421"/>
        <v>1.5</v>
      </c>
      <c r="Q3906" t="str">
        <f t="shared" si="422"/>
        <v>theater</v>
      </c>
      <c r="R3906" s="24" t="str">
        <f t="shared" si="423"/>
        <v>plays</v>
      </c>
      <c r="S3906" s="14" t="str">
        <f t="shared" si="424"/>
        <v>Apr</v>
      </c>
      <c r="T3906" s="14" t="str">
        <f t="shared" si="425"/>
        <v>2015</v>
      </c>
      <c r="U3906" s="14" t="str">
        <f t="shared" si="426"/>
        <v>Apr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23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427">E3907/D3907*100</f>
        <v>11.533333333333333</v>
      </c>
      <c r="P3907" s="10">
        <f t="shared" ref="P3907:P3970" si="428">E3907/L3907</f>
        <v>24.714285714285715</v>
      </c>
      <c r="Q3907" t="str">
        <f t="shared" ref="Q3907:Q3970" si="429">LEFT(N3907,FIND("/",N3907)-1)</f>
        <v>theater</v>
      </c>
      <c r="R3907" s="24" t="str">
        <f t="shared" ref="R3907:R3970" si="430">RIGHT(N3907,LEN(N3907)-SEARCH("/",N3907,1))</f>
        <v>plays</v>
      </c>
      <c r="S3907" s="14" t="str">
        <f t="shared" ref="S3907:S3970" si="431">TEXT((((J3907/60)/60)/24)+DATE(1970,1,1),"mmm")</f>
        <v>Apr</v>
      </c>
      <c r="T3907" s="14" t="str">
        <f t="shared" ref="T3907:T3970" si="432">TEXT(((((J3907/60)/60)/24)+DATE(1970,1,1)),"yyyy")</f>
        <v>2015</v>
      </c>
      <c r="U3907" s="14" t="str">
        <f t="shared" ref="U3907:U3970" si="433">TEXT((((I3907/60)/60)/24)+DATE(1970,1,1),"mmm")</f>
        <v>Jun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23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27"/>
        <v>67.333333333333329</v>
      </c>
      <c r="P3908" s="10">
        <f t="shared" si="428"/>
        <v>63.125</v>
      </c>
      <c r="Q3908" t="str">
        <f t="shared" si="429"/>
        <v>theater</v>
      </c>
      <c r="R3908" s="24" t="str">
        <f t="shared" si="430"/>
        <v>plays</v>
      </c>
      <c r="S3908" s="14" t="str">
        <f t="shared" si="431"/>
        <v>May</v>
      </c>
      <c r="T3908" s="14" t="str">
        <f t="shared" si="432"/>
        <v>2015</v>
      </c>
      <c r="U3908" s="14" t="str">
        <f t="shared" si="433"/>
        <v>Jun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23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27"/>
        <v>15.299999999999999</v>
      </c>
      <c r="P3909" s="10">
        <f t="shared" si="428"/>
        <v>38.25</v>
      </c>
      <c r="Q3909" t="str">
        <f t="shared" si="429"/>
        <v>theater</v>
      </c>
      <c r="R3909" s="24" t="str">
        <f t="shared" si="430"/>
        <v>plays</v>
      </c>
      <c r="S3909" s="14" t="str">
        <f t="shared" si="431"/>
        <v>Sep</v>
      </c>
      <c r="T3909" s="14" t="str">
        <f t="shared" si="432"/>
        <v>2014</v>
      </c>
      <c r="U3909" s="14" t="str">
        <f t="shared" si="433"/>
        <v>Oct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23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27"/>
        <v>8.6666666666666679</v>
      </c>
      <c r="P3910" s="10">
        <f t="shared" si="428"/>
        <v>16.25</v>
      </c>
      <c r="Q3910" t="str">
        <f t="shared" si="429"/>
        <v>theater</v>
      </c>
      <c r="R3910" s="24" t="str">
        <f t="shared" si="430"/>
        <v>plays</v>
      </c>
      <c r="S3910" s="14" t="str">
        <f t="shared" si="431"/>
        <v>Jul</v>
      </c>
      <c r="T3910" s="14" t="str">
        <f t="shared" si="432"/>
        <v>2014</v>
      </c>
      <c r="U3910" s="14" t="str">
        <f t="shared" si="433"/>
        <v>Jul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23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27"/>
        <v>0.22499999999999998</v>
      </c>
      <c r="P3911" s="10">
        <f t="shared" si="428"/>
        <v>33.75</v>
      </c>
      <c r="Q3911" t="str">
        <f t="shared" si="429"/>
        <v>theater</v>
      </c>
      <c r="R3911" s="24" t="str">
        <f t="shared" si="430"/>
        <v>plays</v>
      </c>
      <c r="S3911" s="14" t="str">
        <f t="shared" si="431"/>
        <v>Aug</v>
      </c>
      <c r="T3911" s="14" t="str">
        <f t="shared" si="432"/>
        <v>2014</v>
      </c>
      <c r="U3911" s="14" t="str">
        <f t="shared" si="433"/>
        <v>Sep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23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27"/>
        <v>3.0833333333333335</v>
      </c>
      <c r="P3912" s="10">
        <f t="shared" si="428"/>
        <v>61.666666666666664</v>
      </c>
      <c r="Q3912" t="str">
        <f t="shared" si="429"/>
        <v>theater</v>
      </c>
      <c r="R3912" s="24" t="str">
        <f t="shared" si="430"/>
        <v>plays</v>
      </c>
      <c r="S3912" s="14" t="str">
        <f t="shared" si="431"/>
        <v>Aug</v>
      </c>
      <c r="T3912" s="14" t="str">
        <f t="shared" si="432"/>
        <v>2015</v>
      </c>
      <c r="U3912" s="14" t="str">
        <f t="shared" si="433"/>
        <v>Sep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2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27"/>
        <v>37.412500000000001</v>
      </c>
      <c r="P3913" s="10">
        <f t="shared" si="428"/>
        <v>83.138888888888886</v>
      </c>
      <c r="Q3913" t="str">
        <f t="shared" si="429"/>
        <v>theater</v>
      </c>
      <c r="R3913" s="24" t="str">
        <f t="shared" si="430"/>
        <v>plays</v>
      </c>
      <c r="S3913" s="14" t="str">
        <f t="shared" si="431"/>
        <v>Oct</v>
      </c>
      <c r="T3913" s="14" t="str">
        <f t="shared" si="432"/>
        <v>2014</v>
      </c>
      <c r="U3913" s="14" t="str">
        <f t="shared" si="433"/>
        <v>Nov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23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27"/>
        <v>6.6666666666666671E-3</v>
      </c>
      <c r="P3914" s="10">
        <f t="shared" si="428"/>
        <v>1</v>
      </c>
      <c r="Q3914" t="str">
        <f t="shared" si="429"/>
        <v>theater</v>
      </c>
      <c r="R3914" s="24" t="str">
        <f t="shared" si="430"/>
        <v>plays</v>
      </c>
      <c r="S3914" s="14" t="str">
        <f t="shared" si="431"/>
        <v>Feb</v>
      </c>
      <c r="T3914" s="14" t="str">
        <f t="shared" si="432"/>
        <v>2015</v>
      </c>
      <c r="U3914" s="14" t="str">
        <f t="shared" si="433"/>
        <v>Apr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23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27"/>
        <v>10</v>
      </c>
      <c r="P3915" s="10">
        <f t="shared" si="428"/>
        <v>142.85714285714286</v>
      </c>
      <c r="Q3915" t="str">
        <f t="shared" si="429"/>
        <v>theater</v>
      </c>
      <c r="R3915" s="24" t="str">
        <f t="shared" si="430"/>
        <v>plays</v>
      </c>
      <c r="S3915" s="14" t="str">
        <f t="shared" si="431"/>
        <v>Oct</v>
      </c>
      <c r="T3915" s="14" t="str">
        <f t="shared" si="432"/>
        <v>2015</v>
      </c>
      <c r="U3915" s="14" t="str">
        <f t="shared" si="433"/>
        <v>Nov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23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27"/>
        <v>36.36</v>
      </c>
      <c r="P3916" s="10">
        <f t="shared" si="428"/>
        <v>33.666666666666664</v>
      </c>
      <c r="Q3916" t="str">
        <f t="shared" si="429"/>
        <v>theater</v>
      </c>
      <c r="R3916" s="24" t="str">
        <f t="shared" si="430"/>
        <v>plays</v>
      </c>
      <c r="S3916" s="14" t="str">
        <f t="shared" si="431"/>
        <v>Apr</v>
      </c>
      <c r="T3916" s="14" t="str">
        <f t="shared" si="432"/>
        <v>2015</v>
      </c>
      <c r="U3916" s="14" t="str">
        <f t="shared" si="433"/>
        <v>May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23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27"/>
        <v>0.33333333333333337</v>
      </c>
      <c r="P3917" s="10">
        <f t="shared" si="428"/>
        <v>5</v>
      </c>
      <c r="Q3917" t="str">
        <f t="shared" si="429"/>
        <v>theater</v>
      </c>
      <c r="R3917" s="24" t="str">
        <f t="shared" si="430"/>
        <v>plays</v>
      </c>
      <c r="S3917" s="14" t="str">
        <f t="shared" si="431"/>
        <v>May</v>
      </c>
      <c r="T3917" s="14" t="str">
        <f t="shared" si="432"/>
        <v>2016</v>
      </c>
      <c r="U3917" s="14" t="str">
        <f t="shared" si="433"/>
        <v>Jun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23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27"/>
        <v>0</v>
      </c>
      <c r="P3918" s="10" t="e">
        <f t="shared" si="428"/>
        <v>#DIV/0!</v>
      </c>
      <c r="Q3918" t="str">
        <f t="shared" si="429"/>
        <v>theater</v>
      </c>
      <c r="R3918" s="24" t="str">
        <f t="shared" si="430"/>
        <v>plays</v>
      </c>
      <c r="S3918" s="14" t="str">
        <f t="shared" si="431"/>
        <v>May</v>
      </c>
      <c r="T3918" s="14" t="str">
        <f t="shared" si="432"/>
        <v>2016</v>
      </c>
      <c r="U3918" s="14" t="str">
        <f t="shared" si="433"/>
        <v>Jun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23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27"/>
        <v>0.2857142857142857</v>
      </c>
      <c r="P3919" s="10">
        <f t="shared" si="428"/>
        <v>10</v>
      </c>
      <c r="Q3919" t="str">
        <f t="shared" si="429"/>
        <v>theater</v>
      </c>
      <c r="R3919" s="24" t="str">
        <f t="shared" si="430"/>
        <v>plays</v>
      </c>
      <c r="S3919" s="14" t="str">
        <f t="shared" si="431"/>
        <v>Aug</v>
      </c>
      <c r="T3919" s="14" t="str">
        <f t="shared" si="432"/>
        <v>2014</v>
      </c>
      <c r="U3919" s="14" t="str">
        <f t="shared" si="433"/>
        <v>Sep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23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27"/>
        <v>0.2</v>
      </c>
      <c r="P3920" s="10">
        <f t="shared" si="428"/>
        <v>40</v>
      </c>
      <c r="Q3920" t="str">
        <f t="shared" si="429"/>
        <v>theater</v>
      </c>
      <c r="R3920" s="24" t="str">
        <f t="shared" si="430"/>
        <v>plays</v>
      </c>
      <c r="S3920" s="14" t="str">
        <f t="shared" si="431"/>
        <v>Jul</v>
      </c>
      <c r="T3920" s="14" t="str">
        <f t="shared" si="432"/>
        <v>2014</v>
      </c>
      <c r="U3920" s="14" t="str">
        <f t="shared" si="433"/>
        <v>Aug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23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27"/>
        <v>1.7999999999999998</v>
      </c>
      <c r="P3921" s="10">
        <f t="shared" si="428"/>
        <v>30</v>
      </c>
      <c r="Q3921" t="str">
        <f t="shared" si="429"/>
        <v>theater</v>
      </c>
      <c r="R3921" s="24" t="str">
        <f t="shared" si="430"/>
        <v>plays</v>
      </c>
      <c r="S3921" s="14" t="str">
        <f t="shared" si="431"/>
        <v>Dec</v>
      </c>
      <c r="T3921" s="14" t="str">
        <f t="shared" si="432"/>
        <v>2015</v>
      </c>
      <c r="U3921" s="14" t="str">
        <f t="shared" si="433"/>
        <v>Jan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23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27"/>
        <v>5.4</v>
      </c>
      <c r="P3922" s="10">
        <f t="shared" si="428"/>
        <v>45</v>
      </c>
      <c r="Q3922" t="str">
        <f t="shared" si="429"/>
        <v>theater</v>
      </c>
      <c r="R3922" s="24" t="str">
        <f t="shared" si="430"/>
        <v>plays</v>
      </c>
      <c r="S3922" s="14" t="str">
        <f t="shared" si="431"/>
        <v>Oct</v>
      </c>
      <c r="T3922" s="14" t="str">
        <f t="shared" si="432"/>
        <v>2016</v>
      </c>
      <c r="U3922" s="14" t="str">
        <f t="shared" si="433"/>
        <v>Nov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27"/>
        <v>0</v>
      </c>
      <c r="P3923" s="10" t="e">
        <f t="shared" si="428"/>
        <v>#DIV/0!</v>
      </c>
      <c r="Q3923" t="str">
        <f t="shared" si="429"/>
        <v>theater</v>
      </c>
      <c r="R3923" s="24" t="str">
        <f t="shared" si="430"/>
        <v>plays</v>
      </c>
      <c r="S3923" s="14" t="str">
        <f t="shared" si="431"/>
        <v>Oct</v>
      </c>
      <c r="T3923" s="14" t="str">
        <f t="shared" si="432"/>
        <v>2014</v>
      </c>
      <c r="U3923" s="14" t="str">
        <f t="shared" si="433"/>
        <v>Oct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23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27"/>
        <v>8.1333333333333329</v>
      </c>
      <c r="P3924" s="10">
        <f t="shared" si="428"/>
        <v>10.166666666666666</v>
      </c>
      <c r="Q3924" t="str">
        <f t="shared" si="429"/>
        <v>theater</v>
      </c>
      <c r="R3924" s="24" t="str">
        <f t="shared" si="430"/>
        <v>plays</v>
      </c>
      <c r="S3924" s="14" t="str">
        <f t="shared" si="431"/>
        <v>Jan</v>
      </c>
      <c r="T3924" s="14" t="str">
        <f t="shared" si="432"/>
        <v>2015</v>
      </c>
      <c r="U3924" s="14" t="str">
        <f t="shared" si="433"/>
        <v>Mar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23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27"/>
        <v>12.034782608695652</v>
      </c>
      <c r="P3925" s="10">
        <f t="shared" si="428"/>
        <v>81.411764705882348</v>
      </c>
      <c r="Q3925" t="str">
        <f t="shared" si="429"/>
        <v>theater</v>
      </c>
      <c r="R3925" s="24" t="str">
        <f t="shared" si="430"/>
        <v>plays</v>
      </c>
      <c r="S3925" s="14" t="str">
        <f t="shared" si="431"/>
        <v>Mar</v>
      </c>
      <c r="T3925" s="14" t="str">
        <f t="shared" si="432"/>
        <v>2015</v>
      </c>
      <c r="U3925" s="14" t="str">
        <f t="shared" si="433"/>
        <v>Apr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23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27"/>
        <v>15.266666666666667</v>
      </c>
      <c r="P3926" s="10">
        <f t="shared" si="428"/>
        <v>57.25</v>
      </c>
      <c r="Q3926" t="str">
        <f t="shared" si="429"/>
        <v>theater</v>
      </c>
      <c r="R3926" s="24" t="str">
        <f t="shared" si="430"/>
        <v>plays</v>
      </c>
      <c r="S3926" s="14" t="str">
        <f t="shared" si="431"/>
        <v>May</v>
      </c>
      <c r="T3926" s="14" t="str">
        <f t="shared" si="432"/>
        <v>2014</v>
      </c>
      <c r="U3926" s="14" t="str">
        <f t="shared" si="433"/>
        <v>Jun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23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27"/>
        <v>10</v>
      </c>
      <c r="P3927" s="10">
        <f t="shared" si="428"/>
        <v>5</v>
      </c>
      <c r="Q3927" t="str">
        <f t="shared" si="429"/>
        <v>theater</v>
      </c>
      <c r="R3927" s="24" t="str">
        <f t="shared" si="430"/>
        <v>plays</v>
      </c>
      <c r="S3927" s="14" t="str">
        <f t="shared" si="431"/>
        <v>Jun</v>
      </c>
      <c r="T3927" s="14" t="str">
        <f t="shared" si="432"/>
        <v>2014</v>
      </c>
      <c r="U3927" s="14" t="str">
        <f t="shared" si="433"/>
        <v>Jul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23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27"/>
        <v>0.3</v>
      </c>
      <c r="P3928" s="10">
        <f t="shared" si="428"/>
        <v>15</v>
      </c>
      <c r="Q3928" t="str">
        <f t="shared" si="429"/>
        <v>theater</v>
      </c>
      <c r="R3928" s="24" t="str">
        <f t="shared" si="430"/>
        <v>plays</v>
      </c>
      <c r="S3928" s="14" t="str">
        <f t="shared" si="431"/>
        <v>Nov</v>
      </c>
      <c r="T3928" s="14" t="str">
        <f t="shared" si="432"/>
        <v>2014</v>
      </c>
      <c r="U3928" s="14" t="str">
        <f t="shared" si="433"/>
        <v>Dec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23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27"/>
        <v>1</v>
      </c>
      <c r="P3929" s="10">
        <f t="shared" si="428"/>
        <v>12.5</v>
      </c>
      <c r="Q3929" t="str">
        <f t="shared" si="429"/>
        <v>theater</v>
      </c>
      <c r="R3929" s="24" t="str">
        <f t="shared" si="430"/>
        <v>plays</v>
      </c>
      <c r="S3929" s="14" t="str">
        <f t="shared" si="431"/>
        <v>Jul</v>
      </c>
      <c r="T3929" s="14" t="str">
        <f t="shared" si="432"/>
        <v>2014</v>
      </c>
      <c r="U3929" s="14" t="str">
        <f t="shared" si="433"/>
        <v>Aug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23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27"/>
        <v>13.020000000000001</v>
      </c>
      <c r="P3930" s="10">
        <f t="shared" si="428"/>
        <v>93</v>
      </c>
      <c r="Q3930" t="str">
        <f t="shared" si="429"/>
        <v>theater</v>
      </c>
      <c r="R3930" s="24" t="str">
        <f t="shared" si="430"/>
        <v>plays</v>
      </c>
      <c r="S3930" s="14" t="str">
        <f t="shared" si="431"/>
        <v>Sep</v>
      </c>
      <c r="T3930" s="14" t="str">
        <f t="shared" si="432"/>
        <v>2015</v>
      </c>
      <c r="U3930" s="14" t="str">
        <f t="shared" si="433"/>
        <v>Oct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23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27"/>
        <v>2.2650000000000001</v>
      </c>
      <c r="P3931" s="10">
        <f t="shared" si="428"/>
        <v>32.357142857142854</v>
      </c>
      <c r="Q3931" t="str">
        <f t="shared" si="429"/>
        <v>theater</v>
      </c>
      <c r="R3931" s="24" t="str">
        <f t="shared" si="430"/>
        <v>plays</v>
      </c>
      <c r="S3931" s="14" t="str">
        <f t="shared" si="431"/>
        <v>Aug</v>
      </c>
      <c r="T3931" s="14" t="str">
        <f t="shared" si="432"/>
        <v>2016</v>
      </c>
      <c r="U3931" s="14" t="str">
        <f t="shared" si="433"/>
        <v>Sep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23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27"/>
        <v>0</v>
      </c>
      <c r="P3932" s="10" t="e">
        <f t="shared" si="428"/>
        <v>#DIV/0!</v>
      </c>
      <c r="Q3932" t="str">
        <f t="shared" si="429"/>
        <v>theater</v>
      </c>
      <c r="R3932" s="24" t="str">
        <f t="shared" si="430"/>
        <v>plays</v>
      </c>
      <c r="S3932" s="14" t="str">
        <f t="shared" si="431"/>
        <v>Mar</v>
      </c>
      <c r="T3932" s="14" t="str">
        <f t="shared" si="432"/>
        <v>2016</v>
      </c>
      <c r="U3932" s="14" t="str">
        <f t="shared" si="433"/>
        <v>Apr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2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27"/>
        <v>0</v>
      </c>
      <c r="P3933" s="10" t="e">
        <f t="shared" si="428"/>
        <v>#DIV/0!</v>
      </c>
      <c r="Q3933" t="str">
        <f t="shared" si="429"/>
        <v>theater</v>
      </c>
      <c r="R3933" s="24" t="str">
        <f t="shared" si="430"/>
        <v>plays</v>
      </c>
      <c r="S3933" s="14" t="str">
        <f t="shared" si="431"/>
        <v>Aug</v>
      </c>
      <c r="T3933" s="14" t="str">
        <f t="shared" si="432"/>
        <v>2015</v>
      </c>
      <c r="U3933" s="14" t="str">
        <f t="shared" si="433"/>
        <v>Sep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23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27"/>
        <v>8.3333333333333332E-3</v>
      </c>
      <c r="P3934" s="10">
        <f t="shared" si="428"/>
        <v>1</v>
      </c>
      <c r="Q3934" t="str">
        <f t="shared" si="429"/>
        <v>theater</v>
      </c>
      <c r="R3934" s="24" t="str">
        <f t="shared" si="430"/>
        <v>plays</v>
      </c>
      <c r="S3934" s="14" t="str">
        <f t="shared" si="431"/>
        <v>Feb</v>
      </c>
      <c r="T3934" s="14" t="str">
        <f t="shared" si="432"/>
        <v>2016</v>
      </c>
      <c r="U3934" s="14" t="str">
        <f t="shared" si="433"/>
        <v>Mar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23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27"/>
        <v>15.742857142857142</v>
      </c>
      <c r="P3935" s="10">
        <f t="shared" si="428"/>
        <v>91.833333333333329</v>
      </c>
      <c r="Q3935" t="str">
        <f t="shared" si="429"/>
        <v>theater</v>
      </c>
      <c r="R3935" s="24" t="str">
        <f t="shared" si="430"/>
        <v>plays</v>
      </c>
      <c r="S3935" s="14" t="str">
        <f t="shared" si="431"/>
        <v>Jun</v>
      </c>
      <c r="T3935" s="14" t="str">
        <f t="shared" si="432"/>
        <v>2016</v>
      </c>
      <c r="U3935" s="14" t="str">
        <f t="shared" si="433"/>
        <v>Jul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23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27"/>
        <v>11</v>
      </c>
      <c r="P3936" s="10">
        <f t="shared" si="428"/>
        <v>45.833333333333336</v>
      </c>
      <c r="Q3936" t="str">
        <f t="shared" si="429"/>
        <v>theater</v>
      </c>
      <c r="R3936" s="24" t="str">
        <f t="shared" si="430"/>
        <v>plays</v>
      </c>
      <c r="S3936" s="14" t="str">
        <f t="shared" si="431"/>
        <v>Aug</v>
      </c>
      <c r="T3936" s="14" t="str">
        <f t="shared" si="432"/>
        <v>2015</v>
      </c>
      <c r="U3936" s="14" t="str">
        <f t="shared" si="433"/>
        <v>Oct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23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27"/>
        <v>43.833333333333336</v>
      </c>
      <c r="P3937" s="10">
        <f t="shared" si="428"/>
        <v>57.173913043478258</v>
      </c>
      <c r="Q3937" t="str">
        <f t="shared" si="429"/>
        <v>theater</v>
      </c>
      <c r="R3937" s="24" t="str">
        <f t="shared" si="430"/>
        <v>plays</v>
      </c>
      <c r="S3937" s="14" t="str">
        <f t="shared" si="431"/>
        <v>Aug</v>
      </c>
      <c r="T3937" s="14" t="str">
        <f t="shared" si="432"/>
        <v>2015</v>
      </c>
      <c r="U3937" s="14" t="str">
        <f t="shared" si="433"/>
        <v>Oct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23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27"/>
        <v>0</v>
      </c>
      <c r="P3938" s="10" t="e">
        <f t="shared" si="428"/>
        <v>#DIV/0!</v>
      </c>
      <c r="Q3938" t="str">
        <f t="shared" si="429"/>
        <v>theater</v>
      </c>
      <c r="R3938" s="24" t="str">
        <f t="shared" si="430"/>
        <v>plays</v>
      </c>
      <c r="S3938" s="14" t="str">
        <f t="shared" si="431"/>
        <v>Nov</v>
      </c>
      <c r="T3938" s="14" t="str">
        <f t="shared" si="432"/>
        <v>2016</v>
      </c>
      <c r="U3938" s="14" t="str">
        <f t="shared" si="433"/>
        <v>Dec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23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27"/>
        <v>86.135181975736558</v>
      </c>
      <c r="P3939" s="10">
        <f t="shared" si="428"/>
        <v>248.5</v>
      </c>
      <c r="Q3939" t="str">
        <f t="shared" si="429"/>
        <v>theater</v>
      </c>
      <c r="R3939" s="24" t="str">
        <f t="shared" si="430"/>
        <v>plays</v>
      </c>
      <c r="S3939" s="14" t="str">
        <f t="shared" si="431"/>
        <v>Jun</v>
      </c>
      <c r="T3939" s="14" t="str">
        <f t="shared" si="432"/>
        <v>2016</v>
      </c>
      <c r="U3939" s="14" t="str">
        <f t="shared" si="433"/>
        <v>Jul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23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27"/>
        <v>12.196620583717358</v>
      </c>
      <c r="P3940" s="10">
        <f t="shared" si="428"/>
        <v>79.400000000000006</v>
      </c>
      <c r="Q3940" t="str">
        <f t="shared" si="429"/>
        <v>theater</v>
      </c>
      <c r="R3940" s="24" t="str">
        <f t="shared" si="430"/>
        <v>plays</v>
      </c>
      <c r="S3940" s="14" t="str">
        <f t="shared" si="431"/>
        <v>May</v>
      </c>
      <c r="T3940" s="14" t="str">
        <f t="shared" si="432"/>
        <v>2015</v>
      </c>
      <c r="U3940" s="14" t="str">
        <f t="shared" si="433"/>
        <v>Jun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23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27"/>
        <v>0.1</v>
      </c>
      <c r="P3941" s="10">
        <f t="shared" si="428"/>
        <v>5</v>
      </c>
      <c r="Q3941" t="str">
        <f t="shared" si="429"/>
        <v>theater</v>
      </c>
      <c r="R3941" s="24" t="str">
        <f t="shared" si="430"/>
        <v>plays</v>
      </c>
      <c r="S3941" s="14" t="str">
        <f t="shared" si="431"/>
        <v>Oct</v>
      </c>
      <c r="T3941" s="14" t="str">
        <f t="shared" si="432"/>
        <v>2014</v>
      </c>
      <c r="U3941" s="14" t="str">
        <f t="shared" si="433"/>
        <v>Oct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23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27"/>
        <v>0.22</v>
      </c>
      <c r="P3942" s="10">
        <f t="shared" si="428"/>
        <v>5.5</v>
      </c>
      <c r="Q3942" t="str">
        <f t="shared" si="429"/>
        <v>theater</v>
      </c>
      <c r="R3942" s="24" t="str">
        <f t="shared" si="430"/>
        <v>plays</v>
      </c>
      <c r="S3942" s="14" t="str">
        <f t="shared" si="431"/>
        <v>Nov</v>
      </c>
      <c r="T3942" s="14" t="str">
        <f t="shared" si="432"/>
        <v>2014</v>
      </c>
      <c r="U3942" s="14" t="str">
        <f t="shared" si="433"/>
        <v>Jan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2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27"/>
        <v>0.90909090909090906</v>
      </c>
      <c r="P3943" s="10">
        <f t="shared" si="428"/>
        <v>25</v>
      </c>
      <c r="Q3943" t="str">
        <f t="shared" si="429"/>
        <v>theater</v>
      </c>
      <c r="R3943" s="24" t="str">
        <f t="shared" si="430"/>
        <v>plays</v>
      </c>
      <c r="S3943" s="14" t="str">
        <f t="shared" si="431"/>
        <v>Oct</v>
      </c>
      <c r="T3943" s="14" t="str">
        <f t="shared" si="432"/>
        <v>2014</v>
      </c>
      <c r="U3943" s="14" t="str">
        <f t="shared" si="433"/>
        <v>Nov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23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27"/>
        <v>0</v>
      </c>
      <c r="P3944" s="10" t="e">
        <f t="shared" si="428"/>
        <v>#DIV/0!</v>
      </c>
      <c r="Q3944" t="str">
        <f t="shared" si="429"/>
        <v>theater</v>
      </c>
      <c r="R3944" s="24" t="str">
        <f t="shared" si="430"/>
        <v>plays</v>
      </c>
      <c r="S3944" s="14" t="str">
        <f t="shared" si="431"/>
        <v>Apr</v>
      </c>
      <c r="T3944" s="14" t="str">
        <f t="shared" si="432"/>
        <v>2015</v>
      </c>
      <c r="U3944" s="14" t="str">
        <f t="shared" si="433"/>
        <v>Jun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23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27"/>
        <v>35.64</v>
      </c>
      <c r="P3945" s="10">
        <f t="shared" si="428"/>
        <v>137.07692307692307</v>
      </c>
      <c r="Q3945" t="str">
        <f t="shared" si="429"/>
        <v>theater</v>
      </c>
      <c r="R3945" s="24" t="str">
        <f t="shared" si="430"/>
        <v>plays</v>
      </c>
      <c r="S3945" s="14" t="str">
        <f t="shared" si="431"/>
        <v>Oct</v>
      </c>
      <c r="T3945" s="14" t="str">
        <f t="shared" si="432"/>
        <v>2015</v>
      </c>
      <c r="U3945" s="14" t="str">
        <f t="shared" si="433"/>
        <v>Nov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23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27"/>
        <v>0</v>
      </c>
      <c r="P3946" s="10" t="e">
        <f t="shared" si="428"/>
        <v>#DIV/0!</v>
      </c>
      <c r="Q3946" t="str">
        <f t="shared" si="429"/>
        <v>theater</v>
      </c>
      <c r="R3946" s="24" t="str">
        <f t="shared" si="430"/>
        <v>plays</v>
      </c>
      <c r="S3946" s="14" t="str">
        <f t="shared" si="431"/>
        <v>Jul</v>
      </c>
      <c r="T3946" s="14" t="str">
        <f t="shared" si="432"/>
        <v>2015</v>
      </c>
      <c r="U3946" s="14" t="str">
        <f t="shared" si="433"/>
        <v>Aug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23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27"/>
        <v>0.25</v>
      </c>
      <c r="P3947" s="10">
        <f t="shared" si="428"/>
        <v>5</v>
      </c>
      <c r="Q3947" t="str">
        <f t="shared" si="429"/>
        <v>theater</v>
      </c>
      <c r="R3947" s="24" t="str">
        <f t="shared" si="430"/>
        <v>plays</v>
      </c>
      <c r="S3947" s="14" t="str">
        <f t="shared" si="431"/>
        <v>Apr</v>
      </c>
      <c r="T3947" s="14" t="str">
        <f t="shared" si="432"/>
        <v>2015</v>
      </c>
      <c r="U3947" s="14" t="str">
        <f t="shared" si="433"/>
        <v>May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23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27"/>
        <v>3.25</v>
      </c>
      <c r="P3948" s="10">
        <f t="shared" si="428"/>
        <v>39</v>
      </c>
      <c r="Q3948" t="str">
        <f t="shared" si="429"/>
        <v>theater</v>
      </c>
      <c r="R3948" s="24" t="str">
        <f t="shared" si="430"/>
        <v>plays</v>
      </c>
      <c r="S3948" s="14" t="str">
        <f t="shared" si="431"/>
        <v>Jan</v>
      </c>
      <c r="T3948" s="14" t="str">
        <f t="shared" si="432"/>
        <v>2015</v>
      </c>
      <c r="U3948" s="14" t="str">
        <f t="shared" si="433"/>
        <v>Feb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23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27"/>
        <v>3.3666666666666663</v>
      </c>
      <c r="P3949" s="10">
        <f t="shared" si="428"/>
        <v>50.5</v>
      </c>
      <c r="Q3949" t="str">
        <f t="shared" si="429"/>
        <v>theater</v>
      </c>
      <c r="R3949" s="24" t="str">
        <f t="shared" si="430"/>
        <v>plays</v>
      </c>
      <c r="S3949" s="14" t="str">
        <f t="shared" si="431"/>
        <v>Sep</v>
      </c>
      <c r="T3949" s="14" t="str">
        <f t="shared" si="432"/>
        <v>2016</v>
      </c>
      <c r="U3949" s="14" t="str">
        <f t="shared" si="433"/>
        <v>Oct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23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27"/>
        <v>0</v>
      </c>
      <c r="P3950" s="10" t="e">
        <f t="shared" si="428"/>
        <v>#DIV/0!</v>
      </c>
      <c r="Q3950" t="str">
        <f t="shared" si="429"/>
        <v>theater</v>
      </c>
      <c r="R3950" s="24" t="str">
        <f t="shared" si="430"/>
        <v>plays</v>
      </c>
      <c r="S3950" s="14" t="str">
        <f t="shared" si="431"/>
        <v>Jul</v>
      </c>
      <c r="T3950" s="14" t="str">
        <f t="shared" si="432"/>
        <v>2014</v>
      </c>
      <c r="U3950" s="14" t="str">
        <f t="shared" si="433"/>
        <v>Sep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23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27"/>
        <v>15.770000000000001</v>
      </c>
      <c r="P3951" s="10">
        <f t="shared" si="428"/>
        <v>49.28125</v>
      </c>
      <c r="Q3951" t="str">
        <f t="shared" si="429"/>
        <v>theater</v>
      </c>
      <c r="R3951" s="24" t="str">
        <f t="shared" si="430"/>
        <v>plays</v>
      </c>
      <c r="S3951" s="14" t="str">
        <f t="shared" si="431"/>
        <v>Jan</v>
      </c>
      <c r="T3951" s="14" t="str">
        <f t="shared" si="432"/>
        <v>2015</v>
      </c>
      <c r="U3951" s="14" t="str">
        <f t="shared" si="433"/>
        <v>Feb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23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27"/>
        <v>0.625</v>
      </c>
      <c r="P3952" s="10">
        <f t="shared" si="428"/>
        <v>25</v>
      </c>
      <c r="Q3952" t="str">
        <f t="shared" si="429"/>
        <v>theater</v>
      </c>
      <c r="R3952" s="24" t="str">
        <f t="shared" si="430"/>
        <v>plays</v>
      </c>
      <c r="S3952" s="14" t="str">
        <f t="shared" si="431"/>
        <v>Mar</v>
      </c>
      <c r="T3952" s="14" t="str">
        <f t="shared" si="432"/>
        <v>2016</v>
      </c>
      <c r="U3952" s="14" t="str">
        <f t="shared" si="433"/>
        <v>Apr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2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27"/>
        <v>5.0000000000000001E-4</v>
      </c>
      <c r="P3953" s="10">
        <f t="shared" si="428"/>
        <v>1</v>
      </c>
      <c r="Q3953" t="str">
        <f t="shared" si="429"/>
        <v>theater</v>
      </c>
      <c r="R3953" s="24" t="str">
        <f t="shared" si="430"/>
        <v>plays</v>
      </c>
      <c r="S3953" s="14" t="str">
        <f t="shared" si="431"/>
        <v>Mar</v>
      </c>
      <c r="T3953" s="14" t="str">
        <f t="shared" si="432"/>
        <v>2016</v>
      </c>
      <c r="U3953" s="14" t="str">
        <f t="shared" si="433"/>
        <v>May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23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27"/>
        <v>9.6153846153846159E-2</v>
      </c>
      <c r="P3954" s="10">
        <f t="shared" si="428"/>
        <v>25</v>
      </c>
      <c r="Q3954" t="str">
        <f t="shared" si="429"/>
        <v>theater</v>
      </c>
      <c r="R3954" s="24" t="str">
        <f t="shared" si="430"/>
        <v>plays</v>
      </c>
      <c r="S3954" s="14" t="str">
        <f t="shared" si="431"/>
        <v>Aug</v>
      </c>
      <c r="T3954" s="14" t="str">
        <f t="shared" si="432"/>
        <v>2015</v>
      </c>
      <c r="U3954" s="14" t="str">
        <f t="shared" si="433"/>
        <v>Oct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23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27"/>
        <v>0</v>
      </c>
      <c r="P3955" s="10" t="e">
        <f t="shared" si="428"/>
        <v>#DIV/0!</v>
      </c>
      <c r="Q3955" t="str">
        <f t="shared" si="429"/>
        <v>theater</v>
      </c>
      <c r="R3955" s="24" t="str">
        <f t="shared" si="430"/>
        <v>plays</v>
      </c>
      <c r="S3955" s="14" t="str">
        <f t="shared" si="431"/>
        <v>Jun</v>
      </c>
      <c r="T3955" s="14" t="str">
        <f t="shared" si="432"/>
        <v>2016</v>
      </c>
      <c r="U3955" s="14" t="str">
        <f t="shared" si="433"/>
        <v>Jul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23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27"/>
        <v>0</v>
      </c>
      <c r="P3956" s="10" t="e">
        <f t="shared" si="428"/>
        <v>#DIV/0!</v>
      </c>
      <c r="Q3956" t="str">
        <f t="shared" si="429"/>
        <v>theater</v>
      </c>
      <c r="R3956" s="24" t="str">
        <f t="shared" si="430"/>
        <v>plays</v>
      </c>
      <c r="S3956" s="14" t="str">
        <f t="shared" si="431"/>
        <v>May</v>
      </c>
      <c r="T3956" s="14" t="str">
        <f t="shared" si="432"/>
        <v>2014</v>
      </c>
      <c r="U3956" s="14" t="str">
        <f t="shared" si="433"/>
        <v>Jul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23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27"/>
        <v>24.285714285714285</v>
      </c>
      <c r="P3957" s="10">
        <f t="shared" si="428"/>
        <v>53.125</v>
      </c>
      <c r="Q3957" t="str">
        <f t="shared" si="429"/>
        <v>theater</v>
      </c>
      <c r="R3957" s="24" t="str">
        <f t="shared" si="430"/>
        <v>plays</v>
      </c>
      <c r="S3957" s="14" t="str">
        <f t="shared" si="431"/>
        <v>Oct</v>
      </c>
      <c r="T3957" s="14" t="str">
        <f t="shared" si="432"/>
        <v>2015</v>
      </c>
      <c r="U3957" s="14" t="str">
        <f t="shared" si="433"/>
        <v>Nov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23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27"/>
        <v>0</v>
      </c>
      <c r="P3958" s="10" t="e">
        <f t="shared" si="428"/>
        <v>#DIV/0!</v>
      </c>
      <c r="Q3958" t="str">
        <f t="shared" si="429"/>
        <v>theater</v>
      </c>
      <c r="R3958" s="24" t="str">
        <f t="shared" si="430"/>
        <v>plays</v>
      </c>
      <c r="S3958" s="14" t="str">
        <f t="shared" si="431"/>
        <v>Mar</v>
      </c>
      <c r="T3958" s="14" t="str">
        <f t="shared" si="432"/>
        <v>2016</v>
      </c>
      <c r="U3958" s="14" t="str">
        <f t="shared" si="433"/>
        <v>Apr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23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27"/>
        <v>2.5000000000000001E-2</v>
      </c>
      <c r="P3959" s="10">
        <f t="shared" si="428"/>
        <v>7</v>
      </c>
      <c r="Q3959" t="str">
        <f t="shared" si="429"/>
        <v>theater</v>
      </c>
      <c r="R3959" s="24" t="str">
        <f t="shared" si="430"/>
        <v>plays</v>
      </c>
      <c r="S3959" s="14" t="str">
        <f t="shared" si="431"/>
        <v>May</v>
      </c>
      <c r="T3959" s="14" t="str">
        <f t="shared" si="432"/>
        <v>2016</v>
      </c>
      <c r="U3959" s="14" t="str">
        <f t="shared" si="433"/>
        <v>Jul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23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27"/>
        <v>32.049999999999997</v>
      </c>
      <c r="P3960" s="10">
        <f t="shared" si="428"/>
        <v>40.0625</v>
      </c>
      <c r="Q3960" t="str">
        <f t="shared" si="429"/>
        <v>theater</v>
      </c>
      <c r="R3960" s="24" t="str">
        <f t="shared" si="430"/>
        <v>plays</v>
      </c>
      <c r="S3960" s="14" t="str">
        <f t="shared" si="431"/>
        <v>Jun</v>
      </c>
      <c r="T3960" s="14" t="str">
        <f t="shared" si="432"/>
        <v>2014</v>
      </c>
      <c r="U3960" s="14" t="str">
        <f t="shared" si="433"/>
        <v>Aug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23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27"/>
        <v>24.333333333333336</v>
      </c>
      <c r="P3961" s="10">
        <f t="shared" si="428"/>
        <v>24.333333333333332</v>
      </c>
      <c r="Q3961" t="str">
        <f t="shared" si="429"/>
        <v>theater</v>
      </c>
      <c r="R3961" s="24" t="str">
        <f t="shared" si="430"/>
        <v>plays</v>
      </c>
      <c r="S3961" s="14" t="str">
        <f t="shared" si="431"/>
        <v>Aug</v>
      </c>
      <c r="T3961" s="14" t="str">
        <f t="shared" si="432"/>
        <v>2014</v>
      </c>
      <c r="U3961" s="14" t="str">
        <f t="shared" si="433"/>
        <v>Sep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23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27"/>
        <v>1.5</v>
      </c>
      <c r="P3962" s="10">
        <f t="shared" si="428"/>
        <v>11.25</v>
      </c>
      <c r="Q3962" t="str">
        <f t="shared" si="429"/>
        <v>theater</v>
      </c>
      <c r="R3962" s="24" t="str">
        <f t="shared" si="430"/>
        <v>plays</v>
      </c>
      <c r="S3962" s="14" t="str">
        <f t="shared" si="431"/>
        <v>Dec</v>
      </c>
      <c r="T3962" s="14" t="str">
        <f t="shared" si="432"/>
        <v>2015</v>
      </c>
      <c r="U3962" s="14" t="str">
        <f t="shared" si="433"/>
        <v>Jan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2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27"/>
        <v>0.42</v>
      </c>
      <c r="P3963" s="10">
        <f t="shared" si="428"/>
        <v>10.5</v>
      </c>
      <c r="Q3963" t="str">
        <f t="shared" si="429"/>
        <v>theater</v>
      </c>
      <c r="R3963" s="24" t="str">
        <f t="shared" si="430"/>
        <v>plays</v>
      </c>
      <c r="S3963" s="14" t="str">
        <f t="shared" si="431"/>
        <v>Apr</v>
      </c>
      <c r="T3963" s="14" t="str">
        <f t="shared" si="432"/>
        <v>2014</v>
      </c>
      <c r="U3963" s="14" t="str">
        <f t="shared" si="433"/>
        <v>May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23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27"/>
        <v>3.214285714285714</v>
      </c>
      <c r="P3964" s="10">
        <f t="shared" si="428"/>
        <v>15</v>
      </c>
      <c r="Q3964" t="str">
        <f t="shared" si="429"/>
        <v>theater</v>
      </c>
      <c r="R3964" s="24" t="str">
        <f t="shared" si="430"/>
        <v>plays</v>
      </c>
      <c r="S3964" s="14" t="str">
        <f t="shared" si="431"/>
        <v>Nov</v>
      </c>
      <c r="T3964" s="14" t="str">
        <f t="shared" si="432"/>
        <v>2015</v>
      </c>
      <c r="U3964" s="14" t="str">
        <f t="shared" si="433"/>
        <v>Nov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23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27"/>
        <v>0</v>
      </c>
      <c r="P3965" s="10" t="e">
        <f t="shared" si="428"/>
        <v>#DIV/0!</v>
      </c>
      <c r="Q3965" t="str">
        <f t="shared" si="429"/>
        <v>theater</v>
      </c>
      <c r="R3965" s="24" t="str">
        <f t="shared" si="430"/>
        <v>plays</v>
      </c>
      <c r="S3965" s="14" t="str">
        <f t="shared" si="431"/>
        <v>Oct</v>
      </c>
      <c r="T3965" s="14" t="str">
        <f t="shared" si="432"/>
        <v>2015</v>
      </c>
      <c r="U3965" s="14" t="str">
        <f t="shared" si="433"/>
        <v>Nov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23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27"/>
        <v>6.3</v>
      </c>
      <c r="P3966" s="10">
        <f t="shared" si="428"/>
        <v>42</v>
      </c>
      <c r="Q3966" t="str">
        <f t="shared" si="429"/>
        <v>theater</v>
      </c>
      <c r="R3966" s="24" t="str">
        <f t="shared" si="430"/>
        <v>plays</v>
      </c>
      <c r="S3966" s="14" t="str">
        <f t="shared" si="431"/>
        <v>Feb</v>
      </c>
      <c r="T3966" s="14" t="str">
        <f t="shared" si="432"/>
        <v>2015</v>
      </c>
      <c r="U3966" s="14" t="str">
        <f t="shared" si="433"/>
        <v>Apr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23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27"/>
        <v>14.249999999999998</v>
      </c>
      <c r="P3967" s="10">
        <f t="shared" si="428"/>
        <v>71.25</v>
      </c>
      <c r="Q3967" t="str">
        <f t="shared" si="429"/>
        <v>theater</v>
      </c>
      <c r="R3967" s="24" t="str">
        <f t="shared" si="430"/>
        <v>plays</v>
      </c>
      <c r="S3967" s="14" t="str">
        <f t="shared" si="431"/>
        <v>Feb</v>
      </c>
      <c r="T3967" s="14" t="str">
        <f t="shared" si="432"/>
        <v>2016</v>
      </c>
      <c r="U3967" s="14" t="str">
        <f t="shared" si="433"/>
        <v>Apr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23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27"/>
        <v>0.6</v>
      </c>
      <c r="P3968" s="10">
        <f t="shared" si="428"/>
        <v>22.5</v>
      </c>
      <c r="Q3968" t="str">
        <f t="shared" si="429"/>
        <v>theater</v>
      </c>
      <c r="R3968" s="24" t="str">
        <f t="shared" si="430"/>
        <v>plays</v>
      </c>
      <c r="S3968" s="14" t="str">
        <f t="shared" si="431"/>
        <v>Jun</v>
      </c>
      <c r="T3968" s="14" t="str">
        <f t="shared" si="432"/>
        <v>2014</v>
      </c>
      <c r="U3968" s="14" t="str">
        <f t="shared" si="433"/>
        <v>Jul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23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27"/>
        <v>24.117647058823529</v>
      </c>
      <c r="P3969" s="10">
        <f t="shared" si="428"/>
        <v>41</v>
      </c>
      <c r="Q3969" t="str">
        <f t="shared" si="429"/>
        <v>theater</v>
      </c>
      <c r="R3969" s="24" t="str">
        <f t="shared" si="430"/>
        <v>plays</v>
      </c>
      <c r="S3969" s="14" t="str">
        <f t="shared" si="431"/>
        <v>Feb</v>
      </c>
      <c r="T3969" s="14" t="str">
        <f t="shared" si="432"/>
        <v>2017</v>
      </c>
      <c r="U3969" s="14" t="str">
        <f t="shared" si="433"/>
        <v>Mar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23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427"/>
        <v>10.54</v>
      </c>
      <c r="P3970" s="10">
        <f t="shared" si="428"/>
        <v>47.909090909090907</v>
      </c>
      <c r="Q3970" t="str">
        <f t="shared" si="429"/>
        <v>theater</v>
      </c>
      <c r="R3970" s="24" t="str">
        <f t="shared" si="430"/>
        <v>plays</v>
      </c>
      <c r="S3970" s="14" t="str">
        <f t="shared" si="431"/>
        <v>Mar</v>
      </c>
      <c r="T3970" s="14" t="str">
        <f t="shared" si="432"/>
        <v>2016</v>
      </c>
      <c r="U3970" s="14" t="str">
        <f t="shared" si="433"/>
        <v>May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23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434">E3971/D3971*100</f>
        <v>7.4690265486725664</v>
      </c>
      <c r="P3971" s="10">
        <f t="shared" ref="P3971:P4034" si="435">E3971/L3971</f>
        <v>35.166666666666664</v>
      </c>
      <c r="Q3971" t="str">
        <f t="shared" ref="Q3971:Q4034" si="436">LEFT(N3971,FIND("/",N3971)-1)</f>
        <v>theater</v>
      </c>
      <c r="R3971" s="24" t="str">
        <f t="shared" ref="R3971:R4034" si="437">RIGHT(N3971,LEN(N3971)-SEARCH("/",N3971,1))</f>
        <v>plays</v>
      </c>
      <c r="S3971" s="14" t="str">
        <f t="shared" ref="S3971:S4034" si="438">TEXT((((J3971/60)/60)/24)+DATE(1970,1,1),"mmm")</f>
        <v>Aug</v>
      </c>
      <c r="T3971" s="14" t="str">
        <f t="shared" ref="T3971:T4034" si="439">TEXT(((((J3971/60)/60)/24)+DATE(1970,1,1)),"yyyy")</f>
        <v>2016</v>
      </c>
      <c r="U3971" s="14" t="str">
        <f t="shared" ref="U3971:U4034" si="440">TEXT((((I3971/60)/60)/24)+DATE(1970,1,1),"mmm")</f>
        <v>Aug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23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34"/>
        <v>7.3333333333333334E-2</v>
      </c>
      <c r="P3972" s="10">
        <f t="shared" si="435"/>
        <v>5.5</v>
      </c>
      <c r="Q3972" t="str">
        <f t="shared" si="436"/>
        <v>theater</v>
      </c>
      <c r="R3972" s="24" t="str">
        <f t="shared" si="437"/>
        <v>plays</v>
      </c>
      <c r="S3972" s="14" t="str">
        <f t="shared" si="438"/>
        <v>Mar</v>
      </c>
      <c r="T3972" s="14" t="str">
        <f t="shared" si="439"/>
        <v>2016</v>
      </c>
      <c r="U3972" s="14" t="str">
        <f t="shared" si="440"/>
        <v>Apr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2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34"/>
        <v>0.97142857142857131</v>
      </c>
      <c r="P3973" s="10">
        <f t="shared" si="435"/>
        <v>22.666666666666668</v>
      </c>
      <c r="Q3973" t="str">
        <f t="shared" si="436"/>
        <v>theater</v>
      </c>
      <c r="R3973" s="24" t="str">
        <f t="shared" si="437"/>
        <v>plays</v>
      </c>
      <c r="S3973" s="14" t="str">
        <f t="shared" si="438"/>
        <v>Jun</v>
      </c>
      <c r="T3973" s="14" t="str">
        <f t="shared" si="439"/>
        <v>2014</v>
      </c>
      <c r="U3973" s="14" t="str">
        <f t="shared" si="440"/>
        <v>Jul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23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34"/>
        <v>21.099999999999998</v>
      </c>
      <c r="P3974" s="10">
        <f t="shared" si="435"/>
        <v>26.375</v>
      </c>
      <c r="Q3974" t="str">
        <f t="shared" si="436"/>
        <v>theater</v>
      </c>
      <c r="R3974" s="24" t="str">
        <f t="shared" si="437"/>
        <v>plays</v>
      </c>
      <c r="S3974" s="14" t="str">
        <f t="shared" si="438"/>
        <v>Dec</v>
      </c>
      <c r="T3974" s="14" t="str">
        <f t="shared" si="439"/>
        <v>2014</v>
      </c>
      <c r="U3974" s="14" t="str">
        <f t="shared" si="440"/>
        <v>Feb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23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34"/>
        <v>78.100000000000009</v>
      </c>
      <c r="P3975" s="10">
        <f t="shared" si="435"/>
        <v>105.54054054054055</v>
      </c>
      <c r="Q3975" t="str">
        <f t="shared" si="436"/>
        <v>theater</v>
      </c>
      <c r="R3975" s="24" t="str">
        <f t="shared" si="437"/>
        <v>plays</v>
      </c>
      <c r="S3975" s="14" t="str">
        <f t="shared" si="438"/>
        <v>Apr</v>
      </c>
      <c r="T3975" s="14" t="str">
        <f t="shared" si="439"/>
        <v>2016</v>
      </c>
      <c r="U3975" s="14" t="str">
        <f t="shared" si="440"/>
        <v>May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23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34"/>
        <v>32</v>
      </c>
      <c r="P3976" s="10">
        <f t="shared" si="435"/>
        <v>29.09090909090909</v>
      </c>
      <c r="Q3976" t="str">
        <f t="shared" si="436"/>
        <v>theater</v>
      </c>
      <c r="R3976" s="24" t="str">
        <f t="shared" si="437"/>
        <v>plays</v>
      </c>
      <c r="S3976" s="14" t="str">
        <f t="shared" si="438"/>
        <v>May</v>
      </c>
      <c r="T3976" s="14" t="str">
        <f t="shared" si="439"/>
        <v>2016</v>
      </c>
      <c r="U3976" s="14" t="str">
        <f t="shared" si="440"/>
        <v>Jun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23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34"/>
        <v>0</v>
      </c>
      <c r="P3977" s="10" t="e">
        <f t="shared" si="435"/>
        <v>#DIV/0!</v>
      </c>
      <c r="Q3977" t="str">
        <f t="shared" si="436"/>
        <v>theater</v>
      </c>
      <c r="R3977" s="24" t="str">
        <f t="shared" si="437"/>
        <v>plays</v>
      </c>
      <c r="S3977" s="14" t="str">
        <f t="shared" si="438"/>
        <v>Jun</v>
      </c>
      <c r="T3977" s="14" t="str">
        <f t="shared" si="439"/>
        <v>2016</v>
      </c>
      <c r="U3977" s="14" t="str">
        <f t="shared" si="440"/>
        <v>Jul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23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34"/>
        <v>47.692307692307693</v>
      </c>
      <c r="P3978" s="10">
        <f t="shared" si="435"/>
        <v>62</v>
      </c>
      <c r="Q3978" t="str">
        <f t="shared" si="436"/>
        <v>theater</v>
      </c>
      <c r="R3978" s="24" t="str">
        <f t="shared" si="437"/>
        <v>plays</v>
      </c>
      <c r="S3978" s="14" t="str">
        <f t="shared" si="438"/>
        <v>Jul</v>
      </c>
      <c r="T3978" s="14" t="str">
        <f t="shared" si="439"/>
        <v>2014</v>
      </c>
      <c r="U3978" s="14" t="str">
        <f t="shared" si="440"/>
        <v>Aug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23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34"/>
        <v>1.4500000000000002</v>
      </c>
      <c r="P3979" s="10">
        <f t="shared" si="435"/>
        <v>217.5</v>
      </c>
      <c r="Q3979" t="str">
        <f t="shared" si="436"/>
        <v>theater</v>
      </c>
      <c r="R3979" s="24" t="str">
        <f t="shared" si="437"/>
        <v>plays</v>
      </c>
      <c r="S3979" s="14" t="str">
        <f t="shared" si="438"/>
        <v>Jun</v>
      </c>
      <c r="T3979" s="14" t="str">
        <f t="shared" si="439"/>
        <v>2016</v>
      </c>
      <c r="U3979" s="14" t="str">
        <f t="shared" si="440"/>
        <v>Jul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23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34"/>
        <v>10.7</v>
      </c>
      <c r="P3980" s="10">
        <f t="shared" si="435"/>
        <v>26.75</v>
      </c>
      <c r="Q3980" t="str">
        <f t="shared" si="436"/>
        <v>theater</v>
      </c>
      <c r="R3980" s="24" t="str">
        <f t="shared" si="437"/>
        <v>plays</v>
      </c>
      <c r="S3980" s="14" t="str">
        <f t="shared" si="438"/>
        <v>Dec</v>
      </c>
      <c r="T3980" s="14" t="str">
        <f t="shared" si="439"/>
        <v>2014</v>
      </c>
      <c r="U3980" s="14" t="str">
        <f t="shared" si="440"/>
        <v>Jan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23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34"/>
        <v>1.8333333333333333</v>
      </c>
      <c r="P3981" s="10">
        <f t="shared" si="435"/>
        <v>18.333333333333332</v>
      </c>
      <c r="Q3981" t="str">
        <f t="shared" si="436"/>
        <v>theater</v>
      </c>
      <c r="R3981" s="24" t="str">
        <f t="shared" si="437"/>
        <v>plays</v>
      </c>
      <c r="S3981" s="14" t="str">
        <f t="shared" si="438"/>
        <v>Mar</v>
      </c>
      <c r="T3981" s="14" t="str">
        <f t="shared" si="439"/>
        <v>2015</v>
      </c>
      <c r="U3981" s="14" t="str">
        <f t="shared" si="440"/>
        <v>Mar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23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34"/>
        <v>18</v>
      </c>
      <c r="P3982" s="10">
        <f t="shared" si="435"/>
        <v>64.285714285714292</v>
      </c>
      <c r="Q3982" t="str">
        <f t="shared" si="436"/>
        <v>theater</v>
      </c>
      <c r="R3982" s="24" t="str">
        <f t="shared" si="437"/>
        <v>plays</v>
      </c>
      <c r="S3982" s="14" t="str">
        <f t="shared" si="438"/>
        <v>Jun</v>
      </c>
      <c r="T3982" s="14" t="str">
        <f t="shared" si="439"/>
        <v>2014</v>
      </c>
      <c r="U3982" s="14" t="str">
        <f t="shared" si="440"/>
        <v>Jul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2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34"/>
        <v>4.083333333333333</v>
      </c>
      <c r="P3983" s="10">
        <f t="shared" si="435"/>
        <v>175</v>
      </c>
      <c r="Q3983" t="str">
        <f t="shared" si="436"/>
        <v>theater</v>
      </c>
      <c r="R3983" s="24" t="str">
        <f t="shared" si="437"/>
        <v>plays</v>
      </c>
      <c r="S3983" s="14" t="str">
        <f t="shared" si="438"/>
        <v>May</v>
      </c>
      <c r="T3983" s="14" t="str">
        <f t="shared" si="439"/>
        <v>2016</v>
      </c>
      <c r="U3983" s="14" t="str">
        <f t="shared" si="440"/>
        <v>Jul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23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34"/>
        <v>20</v>
      </c>
      <c r="P3984" s="10">
        <f t="shared" si="435"/>
        <v>34</v>
      </c>
      <c r="Q3984" t="str">
        <f t="shared" si="436"/>
        <v>theater</v>
      </c>
      <c r="R3984" s="24" t="str">
        <f t="shared" si="437"/>
        <v>plays</v>
      </c>
      <c r="S3984" s="14" t="str">
        <f t="shared" si="438"/>
        <v>May</v>
      </c>
      <c r="T3984" s="14" t="str">
        <f t="shared" si="439"/>
        <v>2015</v>
      </c>
      <c r="U3984" s="14" t="str">
        <f t="shared" si="440"/>
        <v>Jul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23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34"/>
        <v>34.802513464991023</v>
      </c>
      <c r="P3985" s="10">
        <f t="shared" si="435"/>
        <v>84.282608695652172</v>
      </c>
      <c r="Q3985" t="str">
        <f t="shared" si="436"/>
        <v>theater</v>
      </c>
      <c r="R3985" s="24" t="str">
        <f t="shared" si="437"/>
        <v>plays</v>
      </c>
      <c r="S3985" s="14" t="str">
        <f t="shared" si="438"/>
        <v>Apr</v>
      </c>
      <c r="T3985" s="14" t="str">
        <f t="shared" si="439"/>
        <v>2014</v>
      </c>
      <c r="U3985" s="14" t="str">
        <f t="shared" si="440"/>
        <v>May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23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34"/>
        <v>6.3333333333333339</v>
      </c>
      <c r="P3986" s="10">
        <f t="shared" si="435"/>
        <v>9.5</v>
      </c>
      <c r="Q3986" t="str">
        <f t="shared" si="436"/>
        <v>theater</v>
      </c>
      <c r="R3986" s="24" t="str">
        <f t="shared" si="437"/>
        <v>plays</v>
      </c>
      <c r="S3986" s="14" t="str">
        <f t="shared" si="438"/>
        <v>Oct</v>
      </c>
      <c r="T3986" s="14" t="str">
        <f t="shared" si="439"/>
        <v>2014</v>
      </c>
      <c r="U3986" s="14" t="str">
        <f t="shared" si="440"/>
        <v>Nov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23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34"/>
        <v>32.049999999999997</v>
      </c>
      <c r="P3987" s="10">
        <f t="shared" si="435"/>
        <v>33.736842105263158</v>
      </c>
      <c r="Q3987" t="str">
        <f t="shared" si="436"/>
        <v>theater</v>
      </c>
      <c r="R3987" s="24" t="str">
        <f t="shared" si="437"/>
        <v>plays</v>
      </c>
      <c r="S3987" s="14" t="str">
        <f t="shared" si="438"/>
        <v>Jan</v>
      </c>
      <c r="T3987" s="14" t="str">
        <f t="shared" si="439"/>
        <v>2016</v>
      </c>
      <c r="U3987" s="14" t="str">
        <f t="shared" si="440"/>
        <v>Feb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23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34"/>
        <v>9.76</v>
      </c>
      <c r="P3988" s="10">
        <f t="shared" si="435"/>
        <v>37.53846153846154</v>
      </c>
      <c r="Q3988" t="str">
        <f t="shared" si="436"/>
        <v>theater</v>
      </c>
      <c r="R3988" s="24" t="str">
        <f t="shared" si="437"/>
        <v>plays</v>
      </c>
      <c r="S3988" s="14" t="str">
        <f t="shared" si="438"/>
        <v>Apr</v>
      </c>
      <c r="T3988" s="14" t="str">
        <f t="shared" si="439"/>
        <v>2016</v>
      </c>
      <c r="U3988" s="14" t="str">
        <f t="shared" si="440"/>
        <v>May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23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34"/>
        <v>37.75</v>
      </c>
      <c r="P3989" s="10">
        <f t="shared" si="435"/>
        <v>11.615384615384615</v>
      </c>
      <c r="Q3989" t="str">
        <f t="shared" si="436"/>
        <v>theater</v>
      </c>
      <c r="R3989" s="24" t="str">
        <f t="shared" si="437"/>
        <v>plays</v>
      </c>
      <c r="S3989" s="14" t="str">
        <f t="shared" si="438"/>
        <v>May</v>
      </c>
      <c r="T3989" s="14" t="str">
        <f t="shared" si="439"/>
        <v>2014</v>
      </c>
      <c r="U3989" s="14" t="str">
        <f t="shared" si="440"/>
        <v>May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23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34"/>
        <v>2.1333333333333333</v>
      </c>
      <c r="P3990" s="10">
        <f t="shared" si="435"/>
        <v>8</v>
      </c>
      <c r="Q3990" t="str">
        <f t="shared" si="436"/>
        <v>theater</v>
      </c>
      <c r="R3990" s="24" t="str">
        <f t="shared" si="437"/>
        <v>plays</v>
      </c>
      <c r="S3990" s="14" t="str">
        <f t="shared" si="438"/>
        <v>Aug</v>
      </c>
      <c r="T3990" s="14" t="str">
        <f t="shared" si="439"/>
        <v>2015</v>
      </c>
      <c r="U3990" s="14" t="str">
        <f t="shared" si="440"/>
        <v>Aug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23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34"/>
        <v>0</v>
      </c>
      <c r="P3991" s="10" t="e">
        <f t="shared" si="435"/>
        <v>#DIV/0!</v>
      </c>
      <c r="Q3991" t="str">
        <f t="shared" si="436"/>
        <v>theater</v>
      </c>
      <c r="R3991" s="24" t="str">
        <f t="shared" si="437"/>
        <v>plays</v>
      </c>
      <c r="S3991" s="14" t="str">
        <f t="shared" si="438"/>
        <v>Oct</v>
      </c>
      <c r="T3991" s="14" t="str">
        <f t="shared" si="439"/>
        <v>2015</v>
      </c>
      <c r="U3991" s="14" t="str">
        <f t="shared" si="440"/>
        <v>Nov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23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34"/>
        <v>4.1818181818181817</v>
      </c>
      <c r="P3992" s="10">
        <f t="shared" si="435"/>
        <v>23</v>
      </c>
      <c r="Q3992" t="str">
        <f t="shared" si="436"/>
        <v>theater</v>
      </c>
      <c r="R3992" s="24" t="str">
        <f t="shared" si="437"/>
        <v>plays</v>
      </c>
      <c r="S3992" s="14" t="str">
        <f t="shared" si="438"/>
        <v>Feb</v>
      </c>
      <c r="T3992" s="14" t="str">
        <f t="shared" si="439"/>
        <v>2016</v>
      </c>
      <c r="U3992" s="14" t="str">
        <f t="shared" si="440"/>
        <v>Mar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2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34"/>
        <v>20</v>
      </c>
      <c r="P3993" s="10">
        <f t="shared" si="435"/>
        <v>100</v>
      </c>
      <c r="Q3993" t="str">
        <f t="shared" si="436"/>
        <v>theater</v>
      </c>
      <c r="R3993" s="24" t="str">
        <f t="shared" si="437"/>
        <v>plays</v>
      </c>
      <c r="S3993" s="14" t="str">
        <f t="shared" si="438"/>
        <v>May</v>
      </c>
      <c r="T3993" s="14" t="str">
        <f t="shared" si="439"/>
        <v>2015</v>
      </c>
      <c r="U3993" s="14" t="str">
        <f t="shared" si="440"/>
        <v>May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23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34"/>
        <v>5.41</v>
      </c>
      <c r="P3994" s="10">
        <f t="shared" si="435"/>
        <v>60.111111111111114</v>
      </c>
      <c r="Q3994" t="str">
        <f t="shared" si="436"/>
        <v>theater</v>
      </c>
      <c r="R3994" s="24" t="str">
        <f t="shared" si="437"/>
        <v>plays</v>
      </c>
      <c r="S3994" s="14" t="str">
        <f t="shared" si="438"/>
        <v>Oct</v>
      </c>
      <c r="T3994" s="14" t="str">
        <f t="shared" si="439"/>
        <v>2015</v>
      </c>
      <c r="U3994" s="14" t="str">
        <f t="shared" si="440"/>
        <v>Dec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23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34"/>
        <v>6.0000000000000001E-3</v>
      </c>
      <c r="P3995" s="10">
        <f t="shared" si="435"/>
        <v>3</v>
      </c>
      <c r="Q3995" t="str">
        <f t="shared" si="436"/>
        <v>theater</v>
      </c>
      <c r="R3995" s="24" t="str">
        <f t="shared" si="437"/>
        <v>plays</v>
      </c>
      <c r="S3995" s="14" t="str">
        <f t="shared" si="438"/>
        <v>Apr</v>
      </c>
      <c r="T3995" s="14" t="str">
        <f t="shared" si="439"/>
        <v>2015</v>
      </c>
      <c r="U3995" s="14" t="str">
        <f t="shared" si="440"/>
        <v>May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23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34"/>
        <v>0.25</v>
      </c>
      <c r="P3996" s="10">
        <f t="shared" si="435"/>
        <v>5</v>
      </c>
      <c r="Q3996" t="str">
        <f t="shared" si="436"/>
        <v>theater</v>
      </c>
      <c r="R3996" s="24" t="str">
        <f t="shared" si="437"/>
        <v>plays</v>
      </c>
      <c r="S3996" s="14" t="str">
        <f t="shared" si="438"/>
        <v>Jun</v>
      </c>
      <c r="T3996" s="14" t="str">
        <f t="shared" si="439"/>
        <v>2014</v>
      </c>
      <c r="U3996" s="14" t="str">
        <f t="shared" si="440"/>
        <v>Jul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23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34"/>
        <v>35</v>
      </c>
      <c r="P3997" s="10">
        <f t="shared" si="435"/>
        <v>17.5</v>
      </c>
      <c r="Q3997" t="str">
        <f t="shared" si="436"/>
        <v>theater</v>
      </c>
      <c r="R3997" s="24" t="str">
        <f t="shared" si="437"/>
        <v>plays</v>
      </c>
      <c r="S3997" s="14" t="str">
        <f t="shared" si="438"/>
        <v>Jan</v>
      </c>
      <c r="T3997" s="14" t="str">
        <f t="shared" si="439"/>
        <v>2015</v>
      </c>
      <c r="U3997" s="14" t="str">
        <f t="shared" si="440"/>
        <v>Feb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23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34"/>
        <v>16.566666666666666</v>
      </c>
      <c r="P3998" s="10">
        <f t="shared" si="435"/>
        <v>29.235294117647058</v>
      </c>
      <c r="Q3998" t="str">
        <f t="shared" si="436"/>
        <v>theater</v>
      </c>
      <c r="R3998" s="24" t="str">
        <f t="shared" si="437"/>
        <v>plays</v>
      </c>
      <c r="S3998" s="14" t="str">
        <f t="shared" si="438"/>
        <v>Nov</v>
      </c>
      <c r="T3998" s="14" t="str">
        <f t="shared" si="439"/>
        <v>2014</v>
      </c>
      <c r="U3998" s="14" t="str">
        <f t="shared" si="440"/>
        <v>Nov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23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34"/>
        <v>0</v>
      </c>
      <c r="P3999" s="10" t="e">
        <f t="shared" si="435"/>
        <v>#DIV/0!</v>
      </c>
      <c r="Q3999" t="str">
        <f t="shared" si="436"/>
        <v>theater</v>
      </c>
      <c r="R3999" s="24" t="str">
        <f t="shared" si="437"/>
        <v>plays</v>
      </c>
      <c r="S3999" s="14" t="str">
        <f t="shared" si="438"/>
        <v>Mar</v>
      </c>
      <c r="T3999" s="14" t="str">
        <f t="shared" si="439"/>
        <v>2015</v>
      </c>
      <c r="U3999" s="14" t="str">
        <f t="shared" si="440"/>
        <v>Apr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23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34"/>
        <v>57.199999999999996</v>
      </c>
      <c r="P4000" s="10">
        <f t="shared" si="435"/>
        <v>59.583333333333336</v>
      </c>
      <c r="Q4000" t="str">
        <f t="shared" si="436"/>
        <v>theater</v>
      </c>
      <c r="R4000" s="24" t="str">
        <f t="shared" si="437"/>
        <v>plays</v>
      </c>
      <c r="S4000" s="14" t="str">
        <f t="shared" si="438"/>
        <v>Feb</v>
      </c>
      <c r="T4000" s="14" t="str">
        <f t="shared" si="439"/>
        <v>2015</v>
      </c>
      <c r="U4000" s="14" t="str">
        <f t="shared" si="440"/>
        <v>Mar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23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34"/>
        <v>16.514285714285716</v>
      </c>
      <c r="P4001" s="10">
        <f t="shared" si="435"/>
        <v>82.571428571428569</v>
      </c>
      <c r="Q4001" t="str">
        <f t="shared" si="436"/>
        <v>theater</v>
      </c>
      <c r="R4001" s="24" t="str">
        <f t="shared" si="437"/>
        <v>plays</v>
      </c>
      <c r="S4001" s="14" t="str">
        <f t="shared" si="438"/>
        <v>Jul</v>
      </c>
      <c r="T4001" s="14" t="str">
        <f t="shared" si="439"/>
        <v>2014</v>
      </c>
      <c r="U4001" s="14" t="str">
        <f t="shared" si="440"/>
        <v>Aug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23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34"/>
        <v>0.125</v>
      </c>
      <c r="P4002" s="10">
        <f t="shared" si="435"/>
        <v>10</v>
      </c>
      <c r="Q4002" t="str">
        <f t="shared" si="436"/>
        <v>theater</v>
      </c>
      <c r="R4002" s="24" t="str">
        <f t="shared" si="437"/>
        <v>plays</v>
      </c>
      <c r="S4002" s="14" t="str">
        <f t="shared" si="438"/>
        <v>Mar</v>
      </c>
      <c r="T4002" s="14" t="str">
        <f t="shared" si="439"/>
        <v>2016</v>
      </c>
      <c r="U4002" s="14" t="str">
        <f t="shared" si="440"/>
        <v>May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2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34"/>
        <v>37.75</v>
      </c>
      <c r="P4003" s="10">
        <f t="shared" si="435"/>
        <v>32.357142857142854</v>
      </c>
      <c r="Q4003" t="str">
        <f t="shared" si="436"/>
        <v>theater</v>
      </c>
      <c r="R4003" s="24" t="str">
        <f t="shared" si="437"/>
        <v>plays</v>
      </c>
      <c r="S4003" s="14" t="str">
        <f t="shared" si="438"/>
        <v>Feb</v>
      </c>
      <c r="T4003" s="14" t="str">
        <f t="shared" si="439"/>
        <v>2017</v>
      </c>
      <c r="U4003" s="14" t="str">
        <f t="shared" si="440"/>
        <v>Mar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23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34"/>
        <v>1.8399999999999999</v>
      </c>
      <c r="P4004" s="10">
        <f t="shared" si="435"/>
        <v>5.75</v>
      </c>
      <c r="Q4004" t="str">
        <f t="shared" si="436"/>
        <v>theater</v>
      </c>
      <c r="R4004" s="24" t="str">
        <f t="shared" si="437"/>
        <v>plays</v>
      </c>
      <c r="S4004" s="14" t="str">
        <f t="shared" si="438"/>
        <v>Aug</v>
      </c>
      <c r="T4004" s="14" t="str">
        <f t="shared" si="439"/>
        <v>2014</v>
      </c>
      <c r="U4004" s="14" t="str">
        <f t="shared" si="440"/>
        <v>Sep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23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34"/>
        <v>10.050000000000001</v>
      </c>
      <c r="P4005" s="10">
        <f t="shared" si="435"/>
        <v>100.5</v>
      </c>
      <c r="Q4005" t="str">
        <f t="shared" si="436"/>
        <v>theater</v>
      </c>
      <c r="R4005" s="24" t="str">
        <f t="shared" si="437"/>
        <v>plays</v>
      </c>
      <c r="S4005" s="14" t="str">
        <f t="shared" si="438"/>
        <v>Jan</v>
      </c>
      <c r="T4005" s="14" t="str">
        <f t="shared" si="439"/>
        <v>2015</v>
      </c>
      <c r="U4005" s="14" t="str">
        <f t="shared" si="440"/>
        <v>Feb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23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34"/>
        <v>0.2</v>
      </c>
      <c r="P4006" s="10">
        <f t="shared" si="435"/>
        <v>1</v>
      </c>
      <c r="Q4006" t="str">
        <f t="shared" si="436"/>
        <v>theater</v>
      </c>
      <c r="R4006" s="24" t="str">
        <f t="shared" si="437"/>
        <v>plays</v>
      </c>
      <c r="S4006" s="14" t="str">
        <f t="shared" si="438"/>
        <v>Sep</v>
      </c>
      <c r="T4006" s="14" t="str">
        <f t="shared" si="439"/>
        <v>2014</v>
      </c>
      <c r="U4006" s="14" t="str">
        <f t="shared" si="440"/>
        <v>Oct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23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34"/>
        <v>1.3333333333333335</v>
      </c>
      <c r="P4007" s="10">
        <f t="shared" si="435"/>
        <v>20</v>
      </c>
      <c r="Q4007" t="str">
        <f t="shared" si="436"/>
        <v>theater</v>
      </c>
      <c r="R4007" s="24" t="str">
        <f t="shared" si="437"/>
        <v>plays</v>
      </c>
      <c r="S4007" s="14" t="str">
        <f t="shared" si="438"/>
        <v>Aug</v>
      </c>
      <c r="T4007" s="14" t="str">
        <f t="shared" si="439"/>
        <v>2014</v>
      </c>
      <c r="U4007" s="14" t="str">
        <f t="shared" si="440"/>
        <v>Oct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23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34"/>
        <v>6.6666666666666671E-3</v>
      </c>
      <c r="P4008" s="10">
        <f t="shared" si="435"/>
        <v>2</v>
      </c>
      <c r="Q4008" t="str">
        <f t="shared" si="436"/>
        <v>theater</v>
      </c>
      <c r="R4008" s="24" t="str">
        <f t="shared" si="437"/>
        <v>plays</v>
      </c>
      <c r="S4008" s="14" t="str">
        <f t="shared" si="438"/>
        <v>Jan</v>
      </c>
      <c r="T4008" s="14" t="str">
        <f t="shared" si="439"/>
        <v>2016</v>
      </c>
      <c r="U4008" s="14" t="str">
        <f t="shared" si="440"/>
        <v>Feb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23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34"/>
        <v>0.25</v>
      </c>
      <c r="P4009" s="10">
        <f t="shared" si="435"/>
        <v>5</v>
      </c>
      <c r="Q4009" t="str">
        <f t="shared" si="436"/>
        <v>theater</v>
      </c>
      <c r="R4009" s="24" t="str">
        <f t="shared" si="437"/>
        <v>plays</v>
      </c>
      <c r="S4009" s="14" t="str">
        <f t="shared" si="438"/>
        <v>Jul</v>
      </c>
      <c r="T4009" s="14" t="str">
        <f t="shared" si="439"/>
        <v>2014</v>
      </c>
      <c r="U4009" s="14" t="str">
        <f t="shared" si="440"/>
        <v>Aug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23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34"/>
        <v>6</v>
      </c>
      <c r="P4010" s="10">
        <f t="shared" si="435"/>
        <v>15</v>
      </c>
      <c r="Q4010" t="str">
        <f t="shared" si="436"/>
        <v>theater</v>
      </c>
      <c r="R4010" s="24" t="str">
        <f t="shared" si="437"/>
        <v>plays</v>
      </c>
      <c r="S4010" s="14" t="str">
        <f t="shared" si="438"/>
        <v>Jun</v>
      </c>
      <c r="T4010" s="14" t="str">
        <f t="shared" si="439"/>
        <v>2015</v>
      </c>
      <c r="U4010" s="14" t="str">
        <f t="shared" si="440"/>
        <v>Jul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23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34"/>
        <v>3.8860103626943006</v>
      </c>
      <c r="P4011" s="10">
        <f t="shared" si="435"/>
        <v>25</v>
      </c>
      <c r="Q4011" t="str">
        <f t="shared" si="436"/>
        <v>theater</v>
      </c>
      <c r="R4011" s="24" t="str">
        <f t="shared" si="437"/>
        <v>plays</v>
      </c>
      <c r="S4011" s="14" t="str">
        <f t="shared" si="438"/>
        <v>Jul</v>
      </c>
      <c r="T4011" s="14" t="str">
        <f t="shared" si="439"/>
        <v>2014</v>
      </c>
      <c r="U4011" s="14" t="str">
        <f t="shared" si="440"/>
        <v>Sep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23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34"/>
        <v>24.194444444444443</v>
      </c>
      <c r="P4012" s="10">
        <f t="shared" si="435"/>
        <v>45.842105263157897</v>
      </c>
      <c r="Q4012" t="str">
        <f t="shared" si="436"/>
        <v>theater</v>
      </c>
      <c r="R4012" s="24" t="str">
        <f t="shared" si="437"/>
        <v>plays</v>
      </c>
      <c r="S4012" s="14" t="str">
        <f t="shared" si="438"/>
        <v>Oct</v>
      </c>
      <c r="T4012" s="14" t="str">
        <f t="shared" si="439"/>
        <v>2014</v>
      </c>
      <c r="U4012" s="14" t="str">
        <f t="shared" si="440"/>
        <v>Oct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2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34"/>
        <v>7.6</v>
      </c>
      <c r="P4013" s="10">
        <f t="shared" si="435"/>
        <v>4.75</v>
      </c>
      <c r="Q4013" t="str">
        <f t="shared" si="436"/>
        <v>theater</v>
      </c>
      <c r="R4013" s="24" t="str">
        <f t="shared" si="437"/>
        <v>plays</v>
      </c>
      <c r="S4013" s="14" t="str">
        <f t="shared" si="438"/>
        <v>Dec</v>
      </c>
      <c r="T4013" s="14" t="str">
        <f t="shared" si="439"/>
        <v>2014</v>
      </c>
      <c r="U4013" s="14" t="str">
        <f t="shared" si="440"/>
        <v>Jan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23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34"/>
        <v>0</v>
      </c>
      <c r="P4014" s="10" t="e">
        <f t="shared" si="435"/>
        <v>#DIV/0!</v>
      </c>
      <c r="Q4014" t="str">
        <f t="shared" si="436"/>
        <v>theater</v>
      </c>
      <c r="R4014" s="24" t="str">
        <f t="shared" si="437"/>
        <v>plays</v>
      </c>
      <c r="S4014" s="14" t="str">
        <f t="shared" si="438"/>
        <v>Apr</v>
      </c>
      <c r="T4014" s="14" t="str">
        <f t="shared" si="439"/>
        <v>2015</v>
      </c>
      <c r="U4014" s="14" t="str">
        <f t="shared" si="440"/>
        <v>May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23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34"/>
        <v>1.3</v>
      </c>
      <c r="P4015" s="10">
        <f t="shared" si="435"/>
        <v>13</v>
      </c>
      <c r="Q4015" t="str">
        <f t="shared" si="436"/>
        <v>theater</v>
      </c>
      <c r="R4015" s="24" t="str">
        <f t="shared" si="437"/>
        <v>plays</v>
      </c>
      <c r="S4015" s="14" t="str">
        <f t="shared" si="438"/>
        <v>Jan</v>
      </c>
      <c r="T4015" s="14" t="str">
        <f t="shared" si="439"/>
        <v>2015</v>
      </c>
      <c r="U4015" s="14" t="str">
        <f t="shared" si="440"/>
        <v>Feb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23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34"/>
        <v>0</v>
      </c>
      <c r="P4016" s="10" t="e">
        <f t="shared" si="435"/>
        <v>#DIV/0!</v>
      </c>
      <c r="Q4016" t="str">
        <f t="shared" si="436"/>
        <v>theater</v>
      </c>
      <c r="R4016" s="24" t="str">
        <f t="shared" si="437"/>
        <v>plays</v>
      </c>
      <c r="S4016" s="14" t="str">
        <f t="shared" si="438"/>
        <v>Feb</v>
      </c>
      <c r="T4016" s="14" t="str">
        <f t="shared" si="439"/>
        <v>2016</v>
      </c>
      <c r="U4016" s="14" t="str">
        <f t="shared" si="440"/>
        <v>Mar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23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34"/>
        <v>1.4285714285714287E-2</v>
      </c>
      <c r="P4017" s="10">
        <f t="shared" si="435"/>
        <v>1</v>
      </c>
      <c r="Q4017" t="str">
        <f t="shared" si="436"/>
        <v>theater</v>
      </c>
      <c r="R4017" s="24" t="str">
        <f t="shared" si="437"/>
        <v>plays</v>
      </c>
      <c r="S4017" s="14" t="str">
        <f t="shared" si="438"/>
        <v>Jun</v>
      </c>
      <c r="T4017" s="14" t="str">
        <f t="shared" si="439"/>
        <v>2015</v>
      </c>
      <c r="U4017" s="14" t="str">
        <f t="shared" si="440"/>
        <v>Jul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23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34"/>
        <v>14.000000000000002</v>
      </c>
      <c r="P4018" s="10">
        <f t="shared" si="435"/>
        <v>10</v>
      </c>
      <c r="Q4018" t="str">
        <f t="shared" si="436"/>
        <v>theater</v>
      </c>
      <c r="R4018" s="24" t="str">
        <f t="shared" si="437"/>
        <v>plays</v>
      </c>
      <c r="S4018" s="14" t="str">
        <f t="shared" si="438"/>
        <v>Aug</v>
      </c>
      <c r="T4018" s="14" t="str">
        <f t="shared" si="439"/>
        <v>2014</v>
      </c>
      <c r="U4018" s="14" t="str">
        <f t="shared" si="440"/>
        <v>Sep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23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34"/>
        <v>1.05</v>
      </c>
      <c r="P4019" s="10">
        <f t="shared" si="435"/>
        <v>52.5</v>
      </c>
      <c r="Q4019" t="str">
        <f t="shared" si="436"/>
        <v>theater</v>
      </c>
      <c r="R4019" s="24" t="str">
        <f t="shared" si="437"/>
        <v>plays</v>
      </c>
      <c r="S4019" s="14" t="str">
        <f t="shared" si="438"/>
        <v>Aug</v>
      </c>
      <c r="T4019" s="14" t="str">
        <f t="shared" si="439"/>
        <v>2014</v>
      </c>
      <c r="U4019" s="14" t="str">
        <f t="shared" si="440"/>
        <v>Sep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23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34"/>
        <v>8.6666666666666679</v>
      </c>
      <c r="P4020" s="10">
        <f t="shared" si="435"/>
        <v>32.5</v>
      </c>
      <c r="Q4020" t="str">
        <f t="shared" si="436"/>
        <v>theater</v>
      </c>
      <c r="R4020" s="24" t="str">
        <f t="shared" si="437"/>
        <v>plays</v>
      </c>
      <c r="S4020" s="14" t="str">
        <f t="shared" si="438"/>
        <v>Sep</v>
      </c>
      <c r="T4020" s="14" t="str">
        <f t="shared" si="439"/>
        <v>2016</v>
      </c>
      <c r="U4020" s="14" t="str">
        <f t="shared" si="440"/>
        <v>Oct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23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34"/>
        <v>0.82857142857142851</v>
      </c>
      <c r="P4021" s="10">
        <f t="shared" si="435"/>
        <v>7.25</v>
      </c>
      <c r="Q4021" t="str">
        <f t="shared" si="436"/>
        <v>theater</v>
      </c>
      <c r="R4021" s="24" t="str">
        <f t="shared" si="437"/>
        <v>plays</v>
      </c>
      <c r="S4021" s="14" t="str">
        <f t="shared" si="438"/>
        <v>Feb</v>
      </c>
      <c r="T4021" s="14" t="str">
        <f t="shared" si="439"/>
        <v>2016</v>
      </c>
      <c r="U4021" s="14" t="str">
        <f t="shared" si="440"/>
        <v>Apr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23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34"/>
        <v>16.666666666666664</v>
      </c>
      <c r="P4022" s="10">
        <f t="shared" si="435"/>
        <v>33.333333333333336</v>
      </c>
      <c r="Q4022" t="str">
        <f t="shared" si="436"/>
        <v>theater</v>
      </c>
      <c r="R4022" s="24" t="str">
        <f t="shared" si="437"/>
        <v>plays</v>
      </c>
      <c r="S4022" s="14" t="str">
        <f t="shared" si="438"/>
        <v>Feb</v>
      </c>
      <c r="T4022" s="14" t="str">
        <f t="shared" si="439"/>
        <v>2015</v>
      </c>
      <c r="U4022" s="14" t="str">
        <f t="shared" si="440"/>
        <v>Mar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34"/>
        <v>0.83333333333333337</v>
      </c>
      <c r="P4023" s="10">
        <f t="shared" si="435"/>
        <v>62.5</v>
      </c>
      <c r="Q4023" t="str">
        <f t="shared" si="436"/>
        <v>theater</v>
      </c>
      <c r="R4023" s="24" t="str">
        <f t="shared" si="437"/>
        <v>plays</v>
      </c>
      <c r="S4023" s="14" t="str">
        <f t="shared" si="438"/>
        <v>Aug</v>
      </c>
      <c r="T4023" s="14" t="str">
        <f t="shared" si="439"/>
        <v>2014</v>
      </c>
      <c r="U4023" s="14" t="str">
        <f t="shared" si="440"/>
        <v>Oct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23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34"/>
        <v>69.561111111111103</v>
      </c>
      <c r="P4024" s="10">
        <f t="shared" si="435"/>
        <v>63.558375634517766</v>
      </c>
      <c r="Q4024" t="str">
        <f t="shared" si="436"/>
        <v>theater</v>
      </c>
      <c r="R4024" s="24" t="str">
        <f t="shared" si="437"/>
        <v>plays</v>
      </c>
      <c r="S4024" s="14" t="str">
        <f t="shared" si="438"/>
        <v>Dec</v>
      </c>
      <c r="T4024" s="14" t="str">
        <f t="shared" si="439"/>
        <v>2014</v>
      </c>
      <c r="U4024" s="14" t="str">
        <f t="shared" si="440"/>
        <v>Feb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23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34"/>
        <v>0</v>
      </c>
      <c r="P4025" s="10" t="e">
        <f t="shared" si="435"/>
        <v>#DIV/0!</v>
      </c>
      <c r="Q4025" t="str">
        <f t="shared" si="436"/>
        <v>theater</v>
      </c>
      <c r="R4025" s="24" t="str">
        <f t="shared" si="437"/>
        <v>plays</v>
      </c>
      <c r="S4025" s="14" t="str">
        <f t="shared" si="438"/>
        <v>Feb</v>
      </c>
      <c r="T4025" s="14" t="str">
        <f t="shared" si="439"/>
        <v>2016</v>
      </c>
      <c r="U4025" s="14" t="str">
        <f t="shared" si="440"/>
        <v>Mar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23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34"/>
        <v>1.25</v>
      </c>
      <c r="P4026" s="10">
        <f t="shared" si="435"/>
        <v>10</v>
      </c>
      <c r="Q4026" t="str">
        <f t="shared" si="436"/>
        <v>theater</v>
      </c>
      <c r="R4026" s="24" t="str">
        <f t="shared" si="437"/>
        <v>plays</v>
      </c>
      <c r="S4026" s="14" t="str">
        <f t="shared" si="438"/>
        <v>Aug</v>
      </c>
      <c r="T4026" s="14" t="str">
        <f t="shared" si="439"/>
        <v>2015</v>
      </c>
      <c r="U4026" s="14" t="str">
        <f t="shared" si="440"/>
        <v>Aug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23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34"/>
        <v>5</v>
      </c>
      <c r="P4027" s="10">
        <f t="shared" si="435"/>
        <v>62.5</v>
      </c>
      <c r="Q4027" t="str">
        <f t="shared" si="436"/>
        <v>theater</v>
      </c>
      <c r="R4027" s="24" t="str">
        <f t="shared" si="437"/>
        <v>plays</v>
      </c>
      <c r="S4027" s="14" t="str">
        <f t="shared" si="438"/>
        <v>May</v>
      </c>
      <c r="T4027" s="14" t="str">
        <f t="shared" si="439"/>
        <v>2015</v>
      </c>
      <c r="U4027" s="14" t="str">
        <f t="shared" si="440"/>
        <v>Jul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23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34"/>
        <v>0</v>
      </c>
      <c r="P4028" s="10" t="e">
        <f t="shared" si="435"/>
        <v>#DIV/0!</v>
      </c>
      <c r="Q4028" t="str">
        <f t="shared" si="436"/>
        <v>theater</v>
      </c>
      <c r="R4028" s="24" t="str">
        <f t="shared" si="437"/>
        <v>plays</v>
      </c>
      <c r="S4028" s="14" t="str">
        <f t="shared" si="438"/>
        <v>Oct</v>
      </c>
      <c r="T4028" s="14" t="str">
        <f t="shared" si="439"/>
        <v>2015</v>
      </c>
      <c r="U4028" s="14" t="str">
        <f t="shared" si="440"/>
        <v>Dec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23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34"/>
        <v>7.166666666666667</v>
      </c>
      <c r="P4029" s="10">
        <f t="shared" si="435"/>
        <v>30.714285714285715</v>
      </c>
      <c r="Q4029" t="str">
        <f t="shared" si="436"/>
        <v>theater</v>
      </c>
      <c r="R4029" s="24" t="str">
        <f t="shared" si="437"/>
        <v>plays</v>
      </c>
      <c r="S4029" s="14" t="str">
        <f t="shared" si="438"/>
        <v>Feb</v>
      </c>
      <c r="T4029" s="14" t="str">
        <f t="shared" si="439"/>
        <v>2017</v>
      </c>
      <c r="U4029" s="14" t="str">
        <f t="shared" si="440"/>
        <v>Feb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23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34"/>
        <v>28.050000000000004</v>
      </c>
      <c r="P4030" s="10">
        <f t="shared" si="435"/>
        <v>51</v>
      </c>
      <c r="Q4030" t="str">
        <f t="shared" si="436"/>
        <v>theater</v>
      </c>
      <c r="R4030" s="24" t="str">
        <f t="shared" si="437"/>
        <v>plays</v>
      </c>
      <c r="S4030" s="14" t="str">
        <f t="shared" si="438"/>
        <v>May</v>
      </c>
      <c r="T4030" s="14" t="str">
        <f t="shared" si="439"/>
        <v>2014</v>
      </c>
      <c r="U4030" s="14" t="str">
        <f t="shared" si="440"/>
        <v>Jun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23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34"/>
        <v>0</v>
      </c>
      <c r="P4031" s="10" t="e">
        <f t="shared" si="435"/>
        <v>#DIV/0!</v>
      </c>
      <c r="Q4031" t="str">
        <f t="shared" si="436"/>
        <v>theater</v>
      </c>
      <c r="R4031" s="24" t="str">
        <f t="shared" si="437"/>
        <v>plays</v>
      </c>
      <c r="S4031" s="14" t="str">
        <f t="shared" si="438"/>
        <v>Nov</v>
      </c>
      <c r="T4031" s="14" t="str">
        <f t="shared" si="439"/>
        <v>2015</v>
      </c>
      <c r="U4031" s="14" t="str">
        <f t="shared" si="440"/>
        <v>Dec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23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34"/>
        <v>16</v>
      </c>
      <c r="P4032" s="10">
        <f t="shared" si="435"/>
        <v>66.666666666666671</v>
      </c>
      <c r="Q4032" t="str">
        <f t="shared" si="436"/>
        <v>theater</v>
      </c>
      <c r="R4032" s="24" t="str">
        <f t="shared" si="437"/>
        <v>plays</v>
      </c>
      <c r="S4032" s="14" t="str">
        <f t="shared" si="438"/>
        <v>Jan</v>
      </c>
      <c r="T4032" s="14" t="str">
        <f t="shared" si="439"/>
        <v>2016</v>
      </c>
      <c r="U4032" s="14" t="str">
        <f t="shared" si="440"/>
        <v>Feb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2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34"/>
        <v>0</v>
      </c>
      <c r="P4033" s="10" t="e">
        <f t="shared" si="435"/>
        <v>#DIV/0!</v>
      </c>
      <c r="Q4033" t="str">
        <f t="shared" si="436"/>
        <v>theater</v>
      </c>
      <c r="R4033" s="24" t="str">
        <f t="shared" si="437"/>
        <v>plays</v>
      </c>
      <c r="S4033" s="14" t="str">
        <f t="shared" si="438"/>
        <v>Oct</v>
      </c>
      <c r="T4033" s="14" t="str">
        <f t="shared" si="439"/>
        <v>2014</v>
      </c>
      <c r="U4033" s="14" t="str">
        <f t="shared" si="440"/>
        <v>Dec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23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434"/>
        <v>6.8287037037037033</v>
      </c>
      <c r="P4034" s="10">
        <f t="shared" si="435"/>
        <v>59</v>
      </c>
      <c r="Q4034" t="str">
        <f t="shared" si="436"/>
        <v>theater</v>
      </c>
      <c r="R4034" s="24" t="str">
        <f t="shared" si="437"/>
        <v>plays</v>
      </c>
      <c r="S4034" s="14" t="str">
        <f t="shared" si="438"/>
        <v>Oct</v>
      </c>
      <c r="T4034" s="14" t="str">
        <f t="shared" si="439"/>
        <v>2015</v>
      </c>
      <c r="U4034" s="14" t="str">
        <f t="shared" si="440"/>
        <v>Dec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23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441">E4035/D4035*100</f>
        <v>25.698702928870294</v>
      </c>
      <c r="P4035" s="10">
        <f t="shared" ref="P4035:P4098" si="442">E4035/L4035</f>
        <v>65.340319148936175</v>
      </c>
      <c r="Q4035" t="str">
        <f t="shared" ref="Q4035:Q4098" si="443">LEFT(N4035,FIND("/",N4035)-1)</f>
        <v>theater</v>
      </c>
      <c r="R4035" s="24" t="str">
        <f t="shared" ref="R4035:R4098" si="444">RIGHT(N4035,LEN(N4035)-SEARCH("/",N4035,1))</f>
        <v>plays</v>
      </c>
      <c r="S4035" s="14" t="str">
        <f t="shared" ref="S4035:S4098" si="445">TEXT((((J4035/60)/60)/24)+DATE(1970,1,1),"mmm")</f>
        <v>Sep</v>
      </c>
      <c r="T4035" s="14" t="str">
        <f t="shared" ref="T4035:T4098" si="446">TEXT(((((J4035/60)/60)/24)+DATE(1970,1,1)),"yyyy")</f>
        <v>2016</v>
      </c>
      <c r="U4035" s="14" t="str">
        <f t="shared" ref="U4035:U4098" si="447">TEXT((((I4035/60)/60)/24)+DATE(1970,1,1),"mmm")</f>
        <v>Oct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23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441"/>
        <v>1.4814814814814816</v>
      </c>
      <c r="P4036" s="10">
        <f t="shared" si="442"/>
        <v>100</v>
      </c>
      <c r="Q4036" t="str">
        <f t="shared" si="443"/>
        <v>theater</v>
      </c>
      <c r="R4036" s="24" t="str">
        <f t="shared" si="444"/>
        <v>plays</v>
      </c>
      <c r="S4036" s="14" t="str">
        <f t="shared" si="445"/>
        <v>Mar</v>
      </c>
      <c r="T4036" s="14" t="str">
        <f t="shared" si="446"/>
        <v>2015</v>
      </c>
      <c r="U4036" s="14" t="str">
        <f t="shared" si="447"/>
        <v>Apr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23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441"/>
        <v>36.85</v>
      </c>
      <c r="P4037" s="10">
        <f t="shared" si="442"/>
        <v>147.4</v>
      </c>
      <c r="Q4037" t="str">
        <f t="shared" si="443"/>
        <v>theater</v>
      </c>
      <c r="R4037" s="24" t="str">
        <f t="shared" si="444"/>
        <v>plays</v>
      </c>
      <c r="S4037" s="14" t="str">
        <f t="shared" si="445"/>
        <v>Sep</v>
      </c>
      <c r="T4037" s="14" t="str">
        <f t="shared" si="446"/>
        <v>2014</v>
      </c>
      <c r="U4037" s="14" t="str">
        <f t="shared" si="447"/>
        <v>Oct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23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441"/>
        <v>47.05</v>
      </c>
      <c r="P4038" s="10">
        <f t="shared" si="442"/>
        <v>166.05882352941177</v>
      </c>
      <c r="Q4038" t="str">
        <f t="shared" si="443"/>
        <v>theater</v>
      </c>
      <c r="R4038" s="24" t="str">
        <f t="shared" si="444"/>
        <v>plays</v>
      </c>
      <c r="S4038" s="14" t="str">
        <f t="shared" si="445"/>
        <v>Jun</v>
      </c>
      <c r="T4038" s="14" t="str">
        <f t="shared" si="446"/>
        <v>2014</v>
      </c>
      <c r="U4038" s="14" t="str">
        <f t="shared" si="447"/>
        <v>Jul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23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441"/>
        <v>11.428571428571429</v>
      </c>
      <c r="P4039" s="10">
        <f t="shared" si="442"/>
        <v>40</v>
      </c>
      <c r="Q4039" t="str">
        <f t="shared" si="443"/>
        <v>theater</v>
      </c>
      <c r="R4039" s="24" t="str">
        <f t="shared" si="444"/>
        <v>plays</v>
      </c>
      <c r="S4039" s="14" t="str">
        <f t="shared" si="445"/>
        <v>May</v>
      </c>
      <c r="T4039" s="14" t="str">
        <f t="shared" si="446"/>
        <v>2016</v>
      </c>
      <c r="U4039" s="14" t="str">
        <f t="shared" si="447"/>
        <v>May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23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441"/>
        <v>12.04</v>
      </c>
      <c r="P4040" s="10">
        <f t="shared" si="442"/>
        <v>75.25</v>
      </c>
      <c r="Q4040" t="str">
        <f t="shared" si="443"/>
        <v>theater</v>
      </c>
      <c r="R4040" s="24" t="str">
        <f t="shared" si="444"/>
        <v>plays</v>
      </c>
      <c r="S4040" s="14" t="str">
        <f t="shared" si="445"/>
        <v>Aug</v>
      </c>
      <c r="T4040" s="14" t="str">
        <f t="shared" si="446"/>
        <v>2014</v>
      </c>
      <c r="U4040" s="14" t="str">
        <f t="shared" si="447"/>
        <v>Oct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23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441"/>
        <v>60</v>
      </c>
      <c r="P4041" s="10">
        <f t="shared" si="442"/>
        <v>60</v>
      </c>
      <c r="Q4041" t="str">
        <f t="shared" si="443"/>
        <v>theater</v>
      </c>
      <c r="R4041" s="24" t="str">
        <f t="shared" si="444"/>
        <v>plays</v>
      </c>
      <c r="S4041" s="14" t="str">
        <f t="shared" si="445"/>
        <v>Oct</v>
      </c>
      <c r="T4041" s="14" t="str">
        <f t="shared" si="446"/>
        <v>2015</v>
      </c>
      <c r="U4041" s="14" t="str">
        <f t="shared" si="447"/>
        <v>Dec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23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441"/>
        <v>31.25</v>
      </c>
      <c r="P4042" s="10">
        <f t="shared" si="442"/>
        <v>1250</v>
      </c>
      <c r="Q4042" t="str">
        <f t="shared" si="443"/>
        <v>theater</v>
      </c>
      <c r="R4042" s="24" t="str">
        <f t="shared" si="444"/>
        <v>plays</v>
      </c>
      <c r="S4042" s="14" t="str">
        <f t="shared" si="445"/>
        <v>May</v>
      </c>
      <c r="T4042" s="14" t="str">
        <f t="shared" si="446"/>
        <v>2015</v>
      </c>
      <c r="U4042" s="14" t="str">
        <f t="shared" si="447"/>
        <v>Jul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2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441"/>
        <v>0.42</v>
      </c>
      <c r="P4043" s="10">
        <f t="shared" si="442"/>
        <v>10.5</v>
      </c>
      <c r="Q4043" t="str">
        <f t="shared" si="443"/>
        <v>theater</v>
      </c>
      <c r="R4043" s="24" t="str">
        <f t="shared" si="444"/>
        <v>plays</v>
      </c>
      <c r="S4043" s="14" t="str">
        <f t="shared" si="445"/>
        <v>Jul</v>
      </c>
      <c r="T4043" s="14" t="str">
        <f t="shared" si="446"/>
        <v>2016</v>
      </c>
      <c r="U4043" s="14" t="str">
        <f t="shared" si="447"/>
        <v>Sep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23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441"/>
        <v>0.21</v>
      </c>
      <c r="P4044" s="10">
        <f t="shared" si="442"/>
        <v>7</v>
      </c>
      <c r="Q4044" t="str">
        <f t="shared" si="443"/>
        <v>theater</v>
      </c>
      <c r="R4044" s="24" t="str">
        <f t="shared" si="444"/>
        <v>plays</v>
      </c>
      <c r="S4044" s="14" t="str">
        <f t="shared" si="445"/>
        <v>Dec</v>
      </c>
      <c r="T4044" s="14" t="str">
        <f t="shared" si="446"/>
        <v>2014</v>
      </c>
      <c r="U4044" s="14" t="str">
        <f t="shared" si="447"/>
        <v>Jan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23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441"/>
        <v>0</v>
      </c>
      <c r="P4045" s="10" t="e">
        <f t="shared" si="442"/>
        <v>#DIV/0!</v>
      </c>
      <c r="Q4045" t="str">
        <f t="shared" si="443"/>
        <v>theater</v>
      </c>
      <c r="R4045" s="24" t="str">
        <f t="shared" si="444"/>
        <v>plays</v>
      </c>
      <c r="S4045" s="14" t="str">
        <f t="shared" si="445"/>
        <v>Nov</v>
      </c>
      <c r="T4045" s="14" t="str">
        <f t="shared" si="446"/>
        <v>2014</v>
      </c>
      <c r="U4045" s="14" t="str">
        <f t="shared" si="447"/>
        <v>Nov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23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441"/>
        <v>37.5</v>
      </c>
      <c r="P4046" s="10">
        <f t="shared" si="442"/>
        <v>56.25</v>
      </c>
      <c r="Q4046" t="str">
        <f t="shared" si="443"/>
        <v>theater</v>
      </c>
      <c r="R4046" s="24" t="str">
        <f t="shared" si="444"/>
        <v>plays</v>
      </c>
      <c r="S4046" s="14" t="str">
        <f t="shared" si="445"/>
        <v>Mar</v>
      </c>
      <c r="T4046" s="14" t="str">
        <f t="shared" si="446"/>
        <v>2015</v>
      </c>
      <c r="U4046" s="14" t="str">
        <f t="shared" si="447"/>
        <v>Apr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23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441"/>
        <v>0.02</v>
      </c>
      <c r="P4047" s="10">
        <f t="shared" si="442"/>
        <v>1</v>
      </c>
      <c r="Q4047" t="str">
        <f t="shared" si="443"/>
        <v>theater</v>
      </c>
      <c r="R4047" s="24" t="str">
        <f t="shared" si="444"/>
        <v>plays</v>
      </c>
      <c r="S4047" s="14" t="str">
        <f t="shared" si="445"/>
        <v>Jul</v>
      </c>
      <c r="T4047" s="14" t="str">
        <f t="shared" si="446"/>
        <v>2014</v>
      </c>
      <c r="U4047" s="14" t="str">
        <f t="shared" si="447"/>
        <v>Aug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23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441"/>
        <v>8.2142857142857135</v>
      </c>
      <c r="P4048" s="10">
        <f t="shared" si="442"/>
        <v>38.333333333333336</v>
      </c>
      <c r="Q4048" t="str">
        <f t="shared" si="443"/>
        <v>theater</v>
      </c>
      <c r="R4048" s="24" t="str">
        <f t="shared" si="444"/>
        <v>plays</v>
      </c>
      <c r="S4048" s="14" t="str">
        <f t="shared" si="445"/>
        <v>Sep</v>
      </c>
      <c r="T4048" s="14" t="str">
        <f t="shared" si="446"/>
        <v>2014</v>
      </c>
      <c r="U4048" s="14" t="str">
        <f t="shared" si="447"/>
        <v>Oct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23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441"/>
        <v>2.1999999999999997</v>
      </c>
      <c r="P4049" s="10">
        <f t="shared" si="442"/>
        <v>27.5</v>
      </c>
      <c r="Q4049" t="str">
        <f t="shared" si="443"/>
        <v>theater</v>
      </c>
      <c r="R4049" s="24" t="str">
        <f t="shared" si="444"/>
        <v>plays</v>
      </c>
      <c r="S4049" s="14" t="str">
        <f t="shared" si="445"/>
        <v>Dec</v>
      </c>
      <c r="T4049" s="14" t="str">
        <f t="shared" si="446"/>
        <v>2014</v>
      </c>
      <c r="U4049" s="14" t="str">
        <f t="shared" si="447"/>
        <v>Jan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23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441"/>
        <v>17.652941176470588</v>
      </c>
      <c r="P4050" s="10">
        <f t="shared" si="442"/>
        <v>32.978021978021978</v>
      </c>
      <c r="Q4050" t="str">
        <f t="shared" si="443"/>
        <v>theater</v>
      </c>
      <c r="R4050" s="24" t="str">
        <f t="shared" si="444"/>
        <v>plays</v>
      </c>
      <c r="S4050" s="14" t="str">
        <f t="shared" si="445"/>
        <v>Mar</v>
      </c>
      <c r="T4050" s="14" t="str">
        <f t="shared" si="446"/>
        <v>2016</v>
      </c>
      <c r="U4050" s="14" t="str">
        <f t="shared" si="447"/>
        <v>Apr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23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441"/>
        <v>0.08</v>
      </c>
      <c r="P4051" s="10">
        <f t="shared" si="442"/>
        <v>16</v>
      </c>
      <c r="Q4051" t="str">
        <f t="shared" si="443"/>
        <v>theater</v>
      </c>
      <c r="R4051" s="24" t="str">
        <f t="shared" si="444"/>
        <v>plays</v>
      </c>
      <c r="S4051" s="14" t="str">
        <f t="shared" si="445"/>
        <v>Jun</v>
      </c>
      <c r="T4051" s="14" t="str">
        <f t="shared" si="446"/>
        <v>2015</v>
      </c>
      <c r="U4051" s="14" t="str">
        <f t="shared" si="447"/>
        <v>Jul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23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441"/>
        <v>6.6666666666666666E-2</v>
      </c>
      <c r="P4052" s="10">
        <f t="shared" si="442"/>
        <v>1</v>
      </c>
      <c r="Q4052" t="str">
        <f t="shared" si="443"/>
        <v>theater</v>
      </c>
      <c r="R4052" s="24" t="str">
        <f t="shared" si="444"/>
        <v>plays</v>
      </c>
      <c r="S4052" s="14" t="str">
        <f t="shared" si="445"/>
        <v>Sep</v>
      </c>
      <c r="T4052" s="14" t="str">
        <f t="shared" si="446"/>
        <v>2014</v>
      </c>
      <c r="U4052" s="14" t="str">
        <f t="shared" si="447"/>
        <v>Oct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2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441"/>
        <v>0</v>
      </c>
      <c r="P4053" s="10" t="e">
        <f t="shared" si="442"/>
        <v>#DIV/0!</v>
      </c>
      <c r="Q4053" t="str">
        <f t="shared" si="443"/>
        <v>theater</v>
      </c>
      <c r="R4053" s="24" t="str">
        <f t="shared" si="444"/>
        <v>plays</v>
      </c>
      <c r="S4053" s="14" t="str">
        <f t="shared" si="445"/>
        <v>May</v>
      </c>
      <c r="T4053" s="14" t="str">
        <f t="shared" si="446"/>
        <v>2014</v>
      </c>
      <c r="U4053" s="14" t="str">
        <f t="shared" si="447"/>
        <v>May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23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441"/>
        <v>37.533333333333339</v>
      </c>
      <c r="P4054" s="10">
        <f t="shared" si="442"/>
        <v>86.615384615384613</v>
      </c>
      <c r="Q4054" t="str">
        <f t="shared" si="443"/>
        <v>theater</v>
      </c>
      <c r="R4054" s="24" t="str">
        <f t="shared" si="444"/>
        <v>plays</v>
      </c>
      <c r="S4054" s="14" t="str">
        <f t="shared" si="445"/>
        <v>Aug</v>
      </c>
      <c r="T4054" s="14" t="str">
        <f t="shared" si="446"/>
        <v>2014</v>
      </c>
      <c r="U4054" s="14" t="str">
        <f t="shared" si="447"/>
        <v>Oct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23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441"/>
        <v>22</v>
      </c>
      <c r="P4055" s="10">
        <f t="shared" si="442"/>
        <v>55</v>
      </c>
      <c r="Q4055" t="str">
        <f t="shared" si="443"/>
        <v>theater</v>
      </c>
      <c r="R4055" s="24" t="str">
        <f t="shared" si="444"/>
        <v>plays</v>
      </c>
      <c r="S4055" s="14" t="str">
        <f t="shared" si="445"/>
        <v>Oct</v>
      </c>
      <c r="T4055" s="14" t="str">
        <f t="shared" si="446"/>
        <v>2014</v>
      </c>
      <c r="U4055" s="14" t="str">
        <f t="shared" si="447"/>
        <v>Nov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23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441"/>
        <v>0</v>
      </c>
      <c r="P4056" s="10" t="e">
        <f t="shared" si="442"/>
        <v>#DIV/0!</v>
      </c>
      <c r="Q4056" t="str">
        <f t="shared" si="443"/>
        <v>theater</v>
      </c>
      <c r="R4056" s="24" t="str">
        <f t="shared" si="444"/>
        <v>plays</v>
      </c>
      <c r="S4056" s="14" t="str">
        <f t="shared" si="445"/>
        <v>Aug</v>
      </c>
      <c r="T4056" s="14" t="str">
        <f t="shared" si="446"/>
        <v>2016</v>
      </c>
      <c r="U4056" s="14" t="str">
        <f t="shared" si="447"/>
        <v>Oct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23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441"/>
        <v>17.62</v>
      </c>
      <c r="P4057" s="10">
        <f t="shared" si="442"/>
        <v>41.952380952380949</v>
      </c>
      <c r="Q4057" t="str">
        <f t="shared" si="443"/>
        <v>theater</v>
      </c>
      <c r="R4057" s="24" t="str">
        <f t="shared" si="444"/>
        <v>plays</v>
      </c>
      <c r="S4057" s="14" t="str">
        <f t="shared" si="445"/>
        <v>May</v>
      </c>
      <c r="T4057" s="14" t="str">
        <f t="shared" si="446"/>
        <v>2014</v>
      </c>
      <c r="U4057" s="14" t="str">
        <f t="shared" si="447"/>
        <v>Jun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23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441"/>
        <v>53</v>
      </c>
      <c r="P4058" s="10">
        <f t="shared" si="442"/>
        <v>88.333333333333329</v>
      </c>
      <c r="Q4058" t="str">
        <f t="shared" si="443"/>
        <v>theater</v>
      </c>
      <c r="R4058" s="24" t="str">
        <f t="shared" si="444"/>
        <v>plays</v>
      </c>
      <c r="S4058" s="14" t="str">
        <f t="shared" si="445"/>
        <v>Jun</v>
      </c>
      <c r="T4058" s="14" t="str">
        <f t="shared" si="446"/>
        <v>2016</v>
      </c>
      <c r="U4058" s="14" t="str">
        <f t="shared" si="447"/>
        <v>Jul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23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441"/>
        <v>22.142857142857142</v>
      </c>
      <c r="P4059" s="10">
        <f t="shared" si="442"/>
        <v>129.16666666666666</v>
      </c>
      <c r="Q4059" t="str">
        <f t="shared" si="443"/>
        <v>theater</v>
      </c>
      <c r="R4059" s="24" t="str">
        <f t="shared" si="444"/>
        <v>plays</v>
      </c>
      <c r="S4059" s="14" t="str">
        <f t="shared" si="445"/>
        <v>Nov</v>
      </c>
      <c r="T4059" s="14" t="str">
        <f t="shared" si="446"/>
        <v>2015</v>
      </c>
      <c r="U4059" s="14" t="str">
        <f t="shared" si="447"/>
        <v>Nov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23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441"/>
        <v>2.5333333333333332</v>
      </c>
      <c r="P4060" s="10">
        <f t="shared" si="442"/>
        <v>23.75</v>
      </c>
      <c r="Q4060" t="str">
        <f t="shared" si="443"/>
        <v>theater</v>
      </c>
      <c r="R4060" s="24" t="str">
        <f t="shared" si="444"/>
        <v>plays</v>
      </c>
      <c r="S4060" s="14" t="str">
        <f t="shared" si="445"/>
        <v>Mar</v>
      </c>
      <c r="T4060" s="14" t="str">
        <f t="shared" si="446"/>
        <v>2016</v>
      </c>
      <c r="U4060" s="14" t="str">
        <f t="shared" si="447"/>
        <v>Apr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23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441"/>
        <v>2.5</v>
      </c>
      <c r="P4061" s="10">
        <f t="shared" si="442"/>
        <v>35.714285714285715</v>
      </c>
      <c r="Q4061" t="str">
        <f t="shared" si="443"/>
        <v>theater</v>
      </c>
      <c r="R4061" s="24" t="str">
        <f t="shared" si="444"/>
        <v>plays</v>
      </c>
      <c r="S4061" s="14" t="str">
        <f t="shared" si="445"/>
        <v>Aug</v>
      </c>
      <c r="T4061" s="14" t="str">
        <f t="shared" si="446"/>
        <v>2014</v>
      </c>
      <c r="U4061" s="14" t="str">
        <f t="shared" si="447"/>
        <v>Sep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23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441"/>
        <v>2.85</v>
      </c>
      <c r="P4062" s="10">
        <f t="shared" si="442"/>
        <v>57</v>
      </c>
      <c r="Q4062" t="str">
        <f t="shared" si="443"/>
        <v>theater</v>
      </c>
      <c r="R4062" s="24" t="str">
        <f t="shared" si="444"/>
        <v>plays</v>
      </c>
      <c r="S4062" s="14" t="str">
        <f t="shared" si="445"/>
        <v>May</v>
      </c>
      <c r="T4062" s="14" t="str">
        <f t="shared" si="446"/>
        <v>2014</v>
      </c>
      <c r="U4062" s="14" t="str">
        <f t="shared" si="447"/>
        <v>Jun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2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441"/>
        <v>0</v>
      </c>
      <c r="P4063" s="10" t="e">
        <f t="shared" si="442"/>
        <v>#DIV/0!</v>
      </c>
      <c r="Q4063" t="str">
        <f t="shared" si="443"/>
        <v>theater</v>
      </c>
      <c r="R4063" s="24" t="str">
        <f t="shared" si="444"/>
        <v>plays</v>
      </c>
      <c r="S4063" s="14" t="str">
        <f t="shared" si="445"/>
        <v>Feb</v>
      </c>
      <c r="T4063" s="14" t="str">
        <f t="shared" si="446"/>
        <v>2016</v>
      </c>
      <c r="U4063" s="14" t="str">
        <f t="shared" si="447"/>
        <v>Apr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23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441"/>
        <v>2.4500000000000002</v>
      </c>
      <c r="P4064" s="10">
        <f t="shared" si="442"/>
        <v>163.33333333333334</v>
      </c>
      <c r="Q4064" t="str">
        <f t="shared" si="443"/>
        <v>theater</v>
      </c>
      <c r="R4064" s="24" t="str">
        <f t="shared" si="444"/>
        <v>plays</v>
      </c>
      <c r="S4064" s="14" t="str">
        <f t="shared" si="445"/>
        <v>Jun</v>
      </c>
      <c r="T4064" s="14" t="str">
        <f t="shared" si="446"/>
        <v>2016</v>
      </c>
      <c r="U4064" s="14" t="str">
        <f t="shared" si="447"/>
        <v>Jul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23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441"/>
        <v>1.4210526315789473</v>
      </c>
      <c r="P4065" s="10">
        <f t="shared" si="442"/>
        <v>15</v>
      </c>
      <c r="Q4065" t="str">
        <f t="shared" si="443"/>
        <v>theater</v>
      </c>
      <c r="R4065" s="24" t="str">
        <f t="shared" si="444"/>
        <v>plays</v>
      </c>
      <c r="S4065" s="14" t="str">
        <f t="shared" si="445"/>
        <v>May</v>
      </c>
      <c r="T4065" s="14" t="str">
        <f t="shared" si="446"/>
        <v>2014</v>
      </c>
      <c r="U4065" s="14" t="str">
        <f t="shared" si="447"/>
        <v>Jun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23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441"/>
        <v>19.25</v>
      </c>
      <c r="P4066" s="10">
        <f t="shared" si="442"/>
        <v>64.166666666666671</v>
      </c>
      <c r="Q4066" t="str">
        <f t="shared" si="443"/>
        <v>theater</v>
      </c>
      <c r="R4066" s="24" t="str">
        <f t="shared" si="444"/>
        <v>plays</v>
      </c>
      <c r="S4066" s="14" t="str">
        <f t="shared" si="445"/>
        <v>Mar</v>
      </c>
      <c r="T4066" s="14" t="str">
        <f t="shared" si="446"/>
        <v>2015</v>
      </c>
      <c r="U4066" s="14" t="str">
        <f t="shared" si="447"/>
        <v>Apr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23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441"/>
        <v>0.67500000000000004</v>
      </c>
      <c r="P4067" s="10">
        <f t="shared" si="442"/>
        <v>6.75</v>
      </c>
      <c r="Q4067" t="str">
        <f t="shared" si="443"/>
        <v>theater</v>
      </c>
      <c r="R4067" s="24" t="str">
        <f t="shared" si="444"/>
        <v>plays</v>
      </c>
      <c r="S4067" s="14" t="str">
        <f t="shared" si="445"/>
        <v>Jul</v>
      </c>
      <c r="T4067" s="14" t="str">
        <f t="shared" si="446"/>
        <v>2014</v>
      </c>
      <c r="U4067" s="14" t="str">
        <f t="shared" si="447"/>
        <v>Aug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23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441"/>
        <v>0.16666666666666669</v>
      </c>
      <c r="P4068" s="10">
        <f t="shared" si="442"/>
        <v>25</v>
      </c>
      <c r="Q4068" t="str">
        <f t="shared" si="443"/>
        <v>theater</v>
      </c>
      <c r="R4068" s="24" t="str">
        <f t="shared" si="444"/>
        <v>plays</v>
      </c>
      <c r="S4068" s="14" t="str">
        <f t="shared" si="445"/>
        <v>Apr</v>
      </c>
      <c r="T4068" s="14" t="str">
        <f t="shared" si="446"/>
        <v>2016</v>
      </c>
      <c r="U4068" s="14" t="str">
        <f t="shared" si="447"/>
        <v>May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23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441"/>
        <v>60.9</v>
      </c>
      <c r="P4069" s="10">
        <f t="shared" si="442"/>
        <v>179.11764705882354</v>
      </c>
      <c r="Q4069" t="str">
        <f t="shared" si="443"/>
        <v>theater</v>
      </c>
      <c r="R4069" s="24" t="str">
        <f t="shared" si="444"/>
        <v>plays</v>
      </c>
      <c r="S4069" s="14" t="str">
        <f t="shared" si="445"/>
        <v>Aug</v>
      </c>
      <c r="T4069" s="14" t="str">
        <f t="shared" si="446"/>
        <v>2015</v>
      </c>
      <c r="U4069" s="14" t="str">
        <f t="shared" si="447"/>
        <v>Sep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23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441"/>
        <v>1</v>
      </c>
      <c r="P4070" s="10">
        <f t="shared" si="442"/>
        <v>34.950000000000003</v>
      </c>
      <c r="Q4070" t="str">
        <f t="shared" si="443"/>
        <v>theater</v>
      </c>
      <c r="R4070" s="24" t="str">
        <f t="shared" si="444"/>
        <v>plays</v>
      </c>
      <c r="S4070" s="14" t="str">
        <f t="shared" si="445"/>
        <v>Dec</v>
      </c>
      <c r="T4070" s="14" t="str">
        <f t="shared" si="446"/>
        <v>2016</v>
      </c>
      <c r="U4070" s="14" t="str">
        <f t="shared" si="447"/>
        <v>Jan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23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441"/>
        <v>34.4</v>
      </c>
      <c r="P4071" s="10">
        <f t="shared" si="442"/>
        <v>33.07692307692308</v>
      </c>
      <c r="Q4071" t="str">
        <f t="shared" si="443"/>
        <v>theater</v>
      </c>
      <c r="R4071" s="24" t="str">
        <f t="shared" si="444"/>
        <v>plays</v>
      </c>
      <c r="S4071" s="14" t="str">
        <f t="shared" si="445"/>
        <v>Jan</v>
      </c>
      <c r="T4071" s="14" t="str">
        <f t="shared" si="446"/>
        <v>2015</v>
      </c>
      <c r="U4071" s="14" t="str">
        <f t="shared" si="447"/>
        <v>Feb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23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441"/>
        <v>16.5</v>
      </c>
      <c r="P4072" s="10">
        <f t="shared" si="442"/>
        <v>27.5</v>
      </c>
      <c r="Q4072" t="str">
        <f t="shared" si="443"/>
        <v>theater</v>
      </c>
      <c r="R4072" s="24" t="str">
        <f t="shared" si="444"/>
        <v>plays</v>
      </c>
      <c r="S4072" s="14" t="str">
        <f t="shared" si="445"/>
        <v>Jan</v>
      </c>
      <c r="T4072" s="14" t="str">
        <f t="shared" si="446"/>
        <v>2015</v>
      </c>
      <c r="U4072" s="14" t="str">
        <f t="shared" si="447"/>
        <v>Mar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2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441"/>
        <v>0</v>
      </c>
      <c r="P4073" s="10" t="e">
        <f t="shared" si="442"/>
        <v>#DIV/0!</v>
      </c>
      <c r="Q4073" t="str">
        <f t="shared" si="443"/>
        <v>theater</v>
      </c>
      <c r="R4073" s="24" t="str">
        <f t="shared" si="444"/>
        <v>plays</v>
      </c>
      <c r="S4073" s="14" t="str">
        <f t="shared" si="445"/>
        <v>Nov</v>
      </c>
      <c r="T4073" s="14" t="str">
        <f t="shared" si="446"/>
        <v>2016</v>
      </c>
      <c r="U4073" s="14" t="str">
        <f t="shared" si="447"/>
        <v>Dec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23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441"/>
        <v>0.4</v>
      </c>
      <c r="P4074" s="10">
        <f t="shared" si="442"/>
        <v>2</v>
      </c>
      <c r="Q4074" t="str">
        <f t="shared" si="443"/>
        <v>theater</v>
      </c>
      <c r="R4074" s="24" t="str">
        <f t="shared" si="444"/>
        <v>plays</v>
      </c>
      <c r="S4074" s="14" t="str">
        <f t="shared" si="445"/>
        <v>Jun</v>
      </c>
      <c r="T4074" s="14" t="str">
        <f t="shared" si="446"/>
        <v>2014</v>
      </c>
      <c r="U4074" s="14" t="str">
        <f t="shared" si="447"/>
        <v>Aug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23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441"/>
        <v>1.0571428571428572</v>
      </c>
      <c r="P4075" s="10">
        <f t="shared" si="442"/>
        <v>18.5</v>
      </c>
      <c r="Q4075" t="str">
        <f t="shared" si="443"/>
        <v>theater</v>
      </c>
      <c r="R4075" s="24" t="str">
        <f t="shared" si="444"/>
        <v>plays</v>
      </c>
      <c r="S4075" s="14" t="str">
        <f t="shared" si="445"/>
        <v>Mar</v>
      </c>
      <c r="T4075" s="14" t="str">
        <f t="shared" si="446"/>
        <v>2015</v>
      </c>
      <c r="U4075" s="14" t="str">
        <f t="shared" si="447"/>
        <v>May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23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441"/>
        <v>26.727272727272727</v>
      </c>
      <c r="P4076" s="10">
        <f t="shared" si="442"/>
        <v>35</v>
      </c>
      <c r="Q4076" t="str">
        <f t="shared" si="443"/>
        <v>theater</v>
      </c>
      <c r="R4076" s="24" t="str">
        <f t="shared" si="444"/>
        <v>plays</v>
      </c>
      <c r="S4076" s="14" t="str">
        <f t="shared" si="445"/>
        <v>Oct</v>
      </c>
      <c r="T4076" s="14" t="str">
        <f t="shared" si="446"/>
        <v>2015</v>
      </c>
      <c r="U4076" s="14" t="str">
        <f t="shared" si="447"/>
        <v>Nov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23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441"/>
        <v>28.799999999999997</v>
      </c>
      <c r="P4077" s="10">
        <f t="shared" si="442"/>
        <v>44.307692307692307</v>
      </c>
      <c r="Q4077" t="str">
        <f t="shared" si="443"/>
        <v>theater</v>
      </c>
      <c r="R4077" s="24" t="str">
        <f t="shared" si="444"/>
        <v>plays</v>
      </c>
      <c r="S4077" s="14" t="str">
        <f t="shared" si="445"/>
        <v>May</v>
      </c>
      <c r="T4077" s="14" t="str">
        <f t="shared" si="446"/>
        <v>2014</v>
      </c>
      <c r="U4077" s="14" t="str">
        <f t="shared" si="447"/>
        <v>Jun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23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441"/>
        <v>0</v>
      </c>
      <c r="P4078" s="10" t="e">
        <f t="shared" si="442"/>
        <v>#DIV/0!</v>
      </c>
      <c r="Q4078" t="str">
        <f t="shared" si="443"/>
        <v>theater</v>
      </c>
      <c r="R4078" s="24" t="str">
        <f t="shared" si="444"/>
        <v>plays</v>
      </c>
      <c r="S4078" s="14" t="str">
        <f t="shared" si="445"/>
        <v>Sep</v>
      </c>
      <c r="T4078" s="14" t="str">
        <f t="shared" si="446"/>
        <v>2014</v>
      </c>
      <c r="U4078" s="14" t="str">
        <f t="shared" si="447"/>
        <v>Oct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23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441"/>
        <v>8.9</v>
      </c>
      <c r="P4079" s="10">
        <f t="shared" si="442"/>
        <v>222.5</v>
      </c>
      <c r="Q4079" t="str">
        <f t="shared" si="443"/>
        <v>theater</v>
      </c>
      <c r="R4079" s="24" t="str">
        <f t="shared" si="444"/>
        <v>plays</v>
      </c>
      <c r="S4079" s="14" t="str">
        <f t="shared" si="445"/>
        <v>Nov</v>
      </c>
      <c r="T4079" s="14" t="str">
        <f t="shared" si="446"/>
        <v>2016</v>
      </c>
      <c r="U4079" s="14" t="str">
        <f t="shared" si="447"/>
        <v>Dec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23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441"/>
        <v>0</v>
      </c>
      <c r="P4080" s="10" t="e">
        <f t="shared" si="442"/>
        <v>#DIV/0!</v>
      </c>
      <c r="Q4080" t="str">
        <f t="shared" si="443"/>
        <v>theater</v>
      </c>
      <c r="R4080" s="24" t="str">
        <f t="shared" si="444"/>
        <v>plays</v>
      </c>
      <c r="S4080" s="14" t="str">
        <f t="shared" si="445"/>
        <v>Dec</v>
      </c>
      <c r="T4080" s="14" t="str">
        <f t="shared" si="446"/>
        <v>2016</v>
      </c>
      <c r="U4080" s="14" t="str">
        <f t="shared" si="447"/>
        <v>Jan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23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441"/>
        <v>0.16666666666666669</v>
      </c>
      <c r="P4081" s="10">
        <f t="shared" si="442"/>
        <v>5</v>
      </c>
      <c r="Q4081" t="str">
        <f t="shared" si="443"/>
        <v>theater</v>
      </c>
      <c r="R4081" s="24" t="str">
        <f t="shared" si="444"/>
        <v>plays</v>
      </c>
      <c r="S4081" s="14" t="str">
        <f t="shared" si="445"/>
        <v>May</v>
      </c>
      <c r="T4081" s="14" t="str">
        <f t="shared" si="446"/>
        <v>2016</v>
      </c>
      <c r="U4081" s="14" t="str">
        <f t="shared" si="447"/>
        <v>Jun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23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441"/>
        <v>0</v>
      </c>
      <c r="P4082" s="10" t="e">
        <f t="shared" si="442"/>
        <v>#DIV/0!</v>
      </c>
      <c r="Q4082" t="str">
        <f t="shared" si="443"/>
        <v>theater</v>
      </c>
      <c r="R4082" s="24" t="str">
        <f t="shared" si="444"/>
        <v>plays</v>
      </c>
      <c r="S4082" s="14" t="str">
        <f t="shared" si="445"/>
        <v>May</v>
      </c>
      <c r="T4082" s="14" t="str">
        <f t="shared" si="446"/>
        <v>2016</v>
      </c>
      <c r="U4082" s="14" t="str">
        <f t="shared" si="447"/>
        <v>Jun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2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441"/>
        <v>15.737410071942445</v>
      </c>
      <c r="P4083" s="10">
        <f t="shared" si="442"/>
        <v>29.166666666666668</v>
      </c>
      <c r="Q4083" t="str">
        <f t="shared" si="443"/>
        <v>theater</v>
      </c>
      <c r="R4083" s="24" t="str">
        <f t="shared" si="444"/>
        <v>plays</v>
      </c>
      <c r="S4083" s="14" t="str">
        <f t="shared" si="445"/>
        <v>Feb</v>
      </c>
      <c r="T4083" s="14" t="str">
        <f t="shared" si="446"/>
        <v>2015</v>
      </c>
      <c r="U4083" s="14" t="str">
        <f t="shared" si="447"/>
        <v>Mar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23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441"/>
        <v>2</v>
      </c>
      <c r="P4084" s="10">
        <f t="shared" si="442"/>
        <v>1.5</v>
      </c>
      <c r="Q4084" t="str">
        <f t="shared" si="443"/>
        <v>theater</v>
      </c>
      <c r="R4084" s="24" t="str">
        <f t="shared" si="444"/>
        <v>plays</v>
      </c>
      <c r="S4084" s="14" t="str">
        <f t="shared" si="445"/>
        <v>Oct</v>
      </c>
      <c r="T4084" s="14" t="str">
        <f t="shared" si="446"/>
        <v>2015</v>
      </c>
      <c r="U4084" s="14" t="str">
        <f t="shared" si="447"/>
        <v>Nov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23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441"/>
        <v>21.685714285714287</v>
      </c>
      <c r="P4085" s="10">
        <f t="shared" si="442"/>
        <v>126.5</v>
      </c>
      <c r="Q4085" t="str">
        <f t="shared" si="443"/>
        <v>theater</v>
      </c>
      <c r="R4085" s="24" t="str">
        <f t="shared" si="444"/>
        <v>plays</v>
      </c>
      <c r="S4085" s="14" t="str">
        <f t="shared" si="445"/>
        <v>Dec</v>
      </c>
      <c r="T4085" s="14" t="str">
        <f t="shared" si="446"/>
        <v>2015</v>
      </c>
      <c r="U4085" s="14" t="str">
        <f t="shared" si="447"/>
        <v>Jan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23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441"/>
        <v>0.33333333333333337</v>
      </c>
      <c r="P4086" s="10">
        <f t="shared" si="442"/>
        <v>10</v>
      </c>
      <c r="Q4086" t="str">
        <f t="shared" si="443"/>
        <v>theater</v>
      </c>
      <c r="R4086" s="24" t="str">
        <f t="shared" si="444"/>
        <v>plays</v>
      </c>
      <c r="S4086" s="14" t="str">
        <f t="shared" si="445"/>
        <v>Sep</v>
      </c>
      <c r="T4086" s="14" t="str">
        <f t="shared" si="446"/>
        <v>2016</v>
      </c>
      <c r="U4086" s="14" t="str">
        <f t="shared" si="447"/>
        <v>Oct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23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441"/>
        <v>0.2857142857142857</v>
      </c>
      <c r="P4087" s="10">
        <f t="shared" si="442"/>
        <v>10</v>
      </c>
      <c r="Q4087" t="str">
        <f t="shared" si="443"/>
        <v>theater</v>
      </c>
      <c r="R4087" s="24" t="str">
        <f t="shared" si="444"/>
        <v>plays</v>
      </c>
      <c r="S4087" s="14" t="str">
        <f t="shared" si="445"/>
        <v>Feb</v>
      </c>
      <c r="T4087" s="14" t="str">
        <f t="shared" si="446"/>
        <v>2015</v>
      </c>
      <c r="U4087" s="14" t="str">
        <f t="shared" si="447"/>
        <v>Mar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23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441"/>
        <v>4.7</v>
      </c>
      <c r="P4088" s="10">
        <f t="shared" si="442"/>
        <v>9.4</v>
      </c>
      <c r="Q4088" t="str">
        <f t="shared" si="443"/>
        <v>theater</v>
      </c>
      <c r="R4088" s="24" t="str">
        <f t="shared" si="444"/>
        <v>plays</v>
      </c>
      <c r="S4088" s="14" t="str">
        <f t="shared" si="445"/>
        <v>Oct</v>
      </c>
      <c r="T4088" s="14" t="str">
        <f t="shared" si="446"/>
        <v>2015</v>
      </c>
      <c r="U4088" s="14" t="str">
        <f t="shared" si="447"/>
        <v>Nov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23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441"/>
        <v>0</v>
      </c>
      <c r="P4089" s="10" t="e">
        <f t="shared" si="442"/>
        <v>#DIV/0!</v>
      </c>
      <c r="Q4089" t="str">
        <f t="shared" si="443"/>
        <v>theater</v>
      </c>
      <c r="R4089" s="24" t="str">
        <f t="shared" si="444"/>
        <v>plays</v>
      </c>
      <c r="S4089" s="14" t="str">
        <f t="shared" si="445"/>
        <v>Jun</v>
      </c>
      <c r="T4089" s="14" t="str">
        <f t="shared" si="446"/>
        <v>2016</v>
      </c>
      <c r="U4089" s="14" t="str">
        <f t="shared" si="447"/>
        <v>Jul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23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441"/>
        <v>10.8</v>
      </c>
      <c r="P4090" s="10">
        <f t="shared" si="442"/>
        <v>72</v>
      </c>
      <c r="Q4090" t="str">
        <f t="shared" si="443"/>
        <v>theater</v>
      </c>
      <c r="R4090" s="24" t="str">
        <f t="shared" si="444"/>
        <v>plays</v>
      </c>
      <c r="S4090" s="14" t="str">
        <f t="shared" si="445"/>
        <v>Dec</v>
      </c>
      <c r="T4090" s="14" t="str">
        <f t="shared" si="446"/>
        <v>2014</v>
      </c>
      <c r="U4090" s="14" t="str">
        <f t="shared" si="447"/>
        <v>Jan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23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441"/>
        <v>4.8</v>
      </c>
      <c r="P4091" s="10">
        <f t="shared" si="442"/>
        <v>30</v>
      </c>
      <c r="Q4091" t="str">
        <f t="shared" si="443"/>
        <v>theater</v>
      </c>
      <c r="R4091" s="24" t="str">
        <f t="shared" si="444"/>
        <v>plays</v>
      </c>
      <c r="S4091" s="14" t="str">
        <f t="shared" si="445"/>
        <v>Apr</v>
      </c>
      <c r="T4091" s="14" t="str">
        <f t="shared" si="446"/>
        <v>2015</v>
      </c>
      <c r="U4091" s="14" t="str">
        <f t="shared" si="447"/>
        <v>May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23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441"/>
        <v>3.2</v>
      </c>
      <c r="P4092" s="10">
        <f t="shared" si="442"/>
        <v>10.666666666666666</v>
      </c>
      <c r="Q4092" t="str">
        <f t="shared" si="443"/>
        <v>theater</v>
      </c>
      <c r="R4092" s="24" t="str">
        <f t="shared" si="444"/>
        <v>plays</v>
      </c>
      <c r="S4092" s="14" t="str">
        <f t="shared" si="445"/>
        <v>Jul</v>
      </c>
      <c r="T4092" s="14" t="str">
        <f t="shared" si="446"/>
        <v>2015</v>
      </c>
      <c r="U4092" s="14" t="str">
        <f t="shared" si="447"/>
        <v>Aug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2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441"/>
        <v>12.75</v>
      </c>
      <c r="P4093" s="10">
        <f t="shared" si="442"/>
        <v>25.5</v>
      </c>
      <c r="Q4093" t="str">
        <f t="shared" si="443"/>
        <v>theater</v>
      </c>
      <c r="R4093" s="24" t="str">
        <f t="shared" si="444"/>
        <v>plays</v>
      </c>
      <c r="S4093" s="14" t="str">
        <f t="shared" si="445"/>
        <v>Dec</v>
      </c>
      <c r="T4093" s="14" t="str">
        <f t="shared" si="446"/>
        <v>2014</v>
      </c>
      <c r="U4093" s="14" t="str">
        <f t="shared" si="447"/>
        <v>Jan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23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441"/>
        <v>1.8181818181818181E-2</v>
      </c>
      <c r="P4094" s="10">
        <f t="shared" si="442"/>
        <v>20</v>
      </c>
      <c r="Q4094" t="str">
        <f t="shared" si="443"/>
        <v>theater</v>
      </c>
      <c r="R4094" s="24" t="str">
        <f t="shared" si="444"/>
        <v>plays</v>
      </c>
      <c r="S4094" s="14" t="str">
        <f t="shared" si="445"/>
        <v>Feb</v>
      </c>
      <c r="T4094" s="14" t="str">
        <f t="shared" si="446"/>
        <v>2015</v>
      </c>
      <c r="U4094" s="14" t="str">
        <f t="shared" si="447"/>
        <v>Apr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23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441"/>
        <v>2.4</v>
      </c>
      <c r="P4095" s="10">
        <f t="shared" si="442"/>
        <v>15</v>
      </c>
      <c r="Q4095" t="str">
        <f t="shared" si="443"/>
        <v>theater</v>
      </c>
      <c r="R4095" s="24" t="str">
        <f t="shared" si="444"/>
        <v>plays</v>
      </c>
      <c r="S4095" s="14" t="str">
        <f t="shared" si="445"/>
        <v>Jun</v>
      </c>
      <c r="T4095" s="14" t="str">
        <f t="shared" si="446"/>
        <v>2015</v>
      </c>
      <c r="U4095" s="14" t="str">
        <f t="shared" si="447"/>
        <v>Aug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23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441"/>
        <v>36.5</v>
      </c>
      <c r="P4096" s="10">
        <f t="shared" si="442"/>
        <v>91.25</v>
      </c>
      <c r="Q4096" t="str">
        <f t="shared" si="443"/>
        <v>theater</v>
      </c>
      <c r="R4096" s="24" t="str">
        <f t="shared" si="444"/>
        <v>plays</v>
      </c>
      <c r="S4096" s="14" t="str">
        <f t="shared" si="445"/>
        <v>Sep</v>
      </c>
      <c r="T4096" s="14" t="str">
        <f t="shared" si="446"/>
        <v>2014</v>
      </c>
      <c r="U4096" s="14" t="str">
        <f t="shared" si="447"/>
        <v>Oct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23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441"/>
        <v>2.666666666666667</v>
      </c>
      <c r="P4097" s="10">
        <f t="shared" si="442"/>
        <v>800</v>
      </c>
      <c r="Q4097" t="str">
        <f t="shared" si="443"/>
        <v>theater</v>
      </c>
      <c r="R4097" s="24" t="str">
        <f t="shared" si="444"/>
        <v>plays</v>
      </c>
      <c r="S4097" s="14" t="str">
        <f t="shared" si="445"/>
        <v>Nov</v>
      </c>
      <c r="T4097" s="14" t="str">
        <f t="shared" si="446"/>
        <v>2016</v>
      </c>
      <c r="U4097" s="14" t="str">
        <f t="shared" si="447"/>
        <v>Dec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23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441"/>
        <v>11.428571428571429</v>
      </c>
      <c r="P4098" s="10">
        <f t="shared" si="442"/>
        <v>80</v>
      </c>
      <c r="Q4098" t="str">
        <f t="shared" si="443"/>
        <v>theater</v>
      </c>
      <c r="R4098" s="24" t="str">
        <f t="shared" si="444"/>
        <v>plays</v>
      </c>
      <c r="S4098" s="14" t="str">
        <f t="shared" si="445"/>
        <v>Jan</v>
      </c>
      <c r="T4098" s="14" t="str">
        <f t="shared" si="446"/>
        <v>2017</v>
      </c>
      <c r="U4098" s="14" t="str">
        <f t="shared" si="447"/>
        <v>Feb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23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448">E4099/D4099*100</f>
        <v>0</v>
      </c>
      <c r="P4099" s="10" t="e">
        <f t="shared" ref="P4099:P4115" si="449">E4099/L4099</f>
        <v>#DIV/0!</v>
      </c>
      <c r="Q4099" t="str">
        <f t="shared" ref="Q4099:Q4115" si="450">LEFT(N4099,FIND("/",N4099)-1)</f>
        <v>theater</v>
      </c>
      <c r="R4099" s="24" t="str">
        <f t="shared" ref="R4099:R4115" si="451">RIGHT(N4099,LEN(N4099)-SEARCH("/",N4099,1))</f>
        <v>plays</v>
      </c>
      <c r="S4099" s="14" t="str">
        <f t="shared" ref="S4099:S4115" si="452">TEXT((((J4099/60)/60)/24)+DATE(1970,1,1),"mmm")</f>
        <v>Dec</v>
      </c>
      <c r="T4099" s="14" t="str">
        <f t="shared" ref="T4099:T4115" si="453">TEXT(((((J4099/60)/60)/24)+DATE(1970,1,1)),"yyyy")</f>
        <v>2015</v>
      </c>
      <c r="U4099" s="14" t="str">
        <f t="shared" ref="U4099:U4115" si="454">TEXT((((I4099/60)/60)/24)+DATE(1970,1,1),"mmm")</f>
        <v>Jan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23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448"/>
        <v>0</v>
      </c>
      <c r="P4100" s="10" t="e">
        <f t="shared" si="449"/>
        <v>#DIV/0!</v>
      </c>
      <c r="Q4100" t="str">
        <f t="shared" si="450"/>
        <v>theater</v>
      </c>
      <c r="R4100" s="24" t="str">
        <f t="shared" si="451"/>
        <v>plays</v>
      </c>
      <c r="S4100" s="14" t="str">
        <f t="shared" si="452"/>
        <v>May</v>
      </c>
      <c r="T4100" s="14" t="str">
        <f t="shared" si="453"/>
        <v>2016</v>
      </c>
      <c r="U4100" s="14" t="str">
        <f t="shared" si="454"/>
        <v>Jun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23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448"/>
        <v>1.1111111111111112</v>
      </c>
      <c r="P4101" s="10">
        <f t="shared" si="449"/>
        <v>50</v>
      </c>
      <c r="Q4101" t="str">
        <f t="shared" si="450"/>
        <v>theater</v>
      </c>
      <c r="R4101" s="24" t="str">
        <f t="shared" si="451"/>
        <v>plays</v>
      </c>
      <c r="S4101" s="14" t="str">
        <f t="shared" si="452"/>
        <v>Jul</v>
      </c>
      <c r="T4101" s="14" t="str">
        <f t="shared" si="453"/>
        <v>2016</v>
      </c>
      <c r="U4101" s="14" t="str">
        <f t="shared" si="454"/>
        <v>Sep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23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448"/>
        <v>0</v>
      </c>
      <c r="P4102" s="10" t="e">
        <f t="shared" si="449"/>
        <v>#DIV/0!</v>
      </c>
      <c r="Q4102" t="str">
        <f t="shared" si="450"/>
        <v>theater</v>
      </c>
      <c r="R4102" s="24" t="str">
        <f t="shared" si="451"/>
        <v>plays</v>
      </c>
      <c r="S4102" s="14" t="str">
        <f t="shared" si="452"/>
        <v>Oct</v>
      </c>
      <c r="T4102" s="14" t="str">
        <f t="shared" si="453"/>
        <v>2014</v>
      </c>
      <c r="U4102" s="14" t="str">
        <f t="shared" si="454"/>
        <v>Oct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2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448"/>
        <v>0</v>
      </c>
      <c r="P4103" s="10" t="e">
        <f t="shared" si="449"/>
        <v>#DIV/0!</v>
      </c>
      <c r="Q4103" t="str">
        <f t="shared" si="450"/>
        <v>theater</v>
      </c>
      <c r="R4103" s="24" t="str">
        <f t="shared" si="451"/>
        <v>plays</v>
      </c>
      <c r="S4103" s="14" t="str">
        <f t="shared" si="452"/>
        <v>Dec</v>
      </c>
      <c r="T4103" s="14" t="str">
        <f t="shared" si="453"/>
        <v>2016</v>
      </c>
      <c r="U4103" s="14" t="str">
        <f t="shared" si="454"/>
        <v>Jan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23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448"/>
        <v>27.400000000000002</v>
      </c>
      <c r="P4104" s="10">
        <f t="shared" si="449"/>
        <v>22.833333333333332</v>
      </c>
      <c r="Q4104" t="str">
        <f t="shared" si="450"/>
        <v>theater</v>
      </c>
      <c r="R4104" s="24" t="str">
        <f t="shared" si="451"/>
        <v>plays</v>
      </c>
      <c r="S4104" s="14" t="str">
        <f t="shared" si="452"/>
        <v>Apr</v>
      </c>
      <c r="T4104" s="14" t="str">
        <f t="shared" si="453"/>
        <v>2016</v>
      </c>
      <c r="U4104" s="14" t="str">
        <f t="shared" si="454"/>
        <v>May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23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448"/>
        <v>10</v>
      </c>
      <c r="P4105" s="10">
        <f t="shared" si="449"/>
        <v>16.666666666666668</v>
      </c>
      <c r="Q4105" t="str">
        <f t="shared" si="450"/>
        <v>theater</v>
      </c>
      <c r="R4105" s="24" t="str">
        <f t="shared" si="451"/>
        <v>plays</v>
      </c>
      <c r="S4105" s="14" t="str">
        <f t="shared" si="452"/>
        <v>Jul</v>
      </c>
      <c r="T4105" s="14" t="str">
        <f t="shared" si="453"/>
        <v>2015</v>
      </c>
      <c r="U4105" s="14" t="str">
        <f t="shared" si="454"/>
        <v>Aug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23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448"/>
        <v>21.366666666666667</v>
      </c>
      <c r="P4106" s="10">
        <f t="shared" si="449"/>
        <v>45.785714285714285</v>
      </c>
      <c r="Q4106" t="str">
        <f t="shared" si="450"/>
        <v>theater</v>
      </c>
      <c r="R4106" s="24" t="str">
        <f t="shared" si="451"/>
        <v>plays</v>
      </c>
      <c r="S4106" s="14" t="str">
        <f t="shared" si="452"/>
        <v>Sep</v>
      </c>
      <c r="T4106" s="14" t="str">
        <f t="shared" si="453"/>
        <v>2016</v>
      </c>
      <c r="U4106" s="14" t="str">
        <f t="shared" si="454"/>
        <v>Oct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23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448"/>
        <v>6.9696969696969706</v>
      </c>
      <c r="P4107" s="10">
        <f t="shared" si="449"/>
        <v>383.33333333333331</v>
      </c>
      <c r="Q4107" t="str">
        <f t="shared" si="450"/>
        <v>theater</v>
      </c>
      <c r="R4107" s="24" t="str">
        <f t="shared" si="451"/>
        <v>plays</v>
      </c>
      <c r="S4107" s="14" t="str">
        <f t="shared" si="452"/>
        <v>Nov</v>
      </c>
      <c r="T4107" s="14" t="str">
        <f t="shared" si="453"/>
        <v>2016</v>
      </c>
      <c r="U4107" s="14" t="str">
        <f t="shared" si="454"/>
        <v>Dec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23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448"/>
        <v>70.599999999999994</v>
      </c>
      <c r="P4108" s="10">
        <f t="shared" si="449"/>
        <v>106.96969696969697</v>
      </c>
      <c r="Q4108" t="str">
        <f t="shared" si="450"/>
        <v>theater</v>
      </c>
      <c r="R4108" s="24" t="str">
        <f t="shared" si="451"/>
        <v>plays</v>
      </c>
      <c r="S4108" s="14" t="str">
        <f t="shared" si="452"/>
        <v>Feb</v>
      </c>
      <c r="T4108" s="14" t="str">
        <f t="shared" si="453"/>
        <v>2015</v>
      </c>
      <c r="U4108" s="14" t="str">
        <f t="shared" si="454"/>
        <v>Apr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23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448"/>
        <v>2.0500000000000003</v>
      </c>
      <c r="P4109" s="10">
        <f t="shared" si="449"/>
        <v>10.25</v>
      </c>
      <c r="Q4109" t="str">
        <f t="shared" si="450"/>
        <v>theater</v>
      </c>
      <c r="R4109" s="24" t="str">
        <f t="shared" si="451"/>
        <v>plays</v>
      </c>
      <c r="S4109" s="14" t="str">
        <f t="shared" si="452"/>
        <v>Sep</v>
      </c>
      <c r="T4109" s="14" t="str">
        <f t="shared" si="453"/>
        <v>2014</v>
      </c>
      <c r="U4109" s="14" t="str">
        <f t="shared" si="454"/>
        <v>Sep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23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448"/>
        <v>1.9666666666666666</v>
      </c>
      <c r="P4110" s="10">
        <f t="shared" si="449"/>
        <v>59</v>
      </c>
      <c r="Q4110" t="str">
        <f t="shared" si="450"/>
        <v>theater</v>
      </c>
      <c r="R4110" s="24" t="str">
        <f t="shared" si="451"/>
        <v>plays</v>
      </c>
      <c r="S4110" s="14" t="str">
        <f t="shared" si="452"/>
        <v>Feb</v>
      </c>
      <c r="T4110" s="14" t="str">
        <f t="shared" si="453"/>
        <v>2017</v>
      </c>
      <c r="U4110" s="14" t="str">
        <f t="shared" si="454"/>
        <v>Mar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23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448"/>
        <v>0</v>
      </c>
      <c r="P4111" s="10" t="e">
        <f t="shared" si="449"/>
        <v>#DIV/0!</v>
      </c>
      <c r="Q4111" t="str">
        <f t="shared" si="450"/>
        <v>theater</v>
      </c>
      <c r="R4111" s="24" t="str">
        <f t="shared" si="451"/>
        <v>plays</v>
      </c>
      <c r="S4111" s="14" t="str">
        <f t="shared" si="452"/>
        <v>Oct</v>
      </c>
      <c r="T4111" s="14" t="str">
        <f t="shared" si="453"/>
        <v>2015</v>
      </c>
      <c r="U4111" s="14" t="str">
        <f t="shared" si="454"/>
        <v>Nov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23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448"/>
        <v>28.666666666666668</v>
      </c>
      <c r="P4112" s="10">
        <f t="shared" si="449"/>
        <v>14.333333333333334</v>
      </c>
      <c r="Q4112" t="str">
        <f t="shared" si="450"/>
        <v>theater</v>
      </c>
      <c r="R4112" s="24" t="str">
        <f t="shared" si="451"/>
        <v>plays</v>
      </c>
      <c r="S4112" s="14" t="str">
        <f t="shared" si="452"/>
        <v>May</v>
      </c>
      <c r="T4112" s="14" t="str">
        <f t="shared" si="453"/>
        <v>2016</v>
      </c>
      <c r="U4112" s="14" t="str">
        <f t="shared" si="454"/>
        <v>Jul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2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448"/>
        <v>3.1333333333333333</v>
      </c>
      <c r="P4113" s="10">
        <f t="shared" si="449"/>
        <v>15.666666666666666</v>
      </c>
      <c r="Q4113" t="str">
        <f t="shared" si="450"/>
        <v>theater</v>
      </c>
      <c r="R4113" s="24" t="str">
        <f t="shared" si="451"/>
        <v>plays</v>
      </c>
      <c r="S4113" s="14" t="str">
        <f t="shared" si="452"/>
        <v>Jan</v>
      </c>
      <c r="T4113" s="14" t="str">
        <f t="shared" si="453"/>
        <v>2015</v>
      </c>
      <c r="U4113" s="14" t="str">
        <f t="shared" si="454"/>
        <v>Feb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23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448"/>
        <v>0.04</v>
      </c>
      <c r="P4114" s="10">
        <f t="shared" si="449"/>
        <v>1</v>
      </c>
      <c r="Q4114" t="str">
        <f t="shared" si="450"/>
        <v>theater</v>
      </c>
      <c r="R4114" s="24" t="str">
        <f t="shared" si="451"/>
        <v>plays</v>
      </c>
      <c r="S4114" s="14" t="str">
        <f t="shared" si="452"/>
        <v>Jan</v>
      </c>
      <c r="T4114" s="14" t="str">
        <f t="shared" si="453"/>
        <v>2016</v>
      </c>
      <c r="U4114" s="14" t="str">
        <f t="shared" si="454"/>
        <v>Feb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23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448"/>
        <v>0.2</v>
      </c>
      <c r="P4115" s="10">
        <f t="shared" si="449"/>
        <v>1</v>
      </c>
      <c r="Q4115" t="str">
        <f t="shared" si="450"/>
        <v>theater</v>
      </c>
      <c r="R4115" s="24" t="str">
        <f t="shared" si="451"/>
        <v>plays</v>
      </c>
      <c r="S4115" s="14" t="str">
        <f t="shared" si="452"/>
        <v>Dec</v>
      </c>
      <c r="T4115" s="14" t="str">
        <f t="shared" si="453"/>
        <v>2015</v>
      </c>
      <c r="U4115" s="14" t="str">
        <f t="shared" si="454"/>
        <v>Jan</v>
      </c>
    </row>
  </sheetData>
  <conditionalFormatting sqref="F1:F1048576">
    <cfRule type="containsText" dxfId="7" priority="2" operator="containsText" text="failed">
      <formula>NOT(ISERROR(SEARCH("failed",F1)))</formula>
    </cfRule>
    <cfRule type="containsText" dxfId="6" priority="3" operator="containsText" text="successful">
      <formula>NOT(ISERROR(SEARCH("successful",F1)))</formula>
    </cfRule>
    <cfRule type="containsText" dxfId="5" priority="4" operator="containsText" text="canceled">
      <formula>NOT(ISERROR(SEARCH("canceled",F1)))</formula>
    </cfRule>
    <cfRule type="containsText" dxfId="4" priority="6" operator="containsText" text="canceled">
      <formula>NOT(ISERROR(SEARCH("canceled",F1)))</formula>
    </cfRule>
    <cfRule type="containsText" dxfId="3" priority="8" operator="containsText" text="successful">
      <formula>NOT(ISERROR(SEARCH("successful",F1)))</formula>
    </cfRule>
  </conditionalFormatting>
  <conditionalFormatting sqref="F124">
    <cfRule type="containsText" dxfId="2" priority="7" operator="containsText" text="canceled">
      <formula>NOT(ISERROR(SEARCH("canceled",F124)))</formula>
    </cfRule>
  </conditionalFormatting>
  <conditionalFormatting sqref="G124">
    <cfRule type="containsText" dxfId="1" priority="5" operator="containsText" text="canceled">
      <formula>NOT(ISERROR(SEARCH("canceled",G124)))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P10" sqref="P10"/>
    </sheetView>
  </sheetViews>
  <sheetFormatPr defaultRowHeight="14.4" x14ac:dyDescent="0.3"/>
  <cols>
    <col min="1" max="1" width="13.5546875" customWidth="1"/>
    <col min="2" max="2" width="16.33203125" bestFit="1" customWidth="1"/>
    <col min="3" max="3" width="6.109375" customWidth="1"/>
    <col min="4" max="4" width="8.88671875" customWidth="1"/>
    <col min="5" max="5" width="4.33203125" customWidth="1"/>
    <col min="6" max="6" width="11.33203125" customWidth="1"/>
    <col min="7" max="7" width="11.33203125" bestFit="1" customWidth="1"/>
    <col min="8" max="8" width="18.109375" bestFit="1" customWidth="1"/>
  </cols>
  <sheetData>
    <row r="1" spans="1:6" x14ac:dyDescent="0.3">
      <c r="A1" s="11" t="s">
        <v>8223</v>
      </c>
      <c r="B1" t="s">
        <v>8363</v>
      </c>
    </row>
    <row r="3" spans="1:6" x14ac:dyDescent="0.3">
      <c r="A3" s="11" t="s">
        <v>8362</v>
      </c>
      <c r="B3" s="11" t="s">
        <v>8361</v>
      </c>
    </row>
    <row r="4" spans="1:6" x14ac:dyDescent="0.3">
      <c r="A4" s="11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3">
      <c r="A5" s="12" t="s">
        <v>8309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8335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8332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8330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8324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8337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8321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8318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8316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8360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B19" sqref="B19"/>
    </sheetView>
  </sheetViews>
  <sheetFormatPr defaultRowHeight="14.4" x14ac:dyDescent="0.3"/>
  <cols>
    <col min="1" max="1" width="21.109375" bestFit="1" customWidth="1"/>
    <col min="2" max="2" width="16.33203125" bestFit="1" customWidth="1"/>
    <col min="3" max="3" width="6.109375" customWidth="1"/>
    <col min="4" max="4" width="8.88671875" customWidth="1"/>
    <col min="5" max="5" width="4.33203125" customWidth="1"/>
    <col min="6" max="6" width="11.33203125" customWidth="1"/>
    <col min="7" max="7" width="11.33203125" bestFit="1" customWidth="1"/>
  </cols>
  <sheetData>
    <row r="1" spans="1:6" x14ac:dyDescent="0.3">
      <c r="A1" s="11" t="s">
        <v>8223</v>
      </c>
      <c r="B1" t="s">
        <v>8363</v>
      </c>
    </row>
    <row r="2" spans="1:6" x14ac:dyDescent="0.3">
      <c r="A2" s="11" t="s">
        <v>8365</v>
      </c>
      <c r="B2" t="s">
        <v>8363</v>
      </c>
    </row>
    <row r="4" spans="1:6" x14ac:dyDescent="0.3">
      <c r="A4" s="11" t="s">
        <v>8364</v>
      </c>
      <c r="B4" s="11" t="s">
        <v>8361</v>
      </c>
    </row>
    <row r="5" spans="1:6" x14ac:dyDescent="0.3">
      <c r="A5" s="11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3">
      <c r="A6" s="12" t="s">
        <v>8315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8343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8331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8353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8314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8313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8329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8346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8336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8348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8328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8355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8326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8334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8358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8322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8338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8317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8345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8341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8325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8312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8311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8351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8354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8356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8350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8310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8340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8320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8319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8339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8360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F4120"/>
  <sheetViews>
    <sheetView workbookViewId="0">
      <selection activeCell="D34" sqref="D34"/>
    </sheetView>
  </sheetViews>
  <sheetFormatPr defaultRowHeight="14.4" x14ac:dyDescent="0.3"/>
  <cols>
    <col min="2" max="2" width="15.6640625" style="18" customWidth="1"/>
    <col min="3" max="3" width="16.33203125" bestFit="1" customWidth="1"/>
    <col min="4" max="4" width="6.109375" customWidth="1"/>
    <col min="5" max="5" width="8.88671875" customWidth="1"/>
    <col min="6" max="7" width="11.33203125" customWidth="1"/>
    <col min="8" max="8" width="11.33203125" bestFit="1" customWidth="1"/>
  </cols>
  <sheetData>
    <row r="1" spans="2:6" x14ac:dyDescent="0.3">
      <c r="B1" s="11" t="s">
        <v>8365</v>
      </c>
      <c r="C1" t="s">
        <v>8363</v>
      </c>
    </row>
    <row r="2" spans="2:6" x14ac:dyDescent="0.3">
      <c r="B2" s="11" t="s">
        <v>8380</v>
      </c>
      <c r="C2" t="s">
        <v>8363</v>
      </c>
    </row>
    <row r="3" spans="2:6" x14ac:dyDescent="0.3">
      <c r="B3"/>
    </row>
    <row r="4" spans="2:6" x14ac:dyDescent="0.3">
      <c r="B4" s="11" t="s">
        <v>8362</v>
      </c>
      <c r="C4" s="11" t="s">
        <v>8361</v>
      </c>
    </row>
    <row r="5" spans="2:6" x14ac:dyDescent="0.3">
      <c r="B5" s="11" t="s">
        <v>8359</v>
      </c>
      <c r="C5" t="s">
        <v>8219</v>
      </c>
      <c r="D5" t="s">
        <v>8221</v>
      </c>
      <c r="E5" t="s">
        <v>8220</v>
      </c>
      <c r="F5" t="s">
        <v>8360</v>
      </c>
    </row>
    <row r="6" spans="2:6" x14ac:dyDescent="0.3">
      <c r="B6" s="12" t="s">
        <v>8368</v>
      </c>
      <c r="C6" s="13">
        <v>182</v>
      </c>
      <c r="D6" s="13">
        <v>149</v>
      </c>
      <c r="E6" s="13">
        <v>34</v>
      </c>
      <c r="F6" s="13">
        <v>365</v>
      </c>
    </row>
    <row r="7" spans="2:6" x14ac:dyDescent="0.3">
      <c r="B7" s="12" t="s">
        <v>8369</v>
      </c>
      <c r="C7" s="13">
        <v>202</v>
      </c>
      <c r="D7" s="13">
        <v>106</v>
      </c>
      <c r="E7" s="13">
        <v>27</v>
      </c>
      <c r="F7" s="13">
        <v>335</v>
      </c>
    </row>
    <row r="8" spans="2:6" x14ac:dyDescent="0.3">
      <c r="B8" s="12" t="s">
        <v>8370</v>
      </c>
      <c r="C8" s="13">
        <v>180</v>
      </c>
      <c r="D8" s="13">
        <v>108</v>
      </c>
      <c r="E8" s="13">
        <v>28</v>
      </c>
      <c r="F8" s="13">
        <v>316</v>
      </c>
    </row>
    <row r="9" spans="2:6" x14ac:dyDescent="0.3">
      <c r="B9" s="12" t="s">
        <v>8371</v>
      </c>
      <c r="C9" s="13">
        <v>192</v>
      </c>
      <c r="D9" s="13">
        <v>102</v>
      </c>
      <c r="E9" s="13">
        <v>27</v>
      </c>
      <c r="F9" s="13">
        <v>321</v>
      </c>
    </row>
    <row r="10" spans="2:6" x14ac:dyDescent="0.3">
      <c r="B10" s="12" t="s">
        <v>8372</v>
      </c>
      <c r="C10" s="13">
        <v>234</v>
      </c>
      <c r="D10" s="13">
        <v>126</v>
      </c>
      <c r="E10" s="13">
        <v>26</v>
      </c>
      <c r="F10" s="13">
        <v>386</v>
      </c>
    </row>
    <row r="11" spans="2:6" x14ac:dyDescent="0.3">
      <c r="B11" s="12" t="s">
        <v>8373</v>
      </c>
      <c r="C11" s="13">
        <v>211</v>
      </c>
      <c r="D11" s="13">
        <v>147</v>
      </c>
      <c r="E11" s="13">
        <v>27</v>
      </c>
      <c r="F11" s="13">
        <v>385</v>
      </c>
    </row>
    <row r="12" spans="2:6" x14ac:dyDescent="0.3">
      <c r="B12" s="12" t="s">
        <v>8374</v>
      </c>
      <c r="C12" s="13">
        <v>194</v>
      </c>
      <c r="D12" s="13">
        <v>150</v>
      </c>
      <c r="E12" s="13">
        <v>43</v>
      </c>
      <c r="F12" s="13">
        <v>387</v>
      </c>
    </row>
    <row r="13" spans="2:6" x14ac:dyDescent="0.3">
      <c r="B13" s="12" t="s">
        <v>8375</v>
      </c>
      <c r="C13" s="13">
        <v>166</v>
      </c>
      <c r="D13" s="13">
        <v>134</v>
      </c>
      <c r="E13" s="13">
        <v>33</v>
      </c>
      <c r="F13" s="13">
        <v>333</v>
      </c>
    </row>
    <row r="14" spans="2:6" x14ac:dyDescent="0.3">
      <c r="B14" s="12" t="s">
        <v>8376</v>
      </c>
      <c r="C14" s="13">
        <v>147</v>
      </c>
      <c r="D14" s="13">
        <v>127</v>
      </c>
      <c r="E14" s="13">
        <v>24</v>
      </c>
      <c r="F14" s="13">
        <v>298</v>
      </c>
    </row>
    <row r="15" spans="2:6" x14ac:dyDescent="0.3">
      <c r="B15" s="12" t="s">
        <v>8377</v>
      </c>
      <c r="C15" s="13">
        <v>183</v>
      </c>
      <c r="D15" s="13">
        <v>149</v>
      </c>
      <c r="E15" s="13">
        <v>20</v>
      </c>
      <c r="F15" s="13">
        <v>352</v>
      </c>
    </row>
    <row r="16" spans="2:6" x14ac:dyDescent="0.3">
      <c r="B16" s="12" t="s">
        <v>8378</v>
      </c>
      <c r="C16" s="13">
        <v>183</v>
      </c>
      <c r="D16" s="13">
        <v>114</v>
      </c>
      <c r="E16" s="13">
        <v>37</v>
      </c>
      <c r="F16" s="13">
        <v>334</v>
      </c>
    </row>
    <row r="17" spans="2:6" x14ac:dyDescent="0.3">
      <c r="B17" s="12" t="s">
        <v>8379</v>
      </c>
      <c r="C17" s="13">
        <v>111</v>
      </c>
      <c r="D17" s="13">
        <v>118</v>
      </c>
      <c r="E17" s="13">
        <v>23</v>
      </c>
      <c r="F17" s="13">
        <v>252</v>
      </c>
    </row>
    <row r="18" spans="2:6" x14ac:dyDescent="0.3">
      <c r="B18" s="17" t="s">
        <v>8360</v>
      </c>
      <c r="C18" s="13">
        <v>2185</v>
      </c>
      <c r="D18" s="13">
        <v>1530</v>
      </c>
      <c r="E18" s="13">
        <v>349</v>
      </c>
      <c r="F18" s="13">
        <v>4064</v>
      </c>
    </row>
    <row r="19" spans="2:6" x14ac:dyDescent="0.3">
      <c r="B19"/>
    </row>
    <row r="20" spans="2:6" x14ac:dyDescent="0.3">
      <c r="B20"/>
    </row>
    <row r="21" spans="2:6" x14ac:dyDescent="0.3">
      <c r="B21"/>
    </row>
    <row r="22" spans="2:6" x14ac:dyDescent="0.3">
      <c r="B22"/>
    </row>
    <row r="23" spans="2:6" x14ac:dyDescent="0.3">
      <c r="B23"/>
    </row>
    <row r="24" spans="2:6" x14ac:dyDescent="0.3">
      <c r="B24"/>
    </row>
    <row r="25" spans="2:6" x14ac:dyDescent="0.3">
      <c r="B25"/>
    </row>
    <row r="26" spans="2:6" x14ac:dyDescent="0.3">
      <c r="B26"/>
    </row>
    <row r="27" spans="2:6" x14ac:dyDescent="0.3">
      <c r="B27"/>
    </row>
    <row r="28" spans="2:6" x14ac:dyDescent="0.3">
      <c r="B28"/>
    </row>
    <row r="29" spans="2:6" x14ac:dyDescent="0.3">
      <c r="B29"/>
    </row>
    <row r="30" spans="2:6" x14ac:dyDescent="0.3">
      <c r="B30"/>
    </row>
    <row r="31" spans="2:6" x14ac:dyDescent="0.3">
      <c r="B31"/>
    </row>
    <row r="32" spans="2:6" x14ac:dyDescent="0.3">
      <c r="B32"/>
    </row>
    <row r="33" spans="2:2" x14ac:dyDescent="0.3">
      <c r="B33"/>
    </row>
    <row r="34" spans="2:2" x14ac:dyDescent="0.3">
      <c r="B34"/>
    </row>
    <row r="35" spans="2:2" x14ac:dyDescent="0.3">
      <c r="B35"/>
    </row>
    <row r="36" spans="2:2" x14ac:dyDescent="0.3">
      <c r="B36"/>
    </row>
    <row r="37" spans="2:2" x14ac:dyDescent="0.3">
      <c r="B37"/>
    </row>
    <row r="38" spans="2:2" x14ac:dyDescent="0.3">
      <c r="B38"/>
    </row>
    <row r="39" spans="2:2" x14ac:dyDescent="0.3">
      <c r="B39"/>
    </row>
    <row r="40" spans="2:2" x14ac:dyDescent="0.3">
      <c r="B40"/>
    </row>
    <row r="41" spans="2:2" x14ac:dyDescent="0.3">
      <c r="B41"/>
    </row>
    <row r="42" spans="2:2" x14ac:dyDescent="0.3">
      <c r="B42"/>
    </row>
    <row r="43" spans="2:2" x14ac:dyDescent="0.3">
      <c r="B43"/>
    </row>
    <row r="44" spans="2:2" x14ac:dyDescent="0.3">
      <c r="B44"/>
    </row>
    <row r="45" spans="2:2" x14ac:dyDescent="0.3">
      <c r="B45"/>
    </row>
    <row r="46" spans="2:2" x14ac:dyDescent="0.3">
      <c r="B46"/>
    </row>
    <row r="47" spans="2:2" x14ac:dyDescent="0.3">
      <c r="B47"/>
    </row>
    <row r="48" spans="2:2" x14ac:dyDescent="0.3">
      <c r="B48"/>
    </row>
    <row r="49" spans="2:2" x14ac:dyDescent="0.3">
      <c r="B49"/>
    </row>
    <row r="50" spans="2:2" x14ac:dyDescent="0.3">
      <c r="B50"/>
    </row>
    <row r="51" spans="2:2" x14ac:dyDescent="0.3">
      <c r="B51"/>
    </row>
    <row r="52" spans="2:2" x14ac:dyDescent="0.3">
      <c r="B52"/>
    </row>
    <row r="53" spans="2:2" x14ac:dyDescent="0.3">
      <c r="B53"/>
    </row>
    <row r="54" spans="2:2" x14ac:dyDescent="0.3">
      <c r="B54"/>
    </row>
    <row r="55" spans="2:2" x14ac:dyDescent="0.3">
      <c r="B55"/>
    </row>
    <row r="56" spans="2:2" x14ac:dyDescent="0.3">
      <c r="B56"/>
    </row>
    <row r="57" spans="2:2" x14ac:dyDescent="0.3">
      <c r="B57"/>
    </row>
    <row r="58" spans="2:2" x14ac:dyDescent="0.3">
      <c r="B58"/>
    </row>
    <row r="59" spans="2:2" x14ac:dyDescent="0.3">
      <c r="B59"/>
    </row>
    <row r="60" spans="2:2" x14ac:dyDescent="0.3">
      <c r="B60"/>
    </row>
    <row r="61" spans="2:2" x14ac:dyDescent="0.3">
      <c r="B61"/>
    </row>
    <row r="62" spans="2:2" x14ac:dyDescent="0.3">
      <c r="B62"/>
    </row>
    <row r="63" spans="2:2" x14ac:dyDescent="0.3">
      <c r="B63"/>
    </row>
    <row r="64" spans="2:2" x14ac:dyDescent="0.3">
      <c r="B64"/>
    </row>
    <row r="65" spans="2:2" x14ac:dyDescent="0.3">
      <c r="B65"/>
    </row>
    <row r="66" spans="2:2" x14ac:dyDescent="0.3">
      <c r="B66"/>
    </row>
    <row r="67" spans="2:2" x14ac:dyDescent="0.3">
      <c r="B67"/>
    </row>
    <row r="68" spans="2:2" x14ac:dyDescent="0.3">
      <c r="B68"/>
    </row>
    <row r="69" spans="2:2" x14ac:dyDescent="0.3">
      <c r="B69"/>
    </row>
    <row r="70" spans="2:2" x14ac:dyDescent="0.3">
      <c r="B70"/>
    </row>
    <row r="71" spans="2:2" x14ac:dyDescent="0.3">
      <c r="B71"/>
    </row>
    <row r="72" spans="2:2" x14ac:dyDescent="0.3">
      <c r="B72"/>
    </row>
    <row r="73" spans="2:2" x14ac:dyDescent="0.3">
      <c r="B73"/>
    </row>
    <row r="74" spans="2:2" x14ac:dyDescent="0.3">
      <c r="B74"/>
    </row>
    <row r="75" spans="2:2" x14ac:dyDescent="0.3">
      <c r="B75"/>
    </row>
    <row r="76" spans="2:2" x14ac:dyDescent="0.3">
      <c r="B76"/>
    </row>
    <row r="77" spans="2:2" x14ac:dyDescent="0.3">
      <c r="B77"/>
    </row>
    <row r="78" spans="2:2" x14ac:dyDescent="0.3">
      <c r="B78"/>
    </row>
    <row r="79" spans="2:2" x14ac:dyDescent="0.3">
      <c r="B79"/>
    </row>
    <row r="80" spans="2:2" x14ac:dyDescent="0.3">
      <c r="B80"/>
    </row>
    <row r="81" spans="2:2" x14ac:dyDescent="0.3">
      <c r="B81"/>
    </row>
    <row r="82" spans="2:2" x14ac:dyDescent="0.3">
      <c r="B82"/>
    </row>
    <row r="83" spans="2:2" x14ac:dyDescent="0.3">
      <c r="B83"/>
    </row>
    <row r="84" spans="2:2" x14ac:dyDescent="0.3">
      <c r="B84"/>
    </row>
    <row r="85" spans="2:2" x14ac:dyDescent="0.3">
      <c r="B85"/>
    </row>
    <row r="86" spans="2:2" x14ac:dyDescent="0.3">
      <c r="B86"/>
    </row>
    <row r="87" spans="2:2" x14ac:dyDescent="0.3">
      <c r="B87"/>
    </row>
    <row r="88" spans="2:2" x14ac:dyDescent="0.3">
      <c r="B88"/>
    </row>
    <row r="89" spans="2:2" x14ac:dyDescent="0.3">
      <c r="B89"/>
    </row>
    <row r="90" spans="2:2" x14ac:dyDescent="0.3">
      <c r="B90"/>
    </row>
    <row r="91" spans="2:2" x14ac:dyDescent="0.3">
      <c r="B91"/>
    </row>
    <row r="92" spans="2:2" x14ac:dyDescent="0.3">
      <c r="B92"/>
    </row>
    <row r="93" spans="2:2" x14ac:dyDescent="0.3">
      <c r="B93"/>
    </row>
    <row r="94" spans="2:2" x14ac:dyDescent="0.3">
      <c r="B94"/>
    </row>
    <row r="95" spans="2:2" x14ac:dyDescent="0.3">
      <c r="B95"/>
    </row>
    <row r="96" spans="2:2" x14ac:dyDescent="0.3">
      <c r="B96"/>
    </row>
    <row r="97" spans="2:2" x14ac:dyDescent="0.3">
      <c r="B97"/>
    </row>
    <row r="98" spans="2:2" x14ac:dyDescent="0.3">
      <c r="B98"/>
    </row>
    <row r="99" spans="2:2" x14ac:dyDescent="0.3">
      <c r="B99"/>
    </row>
    <row r="100" spans="2:2" x14ac:dyDescent="0.3">
      <c r="B100"/>
    </row>
    <row r="101" spans="2:2" x14ac:dyDescent="0.3">
      <c r="B101"/>
    </row>
    <row r="102" spans="2:2" x14ac:dyDescent="0.3">
      <c r="B102"/>
    </row>
    <row r="103" spans="2:2" x14ac:dyDescent="0.3">
      <c r="B103"/>
    </row>
    <row r="104" spans="2:2" x14ac:dyDescent="0.3">
      <c r="B104"/>
    </row>
    <row r="105" spans="2:2" x14ac:dyDescent="0.3">
      <c r="B105"/>
    </row>
    <row r="106" spans="2:2" x14ac:dyDescent="0.3">
      <c r="B106"/>
    </row>
    <row r="107" spans="2:2" x14ac:dyDescent="0.3">
      <c r="B107"/>
    </row>
    <row r="108" spans="2:2" x14ac:dyDescent="0.3">
      <c r="B108"/>
    </row>
    <row r="109" spans="2:2" x14ac:dyDescent="0.3">
      <c r="B109"/>
    </row>
    <row r="110" spans="2:2" x14ac:dyDescent="0.3">
      <c r="B110"/>
    </row>
    <row r="111" spans="2:2" x14ac:dyDescent="0.3">
      <c r="B111"/>
    </row>
    <row r="112" spans="2:2" x14ac:dyDescent="0.3">
      <c r="B112"/>
    </row>
    <row r="113" spans="2:2" x14ac:dyDescent="0.3">
      <c r="B113"/>
    </row>
    <row r="114" spans="2:2" x14ac:dyDescent="0.3">
      <c r="B114"/>
    </row>
    <row r="115" spans="2:2" x14ac:dyDescent="0.3">
      <c r="B115"/>
    </row>
    <row r="116" spans="2:2" x14ac:dyDescent="0.3">
      <c r="B116"/>
    </row>
    <row r="117" spans="2:2" x14ac:dyDescent="0.3">
      <c r="B117"/>
    </row>
    <row r="118" spans="2:2" x14ac:dyDescent="0.3">
      <c r="B118"/>
    </row>
    <row r="119" spans="2:2" x14ac:dyDescent="0.3">
      <c r="B119"/>
    </row>
    <row r="120" spans="2:2" x14ac:dyDescent="0.3">
      <c r="B120"/>
    </row>
    <row r="121" spans="2:2" x14ac:dyDescent="0.3">
      <c r="B121"/>
    </row>
    <row r="122" spans="2:2" x14ac:dyDescent="0.3">
      <c r="B122"/>
    </row>
    <row r="123" spans="2:2" x14ac:dyDescent="0.3">
      <c r="B123"/>
    </row>
    <row r="124" spans="2:2" x14ac:dyDescent="0.3">
      <c r="B124"/>
    </row>
    <row r="125" spans="2:2" x14ac:dyDescent="0.3">
      <c r="B125"/>
    </row>
    <row r="126" spans="2:2" x14ac:dyDescent="0.3">
      <c r="B126"/>
    </row>
    <row r="127" spans="2:2" x14ac:dyDescent="0.3">
      <c r="B127"/>
    </row>
    <row r="128" spans="2:2" x14ac:dyDescent="0.3">
      <c r="B128"/>
    </row>
    <row r="129" spans="2:2" x14ac:dyDescent="0.3">
      <c r="B129"/>
    </row>
    <row r="130" spans="2:2" x14ac:dyDescent="0.3">
      <c r="B130"/>
    </row>
    <row r="131" spans="2:2" x14ac:dyDescent="0.3">
      <c r="B131"/>
    </row>
    <row r="132" spans="2:2" x14ac:dyDescent="0.3">
      <c r="B132"/>
    </row>
    <row r="133" spans="2:2" x14ac:dyDescent="0.3">
      <c r="B133"/>
    </row>
    <row r="134" spans="2:2" x14ac:dyDescent="0.3">
      <c r="B134"/>
    </row>
    <row r="135" spans="2:2" x14ac:dyDescent="0.3">
      <c r="B135"/>
    </row>
    <row r="136" spans="2:2" x14ac:dyDescent="0.3">
      <c r="B136"/>
    </row>
    <row r="137" spans="2:2" x14ac:dyDescent="0.3">
      <c r="B137"/>
    </row>
    <row r="138" spans="2:2" x14ac:dyDescent="0.3">
      <c r="B138"/>
    </row>
    <row r="139" spans="2:2" x14ac:dyDescent="0.3">
      <c r="B139"/>
    </row>
    <row r="140" spans="2:2" x14ac:dyDescent="0.3">
      <c r="B140"/>
    </row>
    <row r="141" spans="2:2" x14ac:dyDescent="0.3">
      <c r="B141"/>
    </row>
    <row r="142" spans="2:2" x14ac:dyDescent="0.3">
      <c r="B142"/>
    </row>
    <row r="143" spans="2:2" x14ac:dyDescent="0.3">
      <c r="B143"/>
    </row>
    <row r="144" spans="2:2" x14ac:dyDescent="0.3">
      <c r="B144"/>
    </row>
    <row r="145" spans="2:2" x14ac:dyDescent="0.3">
      <c r="B145"/>
    </row>
    <row r="146" spans="2:2" x14ac:dyDescent="0.3">
      <c r="B146"/>
    </row>
    <row r="147" spans="2:2" x14ac:dyDescent="0.3">
      <c r="B147"/>
    </row>
    <row r="148" spans="2:2" x14ac:dyDescent="0.3">
      <c r="B148"/>
    </row>
    <row r="149" spans="2:2" x14ac:dyDescent="0.3">
      <c r="B149"/>
    </row>
    <row r="150" spans="2:2" x14ac:dyDescent="0.3">
      <c r="B150"/>
    </row>
    <row r="151" spans="2:2" x14ac:dyDescent="0.3">
      <c r="B151"/>
    </row>
    <row r="152" spans="2:2" x14ac:dyDescent="0.3">
      <c r="B152"/>
    </row>
    <row r="153" spans="2:2" x14ac:dyDescent="0.3">
      <c r="B153"/>
    </row>
    <row r="154" spans="2:2" x14ac:dyDescent="0.3">
      <c r="B154"/>
    </row>
    <row r="155" spans="2:2" x14ac:dyDescent="0.3">
      <c r="B155"/>
    </row>
    <row r="156" spans="2:2" x14ac:dyDescent="0.3">
      <c r="B156"/>
    </row>
    <row r="157" spans="2:2" x14ac:dyDescent="0.3">
      <c r="B157"/>
    </row>
    <row r="158" spans="2:2" x14ac:dyDescent="0.3">
      <c r="B158"/>
    </row>
    <row r="159" spans="2:2" x14ac:dyDescent="0.3">
      <c r="B159"/>
    </row>
    <row r="160" spans="2:2" x14ac:dyDescent="0.3">
      <c r="B160"/>
    </row>
    <row r="161" spans="2:2" x14ac:dyDescent="0.3">
      <c r="B161"/>
    </row>
    <row r="162" spans="2:2" x14ac:dyDescent="0.3">
      <c r="B162"/>
    </row>
    <row r="163" spans="2:2" x14ac:dyDescent="0.3">
      <c r="B163"/>
    </row>
    <row r="164" spans="2:2" x14ac:dyDescent="0.3">
      <c r="B164"/>
    </row>
    <row r="165" spans="2:2" x14ac:dyDescent="0.3">
      <c r="B165"/>
    </row>
    <row r="166" spans="2:2" x14ac:dyDescent="0.3">
      <c r="B166"/>
    </row>
    <row r="167" spans="2:2" x14ac:dyDescent="0.3">
      <c r="B167"/>
    </row>
    <row r="168" spans="2:2" x14ac:dyDescent="0.3">
      <c r="B168"/>
    </row>
    <row r="169" spans="2:2" x14ac:dyDescent="0.3">
      <c r="B169"/>
    </row>
    <row r="170" spans="2:2" x14ac:dyDescent="0.3">
      <c r="B170"/>
    </row>
    <row r="171" spans="2:2" x14ac:dyDescent="0.3">
      <c r="B171"/>
    </row>
    <row r="172" spans="2:2" x14ac:dyDescent="0.3">
      <c r="B172"/>
    </row>
    <row r="173" spans="2:2" x14ac:dyDescent="0.3">
      <c r="B173"/>
    </row>
    <row r="174" spans="2:2" x14ac:dyDescent="0.3">
      <c r="B174"/>
    </row>
    <row r="175" spans="2:2" x14ac:dyDescent="0.3">
      <c r="B175"/>
    </row>
    <row r="176" spans="2:2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  <row r="261" spans="2:2" x14ac:dyDescent="0.3">
      <c r="B261"/>
    </row>
    <row r="262" spans="2:2" x14ac:dyDescent="0.3">
      <c r="B262"/>
    </row>
    <row r="263" spans="2:2" x14ac:dyDescent="0.3">
      <c r="B263"/>
    </row>
    <row r="264" spans="2:2" x14ac:dyDescent="0.3">
      <c r="B264"/>
    </row>
    <row r="265" spans="2:2" x14ac:dyDescent="0.3">
      <c r="B265"/>
    </row>
    <row r="266" spans="2:2" x14ac:dyDescent="0.3">
      <c r="B266"/>
    </row>
    <row r="267" spans="2:2" x14ac:dyDescent="0.3">
      <c r="B267"/>
    </row>
    <row r="268" spans="2:2" x14ac:dyDescent="0.3">
      <c r="B268"/>
    </row>
    <row r="269" spans="2:2" x14ac:dyDescent="0.3">
      <c r="B269"/>
    </row>
    <row r="270" spans="2:2" x14ac:dyDescent="0.3">
      <c r="B270"/>
    </row>
    <row r="271" spans="2:2" x14ac:dyDescent="0.3">
      <c r="B271"/>
    </row>
    <row r="272" spans="2:2" x14ac:dyDescent="0.3">
      <c r="B272"/>
    </row>
    <row r="273" spans="2:2" x14ac:dyDescent="0.3">
      <c r="B273"/>
    </row>
    <row r="274" spans="2:2" x14ac:dyDescent="0.3">
      <c r="B274"/>
    </row>
    <row r="275" spans="2:2" x14ac:dyDescent="0.3">
      <c r="B275"/>
    </row>
    <row r="276" spans="2:2" x14ac:dyDescent="0.3">
      <c r="B276"/>
    </row>
    <row r="277" spans="2:2" x14ac:dyDescent="0.3">
      <c r="B277"/>
    </row>
    <row r="278" spans="2:2" x14ac:dyDescent="0.3">
      <c r="B278"/>
    </row>
    <row r="279" spans="2:2" x14ac:dyDescent="0.3">
      <c r="B279"/>
    </row>
    <row r="280" spans="2:2" x14ac:dyDescent="0.3">
      <c r="B280"/>
    </row>
    <row r="281" spans="2:2" x14ac:dyDescent="0.3">
      <c r="B281"/>
    </row>
    <row r="282" spans="2:2" x14ac:dyDescent="0.3">
      <c r="B282"/>
    </row>
    <row r="283" spans="2:2" x14ac:dyDescent="0.3">
      <c r="B283"/>
    </row>
    <row r="284" spans="2:2" x14ac:dyDescent="0.3">
      <c r="B284"/>
    </row>
    <row r="285" spans="2:2" x14ac:dyDescent="0.3">
      <c r="B285"/>
    </row>
    <row r="286" spans="2:2" x14ac:dyDescent="0.3">
      <c r="B286"/>
    </row>
    <row r="287" spans="2:2" x14ac:dyDescent="0.3">
      <c r="B287"/>
    </row>
    <row r="288" spans="2:2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  <row r="304" spans="2:2" x14ac:dyDescent="0.3">
      <c r="B304"/>
    </row>
    <row r="305" spans="2:2" x14ac:dyDescent="0.3">
      <c r="B305"/>
    </row>
    <row r="306" spans="2:2" x14ac:dyDescent="0.3">
      <c r="B306"/>
    </row>
    <row r="307" spans="2:2" x14ac:dyDescent="0.3">
      <c r="B307"/>
    </row>
    <row r="308" spans="2:2" x14ac:dyDescent="0.3">
      <c r="B308"/>
    </row>
    <row r="309" spans="2:2" x14ac:dyDescent="0.3">
      <c r="B309"/>
    </row>
    <row r="310" spans="2:2" x14ac:dyDescent="0.3">
      <c r="B310"/>
    </row>
    <row r="311" spans="2:2" x14ac:dyDescent="0.3">
      <c r="B311"/>
    </row>
    <row r="312" spans="2:2" x14ac:dyDescent="0.3">
      <c r="B312"/>
    </row>
    <row r="313" spans="2:2" x14ac:dyDescent="0.3">
      <c r="B313"/>
    </row>
    <row r="314" spans="2:2" x14ac:dyDescent="0.3">
      <c r="B314"/>
    </row>
    <row r="315" spans="2:2" x14ac:dyDescent="0.3">
      <c r="B315"/>
    </row>
    <row r="316" spans="2:2" x14ac:dyDescent="0.3">
      <c r="B316"/>
    </row>
    <row r="317" spans="2:2" x14ac:dyDescent="0.3">
      <c r="B317"/>
    </row>
    <row r="318" spans="2:2" x14ac:dyDescent="0.3">
      <c r="B318"/>
    </row>
    <row r="319" spans="2:2" x14ac:dyDescent="0.3">
      <c r="B319"/>
    </row>
    <row r="320" spans="2:2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  <row r="1210" spans="2:2" x14ac:dyDescent="0.3">
      <c r="B1210"/>
    </row>
    <row r="1211" spans="2:2" x14ac:dyDescent="0.3">
      <c r="B1211"/>
    </row>
    <row r="1212" spans="2:2" x14ac:dyDescent="0.3">
      <c r="B1212"/>
    </row>
    <row r="1213" spans="2:2" x14ac:dyDescent="0.3">
      <c r="B1213"/>
    </row>
    <row r="1214" spans="2:2" x14ac:dyDescent="0.3">
      <c r="B1214"/>
    </row>
    <row r="1215" spans="2:2" x14ac:dyDescent="0.3">
      <c r="B1215"/>
    </row>
    <row r="1216" spans="2:2" x14ac:dyDescent="0.3">
      <c r="B1216"/>
    </row>
    <row r="1217" spans="2:2" x14ac:dyDescent="0.3">
      <c r="B1217"/>
    </row>
    <row r="1218" spans="2:2" x14ac:dyDescent="0.3">
      <c r="B1218"/>
    </row>
    <row r="1219" spans="2:2" x14ac:dyDescent="0.3">
      <c r="B1219"/>
    </row>
    <row r="1220" spans="2:2" x14ac:dyDescent="0.3">
      <c r="B1220"/>
    </row>
    <row r="1221" spans="2:2" x14ac:dyDescent="0.3">
      <c r="B1221"/>
    </row>
    <row r="1222" spans="2:2" x14ac:dyDescent="0.3">
      <c r="B1222"/>
    </row>
    <row r="1223" spans="2:2" x14ac:dyDescent="0.3">
      <c r="B1223"/>
    </row>
    <row r="1224" spans="2:2" x14ac:dyDescent="0.3">
      <c r="B1224"/>
    </row>
    <row r="1225" spans="2:2" x14ac:dyDescent="0.3">
      <c r="B1225"/>
    </row>
    <row r="1226" spans="2:2" x14ac:dyDescent="0.3">
      <c r="B1226"/>
    </row>
    <row r="1227" spans="2:2" x14ac:dyDescent="0.3">
      <c r="B1227"/>
    </row>
    <row r="1228" spans="2:2" x14ac:dyDescent="0.3">
      <c r="B1228"/>
    </row>
    <row r="1229" spans="2:2" x14ac:dyDescent="0.3">
      <c r="B1229"/>
    </row>
    <row r="1230" spans="2:2" x14ac:dyDescent="0.3">
      <c r="B1230"/>
    </row>
    <row r="1231" spans="2:2" x14ac:dyDescent="0.3">
      <c r="B1231"/>
    </row>
    <row r="1232" spans="2:2" x14ac:dyDescent="0.3">
      <c r="B1232"/>
    </row>
    <row r="1233" spans="2:2" x14ac:dyDescent="0.3">
      <c r="B1233"/>
    </row>
    <row r="1234" spans="2:2" x14ac:dyDescent="0.3">
      <c r="B1234"/>
    </row>
    <row r="1235" spans="2:2" x14ac:dyDescent="0.3">
      <c r="B1235"/>
    </row>
    <row r="1236" spans="2:2" x14ac:dyDescent="0.3">
      <c r="B1236"/>
    </row>
    <row r="1237" spans="2:2" x14ac:dyDescent="0.3">
      <c r="B1237"/>
    </row>
    <row r="1238" spans="2:2" x14ac:dyDescent="0.3">
      <c r="B1238"/>
    </row>
    <row r="1239" spans="2:2" x14ac:dyDescent="0.3">
      <c r="B1239"/>
    </row>
    <row r="1240" spans="2:2" x14ac:dyDescent="0.3">
      <c r="B1240"/>
    </row>
    <row r="1241" spans="2:2" x14ac:dyDescent="0.3">
      <c r="B1241"/>
    </row>
    <row r="1242" spans="2:2" x14ac:dyDescent="0.3">
      <c r="B1242"/>
    </row>
    <row r="1243" spans="2:2" x14ac:dyDescent="0.3">
      <c r="B1243"/>
    </row>
    <row r="1244" spans="2:2" x14ac:dyDescent="0.3">
      <c r="B1244"/>
    </row>
    <row r="1245" spans="2:2" x14ac:dyDescent="0.3">
      <c r="B1245"/>
    </row>
    <row r="1246" spans="2:2" x14ac:dyDescent="0.3">
      <c r="B1246"/>
    </row>
    <row r="1247" spans="2:2" x14ac:dyDescent="0.3">
      <c r="B1247"/>
    </row>
    <row r="1248" spans="2:2" x14ac:dyDescent="0.3">
      <c r="B1248"/>
    </row>
    <row r="1249" spans="2:2" x14ac:dyDescent="0.3">
      <c r="B1249"/>
    </row>
    <row r="1250" spans="2:2" x14ac:dyDescent="0.3">
      <c r="B1250"/>
    </row>
    <row r="1251" spans="2:2" x14ac:dyDescent="0.3">
      <c r="B1251"/>
    </row>
    <row r="1252" spans="2:2" x14ac:dyDescent="0.3">
      <c r="B1252"/>
    </row>
    <row r="1253" spans="2:2" x14ac:dyDescent="0.3">
      <c r="B1253"/>
    </row>
    <row r="1254" spans="2:2" x14ac:dyDescent="0.3">
      <c r="B1254"/>
    </row>
    <row r="1255" spans="2:2" x14ac:dyDescent="0.3">
      <c r="B1255"/>
    </row>
    <row r="1256" spans="2:2" x14ac:dyDescent="0.3">
      <c r="B1256"/>
    </row>
    <row r="1257" spans="2:2" x14ac:dyDescent="0.3">
      <c r="B1257"/>
    </row>
    <row r="1258" spans="2:2" x14ac:dyDescent="0.3">
      <c r="B1258"/>
    </row>
    <row r="1259" spans="2:2" x14ac:dyDescent="0.3">
      <c r="B1259"/>
    </row>
    <row r="1260" spans="2:2" x14ac:dyDescent="0.3">
      <c r="B1260"/>
    </row>
    <row r="1261" spans="2:2" x14ac:dyDescent="0.3">
      <c r="B1261"/>
    </row>
    <row r="1262" spans="2:2" x14ac:dyDescent="0.3">
      <c r="B1262"/>
    </row>
    <row r="1263" spans="2:2" x14ac:dyDescent="0.3">
      <c r="B1263"/>
    </row>
    <row r="1264" spans="2:2" x14ac:dyDescent="0.3">
      <c r="B1264"/>
    </row>
    <row r="1265" spans="2:2" x14ac:dyDescent="0.3">
      <c r="B1265"/>
    </row>
    <row r="1266" spans="2:2" x14ac:dyDescent="0.3">
      <c r="B1266"/>
    </row>
    <row r="1267" spans="2:2" x14ac:dyDescent="0.3">
      <c r="B1267"/>
    </row>
    <row r="1268" spans="2:2" x14ac:dyDescent="0.3">
      <c r="B1268"/>
    </row>
    <row r="1269" spans="2:2" x14ac:dyDescent="0.3">
      <c r="B1269"/>
    </row>
    <row r="1270" spans="2:2" x14ac:dyDescent="0.3">
      <c r="B1270"/>
    </row>
    <row r="1271" spans="2:2" x14ac:dyDescent="0.3">
      <c r="B1271"/>
    </row>
    <row r="1272" spans="2:2" x14ac:dyDescent="0.3">
      <c r="B1272"/>
    </row>
    <row r="1273" spans="2:2" x14ac:dyDescent="0.3">
      <c r="B1273"/>
    </row>
    <row r="1274" spans="2:2" x14ac:dyDescent="0.3">
      <c r="B1274"/>
    </row>
    <row r="1275" spans="2:2" x14ac:dyDescent="0.3">
      <c r="B1275"/>
    </row>
    <row r="1276" spans="2:2" x14ac:dyDescent="0.3">
      <c r="B1276"/>
    </row>
    <row r="1277" spans="2:2" x14ac:dyDescent="0.3">
      <c r="B1277"/>
    </row>
    <row r="1278" spans="2:2" x14ac:dyDescent="0.3">
      <c r="B1278"/>
    </row>
    <row r="1279" spans="2:2" x14ac:dyDescent="0.3">
      <c r="B1279"/>
    </row>
    <row r="1280" spans="2:2" x14ac:dyDescent="0.3">
      <c r="B1280"/>
    </row>
    <row r="1281" spans="2:2" x14ac:dyDescent="0.3">
      <c r="B1281"/>
    </row>
    <row r="1282" spans="2:2" x14ac:dyDescent="0.3">
      <c r="B1282"/>
    </row>
    <row r="1283" spans="2:2" x14ac:dyDescent="0.3">
      <c r="B1283"/>
    </row>
    <row r="1284" spans="2:2" x14ac:dyDescent="0.3">
      <c r="B1284"/>
    </row>
    <row r="1285" spans="2:2" x14ac:dyDescent="0.3">
      <c r="B1285"/>
    </row>
    <row r="1286" spans="2:2" x14ac:dyDescent="0.3">
      <c r="B1286"/>
    </row>
    <row r="1287" spans="2:2" x14ac:dyDescent="0.3">
      <c r="B1287"/>
    </row>
    <row r="1288" spans="2:2" x14ac:dyDescent="0.3">
      <c r="B1288"/>
    </row>
    <row r="1289" spans="2:2" x14ac:dyDescent="0.3">
      <c r="B1289"/>
    </row>
    <row r="1290" spans="2:2" x14ac:dyDescent="0.3">
      <c r="B1290"/>
    </row>
    <row r="1291" spans="2:2" x14ac:dyDescent="0.3">
      <c r="B1291"/>
    </row>
    <row r="1292" spans="2:2" x14ac:dyDescent="0.3">
      <c r="B1292"/>
    </row>
    <row r="1293" spans="2:2" x14ac:dyDescent="0.3">
      <c r="B1293"/>
    </row>
    <row r="1294" spans="2:2" x14ac:dyDescent="0.3">
      <c r="B1294"/>
    </row>
    <row r="1295" spans="2:2" x14ac:dyDescent="0.3">
      <c r="B1295"/>
    </row>
    <row r="1296" spans="2:2" x14ac:dyDescent="0.3">
      <c r="B1296"/>
    </row>
    <row r="1297" spans="2:2" x14ac:dyDescent="0.3">
      <c r="B1297"/>
    </row>
    <row r="1298" spans="2:2" x14ac:dyDescent="0.3">
      <c r="B1298"/>
    </row>
    <row r="1299" spans="2:2" x14ac:dyDescent="0.3">
      <c r="B1299"/>
    </row>
    <row r="1300" spans="2:2" x14ac:dyDescent="0.3">
      <c r="B1300"/>
    </row>
    <row r="1301" spans="2:2" x14ac:dyDescent="0.3">
      <c r="B1301"/>
    </row>
    <row r="1302" spans="2:2" x14ac:dyDescent="0.3">
      <c r="B1302"/>
    </row>
    <row r="1303" spans="2:2" x14ac:dyDescent="0.3">
      <c r="B1303"/>
    </row>
    <row r="1304" spans="2:2" x14ac:dyDescent="0.3">
      <c r="B1304"/>
    </row>
    <row r="1305" spans="2:2" x14ac:dyDescent="0.3">
      <c r="B1305"/>
    </row>
    <row r="1306" spans="2:2" x14ac:dyDescent="0.3">
      <c r="B1306"/>
    </row>
    <row r="1307" spans="2:2" x14ac:dyDescent="0.3">
      <c r="B1307"/>
    </row>
    <row r="1308" spans="2:2" x14ac:dyDescent="0.3">
      <c r="B1308"/>
    </row>
    <row r="1309" spans="2:2" x14ac:dyDescent="0.3">
      <c r="B1309"/>
    </row>
    <row r="1310" spans="2:2" x14ac:dyDescent="0.3">
      <c r="B1310"/>
    </row>
    <row r="1311" spans="2:2" x14ac:dyDescent="0.3">
      <c r="B1311"/>
    </row>
    <row r="1312" spans="2:2" x14ac:dyDescent="0.3">
      <c r="B1312"/>
    </row>
    <row r="1313" spans="2:2" x14ac:dyDescent="0.3">
      <c r="B1313"/>
    </row>
    <row r="1314" spans="2:2" x14ac:dyDescent="0.3">
      <c r="B1314"/>
    </row>
    <row r="1315" spans="2:2" x14ac:dyDescent="0.3">
      <c r="B1315"/>
    </row>
    <row r="1316" spans="2:2" x14ac:dyDescent="0.3">
      <c r="B1316"/>
    </row>
    <row r="1317" spans="2:2" x14ac:dyDescent="0.3">
      <c r="B1317"/>
    </row>
    <row r="1318" spans="2:2" x14ac:dyDescent="0.3">
      <c r="B1318"/>
    </row>
    <row r="1319" spans="2:2" x14ac:dyDescent="0.3">
      <c r="B1319"/>
    </row>
    <row r="1320" spans="2:2" x14ac:dyDescent="0.3">
      <c r="B1320"/>
    </row>
    <row r="1321" spans="2:2" x14ac:dyDescent="0.3">
      <c r="B1321"/>
    </row>
    <row r="1322" spans="2:2" x14ac:dyDescent="0.3">
      <c r="B1322"/>
    </row>
    <row r="1323" spans="2:2" x14ac:dyDescent="0.3">
      <c r="B1323"/>
    </row>
    <row r="1324" spans="2:2" x14ac:dyDescent="0.3">
      <c r="B1324"/>
    </row>
    <row r="1325" spans="2:2" x14ac:dyDescent="0.3">
      <c r="B1325"/>
    </row>
    <row r="1326" spans="2:2" x14ac:dyDescent="0.3">
      <c r="B1326"/>
    </row>
    <row r="1327" spans="2:2" x14ac:dyDescent="0.3">
      <c r="B1327"/>
    </row>
    <row r="1328" spans="2:2" x14ac:dyDescent="0.3">
      <c r="B1328"/>
    </row>
    <row r="1329" spans="2:2" x14ac:dyDescent="0.3">
      <c r="B1329"/>
    </row>
    <row r="1330" spans="2:2" x14ac:dyDescent="0.3">
      <c r="B1330"/>
    </row>
    <row r="1331" spans="2:2" x14ac:dyDescent="0.3">
      <c r="B1331"/>
    </row>
    <row r="1332" spans="2:2" x14ac:dyDescent="0.3">
      <c r="B1332"/>
    </row>
    <row r="1333" spans="2:2" x14ac:dyDescent="0.3">
      <c r="B1333"/>
    </row>
    <row r="1334" spans="2:2" x14ac:dyDescent="0.3">
      <c r="B1334"/>
    </row>
    <row r="1335" spans="2:2" x14ac:dyDescent="0.3">
      <c r="B1335"/>
    </row>
    <row r="1336" spans="2:2" x14ac:dyDescent="0.3">
      <c r="B1336"/>
    </row>
    <row r="1337" spans="2:2" x14ac:dyDescent="0.3">
      <c r="B1337"/>
    </row>
    <row r="1338" spans="2:2" x14ac:dyDescent="0.3">
      <c r="B1338"/>
    </row>
    <row r="1339" spans="2:2" x14ac:dyDescent="0.3">
      <c r="B1339"/>
    </row>
    <row r="1340" spans="2:2" x14ac:dyDescent="0.3">
      <c r="B1340"/>
    </row>
    <row r="1341" spans="2:2" x14ac:dyDescent="0.3">
      <c r="B1341"/>
    </row>
    <row r="1342" spans="2:2" x14ac:dyDescent="0.3">
      <c r="B1342"/>
    </row>
    <row r="1343" spans="2:2" x14ac:dyDescent="0.3">
      <c r="B1343"/>
    </row>
    <row r="1344" spans="2:2" x14ac:dyDescent="0.3">
      <c r="B1344"/>
    </row>
    <row r="1345" spans="2:2" x14ac:dyDescent="0.3">
      <c r="B1345"/>
    </row>
    <row r="1346" spans="2:2" x14ac:dyDescent="0.3">
      <c r="B1346"/>
    </row>
    <row r="1347" spans="2:2" x14ac:dyDescent="0.3">
      <c r="B1347"/>
    </row>
    <row r="1348" spans="2:2" x14ac:dyDescent="0.3">
      <c r="B1348"/>
    </row>
    <row r="1349" spans="2:2" x14ac:dyDescent="0.3">
      <c r="B1349"/>
    </row>
    <row r="1350" spans="2:2" x14ac:dyDescent="0.3">
      <c r="B1350"/>
    </row>
    <row r="1351" spans="2:2" x14ac:dyDescent="0.3">
      <c r="B1351"/>
    </row>
    <row r="1352" spans="2:2" x14ac:dyDescent="0.3">
      <c r="B1352"/>
    </row>
    <row r="1353" spans="2:2" x14ac:dyDescent="0.3">
      <c r="B1353"/>
    </row>
    <row r="1354" spans="2:2" x14ac:dyDescent="0.3">
      <c r="B1354"/>
    </row>
    <row r="1355" spans="2:2" x14ac:dyDescent="0.3">
      <c r="B1355"/>
    </row>
    <row r="1356" spans="2:2" x14ac:dyDescent="0.3">
      <c r="B1356"/>
    </row>
    <row r="1357" spans="2:2" x14ac:dyDescent="0.3">
      <c r="B1357"/>
    </row>
    <row r="1358" spans="2:2" x14ac:dyDescent="0.3">
      <c r="B1358"/>
    </row>
    <row r="1359" spans="2:2" x14ac:dyDescent="0.3">
      <c r="B1359"/>
    </row>
    <row r="1360" spans="2:2" x14ac:dyDescent="0.3">
      <c r="B1360"/>
    </row>
    <row r="1361" spans="2:2" x14ac:dyDescent="0.3">
      <c r="B1361"/>
    </row>
    <row r="1362" spans="2:2" x14ac:dyDescent="0.3">
      <c r="B1362"/>
    </row>
    <row r="1363" spans="2:2" x14ac:dyDescent="0.3">
      <c r="B1363"/>
    </row>
    <row r="1364" spans="2:2" x14ac:dyDescent="0.3">
      <c r="B1364"/>
    </row>
    <row r="1365" spans="2:2" x14ac:dyDescent="0.3">
      <c r="B1365"/>
    </row>
    <row r="1366" spans="2:2" x14ac:dyDescent="0.3">
      <c r="B1366"/>
    </row>
    <row r="1367" spans="2:2" x14ac:dyDescent="0.3">
      <c r="B1367"/>
    </row>
    <row r="1368" spans="2:2" x14ac:dyDescent="0.3">
      <c r="B1368"/>
    </row>
    <row r="1369" spans="2:2" x14ac:dyDescent="0.3">
      <c r="B1369"/>
    </row>
    <row r="1370" spans="2:2" x14ac:dyDescent="0.3">
      <c r="B1370"/>
    </row>
    <row r="1371" spans="2:2" x14ac:dyDescent="0.3">
      <c r="B1371"/>
    </row>
    <row r="1372" spans="2:2" x14ac:dyDescent="0.3">
      <c r="B1372"/>
    </row>
    <row r="1373" spans="2:2" x14ac:dyDescent="0.3">
      <c r="B1373"/>
    </row>
    <row r="1374" spans="2:2" x14ac:dyDescent="0.3">
      <c r="B1374"/>
    </row>
    <row r="1375" spans="2:2" x14ac:dyDescent="0.3">
      <c r="B1375"/>
    </row>
    <row r="1376" spans="2:2" x14ac:dyDescent="0.3">
      <c r="B1376"/>
    </row>
    <row r="1377" spans="2:2" x14ac:dyDescent="0.3">
      <c r="B1377"/>
    </row>
    <row r="1378" spans="2:2" x14ac:dyDescent="0.3">
      <c r="B1378"/>
    </row>
    <row r="1379" spans="2:2" x14ac:dyDescent="0.3">
      <c r="B1379"/>
    </row>
    <row r="1380" spans="2:2" x14ac:dyDescent="0.3">
      <c r="B1380"/>
    </row>
    <row r="1381" spans="2:2" x14ac:dyDescent="0.3">
      <c r="B1381"/>
    </row>
    <row r="1382" spans="2:2" x14ac:dyDescent="0.3">
      <c r="B1382"/>
    </row>
    <row r="1383" spans="2:2" x14ac:dyDescent="0.3">
      <c r="B1383"/>
    </row>
    <row r="1384" spans="2:2" x14ac:dyDescent="0.3">
      <c r="B1384"/>
    </row>
    <row r="1385" spans="2:2" x14ac:dyDescent="0.3">
      <c r="B1385"/>
    </row>
    <row r="1386" spans="2:2" x14ac:dyDescent="0.3">
      <c r="B1386"/>
    </row>
    <row r="1387" spans="2:2" x14ac:dyDescent="0.3">
      <c r="B1387"/>
    </row>
    <row r="1388" spans="2:2" x14ac:dyDescent="0.3">
      <c r="B1388"/>
    </row>
    <row r="1389" spans="2:2" x14ac:dyDescent="0.3">
      <c r="B1389"/>
    </row>
    <row r="1390" spans="2:2" x14ac:dyDescent="0.3">
      <c r="B1390"/>
    </row>
    <row r="1391" spans="2:2" x14ac:dyDescent="0.3">
      <c r="B1391"/>
    </row>
    <row r="1392" spans="2:2" x14ac:dyDescent="0.3">
      <c r="B1392"/>
    </row>
    <row r="1393" spans="2:2" x14ac:dyDescent="0.3">
      <c r="B1393"/>
    </row>
    <row r="1394" spans="2:2" x14ac:dyDescent="0.3">
      <c r="B1394"/>
    </row>
    <row r="1395" spans="2:2" x14ac:dyDescent="0.3">
      <c r="B1395"/>
    </row>
    <row r="1396" spans="2:2" x14ac:dyDescent="0.3">
      <c r="B1396"/>
    </row>
    <row r="1397" spans="2:2" x14ac:dyDescent="0.3">
      <c r="B1397"/>
    </row>
    <row r="1398" spans="2:2" x14ac:dyDescent="0.3">
      <c r="B1398"/>
    </row>
    <row r="1399" spans="2:2" x14ac:dyDescent="0.3">
      <c r="B1399"/>
    </row>
    <row r="1400" spans="2:2" x14ac:dyDescent="0.3">
      <c r="B1400"/>
    </row>
    <row r="1401" spans="2:2" x14ac:dyDescent="0.3">
      <c r="B1401"/>
    </row>
    <row r="1402" spans="2:2" x14ac:dyDescent="0.3">
      <c r="B1402"/>
    </row>
    <row r="1403" spans="2:2" x14ac:dyDescent="0.3">
      <c r="B1403"/>
    </row>
    <row r="1404" spans="2:2" x14ac:dyDescent="0.3">
      <c r="B1404"/>
    </row>
    <row r="1405" spans="2:2" x14ac:dyDescent="0.3">
      <c r="B1405"/>
    </row>
    <row r="1406" spans="2:2" x14ac:dyDescent="0.3">
      <c r="B1406"/>
    </row>
    <row r="1407" spans="2:2" x14ac:dyDescent="0.3">
      <c r="B1407"/>
    </row>
    <row r="1408" spans="2:2" x14ac:dyDescent="0.3">
      <c r="B1408"/>
    </row>
    <row r="1409" spans="2:2" x14ac:dyDescent="0.3">
      <c r="B1409"/>
    </row>
    <row r="1410" spans="2:2" x14ac:dyDescent="0.3">
      <c r="B1410"/>
    </row>
    <row r="1411" spans="2:2" x14ac:dyDescent="0.3">
      <c r="B1411"/>
    </row>
    <row r="1412" spans="2:2" x14ac:dyDescent="0.3">
      <c r="B1412"/>
    </row>
    <row r="1413" spans="2:2" x14ac:dyDescent="0.3">
      <c r="B1413"/>
    </row>
    <row r="1414" spans="2:2" x14ac:dyDescent="0.3">
      <c r="B1414"/>
    </row>
    <row r="1415" spans="2:2" x14ac:dyDescent="0.3">
      <c r="B1415"/>
    </row>
    <row r="1416" spans="2:2" x14ac:dyDescent="0.3">
      <c r="B1416"/>
    </row>
    <row r="1417" spans="2:2" x14ac:dyDescent="0.3">
      <c r="B1417"/>
    </row>
    <row r="1418" spans="2:2" x14ac:dyDescent="0.3">
      <c r="B1418"/>
    </row>
    <row r="1419" spans="2:2" x14ac:dyDescent="0.3">
      <c r="B1419"/>
    </row>
    <row r="1420" spans="2:2" x14ac:dyDescent="0.3">
      <c r="B1420"/>
    </row>
    <row r="1421" spans="2:2" x14ac:dyDescent="0.3">
      <c r="B1421"/>
    </row>
    <row r="1422" spans="2:2" x14ac:dyDescent="0.3">
      <c r="B1422"/>
    </row>
    <row r="1423" spans="2:2" x14ac:dyDescent="0.3">
      <c r="B1423"/>
    </row>
    <row r="1424" spans="2:2" x14ac:dyDescent="0.3">
      <c r="B1424"/>
    </row>
    <row r="1425" spans="2:2" x14ac:dyDescent="0.3">
      <c r="B1425"/>
    </row>
    <row r="1426" spans="2:2" x14ac:dyDescent="0.3">
      <c r="B1426"/>
    </row>
    <row r="1427" spans="2:2" x14ac:dyDescent="0.3">
      <c r="B1427"/>
    </row>
    <row r="1428" spans="2:2" x14ac:dyDescent="0.3">
      <c r="B1428"/>
    </row>
    <row r="1429" spans="2:2" x14ac:dyDescent="0.3">
      <c r="B1429"/>
    </row>
    <row r="1430" spans="2:2" x14ac:dyDescent="0.3">
      <c r="B1430"/>
    </row>
    <row r="1431" spans="2:2" x14ac:dyDescent="0.3">
      <c r="B1431"/>
    </row>
    <row r="1432" spans="2:2" x14ac:dyDescent="0.3">
      <c r="B1432"/>
    </row>
    <row r="1433" spans="2:2" x14ac:dyDescent="0.3">
      <c r="B1433"/>
    </row>
    <row r="1434" spans="2:2" x14ac:dyDescent="0.3">
      <c r="B1434"/>
    </row>
    <row r="1435" spans="2:2" x14ac:dyDescent="0.3">
      <c r="B1435"/>
    </row>
    <row r="1436" spans="2:2" x14ac:dyDescent="0.3">
      <c r="B1436"/>
    </row>
    <row r="1437" spans="2:2" x14ac:dyDescent="0.3">
      <c r="B1437"/>
    </row>
    <row r="1438" spans="2:2" x14ac:dyDescent="0.3">
      <c r="B1438"/>
    </row>
    <row r="1439" spans="2:2" x14ac:dyDescent="0.3">
      <c r="B1439"/>
    </row>
    <row r="1440" spans="2:2" x14ac:dyDescent="0.3">
      <c r="B1440"/>
    </row>
    <row r="1441" spans="2:2" x14ac:dyDescent="0.3">
      <c r="B1441"/>
    </row>
    <row r="1442" spans="2:2" x14ac:dyDescent="0.3">
      <c r="B1442"/>
    </row>
    <row r="1443" spans="2:2" x14ac:dyDescent="0.3">
      <c r="B1443"/>
    </row>
    <row r="1444" spans="2:2" x14ac:dyDescent="0.3">
      <c r="B1444"/>
    </row>
    <row r="1445" spans="2:2" x14ac:dyDescent="0.3">
      <c r="B1445"/>
    </row>
    <row r="1446" spans="2:2" x14ac:dyDescent="0.3">
      <c r="B1446"/>
    </row>
    <row r="1447" spans="2:2" x14ac:dyDescent="0.3">
      <c r="B1447"/>
    </row>
    <row r="1448" spans="2:2" x14ac:dyDescent="0.3">
      <c r="B1448"/>
    </row>
    <row r="1449" spans="2:2" x14ac:dyDescent="0.3">
      <c r="B1449"/>
    </row>
    <row r="1450" spans="2:2" x14ac:dyDescent="0.3">
      <c r="B1450"/>
    </row>
    <row r="1451" spans="2:2" x14ac:dyDescent="0.3">
      <c r="B1451"/>
    </row>
    <row r="1452" spans="2:2" x14ac:dyDescent="0.3">
      <c r="B1452"/>
    </row>
    <row r="1453" spans="2:2" x14ac:dyDescent="0.3">
      <c r="B1453"/>
    </row>
    <row r="1454" spans="2:2" x14ac:dyDescent="0.3">
      <c r="B1454"/>
    </row>
    <row r="1455" spans="2:2" x14ac:dyDescent="0.3">
      <c r="B1455"/>
    </row>
    <row r="1456" spans="2:2" x14ac:dyDescent="0.3">
      <c r="B1456"/>
    </row>
    <row r="1457" spans="2:2" x14ac:dyDescent="0.3">
      <c r="B1457"/>
    </row>
    <row r="1458" spans="2:2" x14ac:dyDescent="0.3">
      <c r="B1458"/>
    </row>
    <row r="1459" spans="2:2" x14ac:dyDescent="0.3">
      <c r="B1459"/>
    </row>
    <row r="1460" spans="2:2" x14ac:dyDescent="0.3">
      <c r="B1460"/>
    </row>
    <row r="1461" spans="2:2" x14ac:dyDescent="0.3">
      <c r="B1461"/>
    </row>
    <row r="1462" spans="2:2" x14ac:dyDescent="0.3">
      <c r="B1462"/>
    </row>
    <row r="1463" spans="2:2" x14ac:dyDescent="0.3">
      <c r="B1463"/>
    </row>
    <row r="1464" spans="2:2" x14ac:dyDescent="0.3">
      <c r="B1464"/>
    </row>
    <row r="1465" spans="2:2" x14ac:dyDescent="0.3">
      <c r="B1465"/>
    </row>
    <row r="1466" spans="2:2" x14ac:dyDescent="0.3">
      <c r="B1466"/>
    </row>
    <row r="1467" spans="2:2" x14ac:dyDescent="0.3">
      <c r="B1467"/>
    </row>
    <row r="1468" spans="2:2" x14ac:dyDescent="0.3">
      <c r="B1468"/>
    </row>
    <row r="1469" spans="2:2" x14ac:dyDescent="0.3">
      <c r="B1469"/>
    </row>
    <row r="1470" spans="2:2" x14ac:dyDescent="0.3">
      <c r="B1470"/>
    </row>
    <row r="1471" spans="2:2" x14ac:dyDescent="0.3">
      <c r="B1471"/>
    </row>
    <row r="1472" spans="2:2" x14ac:dyDescent="0.3">
      <c r="B1472"/>
    </row>
    <row r="1473" spans="2:2" x14ac:dyDescent="0.3">
      <c r="B1473"/>
    </row>
    <row r="1474" spans="2:2" x14ac:dyDescent="0.3">
      <c r="B1474"/>
    </row>
    <row r="1475" spans="2:2" x14ac:dyDescent="0.3">
      <c r="B1475"/>
    </row>
    <row r="1476" spans="2:2" x14ac:dyDescent="0.3">
      <c r="B1476"/>
    </row>
    <row r="1477" spans="2:2" x14ac:dyDescent="0.3">
      <c r="B1477"/>
    </row>
    <row r="1478" spans="2:2" x14ac:dyDescent="0.3">
      <c r="B1478"/>
    </row>
    <row r="1479" spans="2:2" x14ac:dyDescent="0.3">
      <c r="B1479"/>
    </row>
    <row r="1480" spans="2:2" x14ac:dyDescent="0.3">
      <c r="B1480"/>
    </row>
    <row r="1481" spans="2:2" x14ac:dyDescent="0.3">
      <c r="B1481"/>
    </row>
    <row r="1482" spans="2:2" x14ac:dyDescent="0.3">
      <c r="B1482"/>
    </row>
    <row r="1483" spans="2:2" x14ac:dyDescent="0.3">
      <c r="B1483"/>
    </row>
    <row r="1484" spans="2:2" x14ac:dyDescent="0.3">
      <c r="B1484"/>
    </row>
    <row r="1485" spans="2:2" x14ac:dyDescent="0.3">
      <c r="B1485"/>
    </row>
    <row r="1486" spans="2:2" x14ac:dyDescent="0.3">
      <c r="B1486"/>
    </row>
    <row r="1487" spans="2:2" x14ac:dyDescent="0.3">
      <c r="B1487"/>
    </row>
    <row r="1488" spans="2:2" x14ac:dyDescent="0.3">
      <c r="B1488"/>
    </row>
    <row r="1489" spans="2:2" x14ac:dyDescent="0.3">
      <c r="B1489"/>
    </row>
    <row r="1490" spans="2:2" x14ac:dyDescent="0.3">
      <c r="B1490"/>
    </row>
    <row r="1491" spans="2:2" x14ac:dyDescent="0.3">
      <c r="B1491"/>
    </row>
    <row r="1492" spans="2:2" x14ac:dyDescent="0.3">
      <c r="B1492"/>
    </row>
    <row r="1493" spans="2:2" x14ac:dyDescent="0.3">
      <c r="B1493"/>
    </row>
    <row r="1494" spans="2:2" x14ac:dyDescent="0.3">
      <c r="B1494"/>
    </row>
    <row r="1495" spans="2:2" x14ac:dyDescent="0.3">
      <c r="B1495"/>
    </row>
    <row r="1496" spans="2:2" x14ac:dyDescent="0.3">
      <c r="B1496"/>
    </row>
    <row r="1497" spans="2:2" x14ac:dyDescent="0.3">
      <c r="B1497"/>
    </row>
    <row r="1498" spans="2:2" x14ac:dyDescent="0.3">
      <c r="B1498"/>
    </row>
    <row r="1499" spans="2:2" x14ac:dyDescent="0.3">
      <c r="B1499"/>
    </row>
    <row r="1500" spans="2:2" x14ac:dyDescent="0.3">
      <c r="B1500"/>
    </row>
    <row r="1501" spans="2:2" x14ac:dyDescent="0.3">
      <c r="B1501"/>
    </row>
    <row r="1502" spans="2:2" x14ac:dyDescent="0.3">
      <c r="B1502"/>
    </row>
    <row r="1503" spans="2:2" x14ac:dyDescent="0.3">
      <c r="B1503"/>
    </row>
    <row r="1504" spans="2:2" x14ac:dyDescent="0.3">
      <c r="B1504"/>
    </row>
    <row r="1505" spans="2:2" x14ac:dyDescent="0.3">
      <c r="B1505"/>
    </row>
    <row r="1506" spans="2:2" x14ac:dyDescent="0.3">
      <c r="B1506"/>
    </row>
    <row r="1507" spans="2:2" x14ac:dyDescent="0.3">
      <c r="B1507"/>
    </row>
    <row r="1508" spans="2:2" x14ac:dyDescent="0.3">
      <c r="B1508"/>
    </row>
    <row r="1509" spans="2:2" x14ac:dyDescent="0.3">
      <c r="B1509"/>
    </row>
    <row r="1510" spans="2:2" x14ac:dyDescent="0.3">
      <c r="B1510"/>
    </row>
    <row r="1511" spans="2:2" x14ac:dyDescent="0.3">
      <c r="B1511"/>
    </row>
    <row r="1512" spans="2:2" x14ac:dyDescent="0.3">
      <c r="B1512"/>
    </row>
    <row r="1513" spans="2:2" x14ac:dyDescent="0.3">
      <c r="B1513"/>
    </row>
    <row r="1514" spans="2:2" x14ac:dyDescent="0.3">
      <c r="B1514"/>
    </row>
    <row r="1515" spans="2:2" x14ac:dyDescent="0.3">
      <c r="B1515"/>
    </row>
    <row r="1516" spans="2:2" x14ac:dyDescent="0.3">
      <c r="B1516"/>
    </row>
    <row r="1517" spans="2:2" x14ac:dyDescent="0.3">
      <c r="B1517"/>
    </row>
    <row r="1518" spans="2:2" x14ac:dyDescent="0.3">
      <c r="B1518"/>
    </row>
    <row r="1519" spans="2:2" x14ac:dyDescent="0.3">
      <c r="B1519"/>
    </row>
    <row r="1520" spans="2:2" x14ac:dyDescent="0.3">
      <c r="B1520"/>
    </row>
    <row r="1521" spans="2:2" x14ac:dyDescent="0.3">
      <c r="B1521"/>
    </row>
    <row r="1522" spans="2:2" x14ac:dyDescent="0.3">
      <c r="B1522"/>
    </row>
    <row r="1523" spans="2:2" x14ac:dyDescent="0.3">
      <c r="B1523"/>
    </row>
    <row r="1524" spans="2:2" x14ac:dyDescent="0.3">
      <c r="B1524"/>
    </row>
    <row r="1525" spans="2:2" x14ac:dyDescent="0.3">
      <c r="B1525"/>
    </row>
    <row r="1526" spans="2:2" x14ac:dyDescent="0.3">
      <c r="B1526"/>
    </row>
    <row r="1527" spans="2:2" x14ac:dyDescent="0.3">
      <c r="B1527"/>
    </row>
    <row r="1528" spans="2:2" x14ac:dyDescent="0.3">
      <c r="B1528"/>
    </row>
    <row r="1529" spans="2:2" x14ac:dyDescent="0.3">
      <c r="B1529"/>
    </row>
    <row r="1530" spans="2:2" x14ac:dyDescent="0.3">
      <c r="B1530"/>
    </row>
    <row r="1531" spans="2:2" x14ac:dyDescent="0.3">
      <c r="B1531"/>
    </row>
    <row r="1532" spans="2:2" x14ac:dyDescent="0.3">
      <c r="B1532"/>
    </row>
    <row r="1533" spans="2:2" x14ac:dyDescent="0.3">
      <c r="B1533"/>
    </row>
    <row r="1534" spans="2:2" x14ac:dyDescent="0.3">
      <c r="B1534"/>
    </row>
    <row r="1535" spans="2:2" x14ac:dyDescent="0.3">
      <c r="B1535"/>
    </row>
    <row r="1536" spans="2:2" x14ac:dyDescent="0.3">
      <c r="B1536"/>
    </row>
    <row r="1537" spans="2:2" x14ac:dyDescent="0.3">
      <c r="B1537"/>
    </row>
    <row r="1538" spans="2:2" x14ac:dyDescent="0.3">
      <c r="B1538"/>
    </row>
    <row r="1539" spans="2:2" x14ac:dyDescent="0.3">
      <c r="B1539"/>
    </row>
    <row r="1540" spans="2:2" x14ac:dyDescent="0.3">
      <c r="B1540"/>
    </row>
    <row r="1541" spans="2:2" x14ac:dyDescent="0.3">
      <c r="B1541"/>
    </row>
    <row r="1542" spans="2:2" x14ac:dyDescent="0.3">
      <c r="B1542"/>
    </row>
    <row r="1543" spans="2:2" x14ac:dyDescent="0.3">
      <c r="B1543"/>
    </row>
    <row r="1544" spans="2:2" x14ac:dyDescent="0.3">
      <c r="B1544"/>
    </row>
    <row r="1545" spans="2:2" x14ac:dyDescent="0.3">
      <c r="B1545"/>
    </row>
    <row r="1546" spans="2:2" x14ac:dyDescent="0.3">
      <c r="B1546"/>
    </row>
    <row r="1547" spans="2:2" x14ac:dyDescent="0.3">
      <c r="B1547"/>
    </row>
    <row r="1548" spans="2:2" x14ac:dyDescent="0.3">
      <c r="B1548"/>
    </row>
    <row r="1549" spans="2:2" x14ac:dyDescent="0.3">
      <c r="B1549"/>
    </row>
    <row r="1550" spans="2:2" x14ac:dyDescent="0.3">
      <c r="B1550"/>
    </row>
    <row r="1551" spans="2:2" x14ac:dyDescent="0.3">
      <c r="B1551"/>
    </row>
    <row r="1552" spans="2:2" x14ac:dyDescent="0.3">
      <c r="B1552"/>
    </row>
    <row r="1553" spans="2:2" x14ac:dyDescent="0.3">
      <c r="B1553"/>
    </row>
    <row r="1554" spans="2:2" x14ac:dyDescent="0.3">
      <c r="B1554"/>
    </row>
    <row r="1555" spans="2:2" x14ac:dyDescent="0.3">
      <c r="B1555"/>
    </row>
    <row r="1556" spans="2:2" x14ac:dyDescent="0.3">
      <c r="B1556"/>
    </row>
    <row r="1557" spans="2:2" x14ac:dyDescent="0.3">
      <c r="B1557"/>
    </row>
    <row r="1558" spans="2:2" x14ac:dyDescent="0.3">
      <c r="B1558"/>
    </row>
    <row r="1559" spans="2:2" x14ac:dyDescent="0.3">
      <c r="B1559"/>
    </row>
    <row r="1560" spans="2:2" x14ac:dyDescent="0.3">
      <c r="B1560"/>
    </row>
    <row r="1561" spans="2:2" x14ac:dyDescent="0.3">
      <c r="B1561"/>
    </row>
    <row r="1562" spans="2:2" x14ac:dyDescent="0.3">
      <c r="B1562"/>
    </row>
    <row r="1563" spans="2:2" x14ac:dyDescent="0.3">
      <c r="B1563"/>
    </row>
    <row r="1564" spans="2:2" x14ac:dyDescent="0.3">
      <c r="B1564"/>
    </row>
    <row r="1565" spans="2:2" x14ac:dyDescent="0.3">
      <c r="B1565"/>
    </row>
    <row r="1566" spans="2:2" x14ac:dyDescent="0.3">
      <c r="B1566"/>
    </row>
    <row r="1567" spans="2:2" x14ac:dyDescent="0.3">
      <c r="B1567"/>
    </row>
    <row r="1568" spans="2:2" x14ac:dyDescent="0.3">
      <c r="B1568"/>
    </row>
    <row r="1569" spans="2:2" x14ac:dyDescent="0.3">
      <c r="B1569"/>
    </row>
    <row r="1570" spans="2:2" x14ac:dyDescent="0.3">
      <c r="B1570"/>
    </row>
    <row r="1571" spans="2:2" x14ac:dyDescent="0.3">
      <c r="B1571"/>
    </row>
    <row r="1572" spans="2:2" x14ac:dyDescent="0.3">
      <c r="B1572"/>
    </row>
    <row r="1573" spans="2:2" x14ac:dyDescent="0.3">
      <c r="B1573"/>
    </row>
    <row r="1574" spans="2:2" x14ac:dyDescent="0.3">
      <c r="B1574"/>
    </row>
    <row r="1575" spans="2:2" x14ac:dyDescent="0.3">
      <c r="B1575"/>
    </row>
    <row r="1576" spans="2:2" x14ac:dyDescent="0.3">
      <c r="B1576"/>
    </row>
    <row r="1577" spans="2:2" x14ac:dyDescent="0.3">
      <c r="B1577"/>
    </row>
    <row r="1578" spans="2:2" x14ac:dyDescent="0.3">
      <c r="B1578"/>
    </row>
    <row r="1579" spans="2:2" x14ac:dyDescent="0.3">
      <c r="B1579"/>
    </row>
    <row r="1580" spans="2:2" x14ac:dyDescent="0.3">
      <c r="B1580"/>
    </row>
    <row r="1581" spans="2:2" x14ac:dyDescent="0.3">
      <c r="B1581"/>
    </row>
    <row r="1582" spans="2:2" x14ac:dyDescent="0.3">
      <c r="B1582"/>
    </row>
    <row r="1583" spans="2:2" x14ac:dyDescent="0.3">
      <c r="B1583"/>
    </row>
    <row r="1584" spans="2:2" x14ac:dyDescent="0.3">
      <c r="B1584"/>
    </row>
    <row r="1585" spans="2:2" x14ac:dyDescent="0.3">
      <c r="B1585"/>
    </row>
    <row r="1586" spans="2:2" x14ac:dyDescent="0.3">
      <c r="B1586"/>
    </row>
    <row r="1587" spans="2:2" x14ac:dyDescent="0.3">
      <c r="B1587"/>
    </row>
    <row r="1588" spans="2:2" x14ac:dyDescent="0.3">
      <c r="B1588"/>
    </row>
    <row r="1589" spans="2:2" x14ac:dyDescent="0.3">
      <c r="B1589"/>
    </row>
    <row r="1590" spans="2:2" x14ac:dyDescent="0.3">
      <c r="B1590"/>
    </row>
    <row r="1591" spans="2:2" x14ac:dyDescent="0.3">
      <c r="B1591"/>
    </row>
    <row r="1592" spans="2:2" x14ac:dyDescent="0.3">
      <c r="B1592"/>
    </row>
    <row r="1593" spans="2:2" x14ac:dyDescent="0.3">
      <c r="B1593"/>
    </row>
    <row r="1594" spans="2:2" x14ac:dyDescent="0.3">
      <c r="B1594"/>
    </row>
    <row r="1595" spans="2:2" x14ac:dyDescent="0.3">
      <c r="B1595"/>
    </row>
    <row r="1596" spans="2:2" x14ac:dyDescent="0.3">
      <c r="B1596"/>
    </row>
    <row r="1597" spans="2:2" x14ac:dyDescent="0.3">
      <c r="B1597"/>
    </row>
    <row r="1598" spans="2:2" x14ac:dyDescent="0.3">
      <c r="B1598"/>
    </row>
    <row r="1599" spans="2:2" x14ac:dyDescent="0.3">
      <c r="B1599"/>
    </row>
    <row r="1600" spans="2:2" x14ac:dyDescent="0.3">
      <c r="B1600"/>
    </row>
    <row r="1601" spans="2:2" x14ac:dyDescent="0.3">
      <c r="B1601"/>
    </row>
    <row r="1602" spans="2:2" x14ac:dyDescent="0.3">
      <c r="B1602"/>
    </row>
    <row r="1603" spans="2:2" x14ac:dyDescent="0.3">
      <c r="B1603"/>
    </row>
    <row r="1604" spans="2:2" x14ac:dyDescent="0.3">
      <c r="B1604"/>
    </row>
    <row r="1605" spans="2:2" x14ac:dyDescent="0.3">
      <c r="B1605"/>
    </row>
    <row r="1606" spans="2:2" x14ac:dyDescent="0.3">
      <c r="B1606"/>
    </row>
    <row r="1607" spans="2:2" x14ac:dyDescent="0.3">
      <c r="B1607"/>
    </row>
    <row r="1608" spans="2:2" x14ac:dyDescent="0.3">
      <c r="B1608"/>
    </row>
    <row r="1609" spans="2:2" x14ac:dyDescent="0.3">
      <c r="B1609"/>
    </row>
    <row r="1610" spans="2:2" x14ac:dyDescent="0.3">
      <c r="B1610"/>
    </row>
    <row r="1611" spans="2:2" x14ac:dyDescent="0.3">
      <c r="B1611"/>
    </row>
    <row r="1612" spans="2:2" x14ac:dyDescent="0.3">
      <c r="B1612"/>
    </row>
    <row r="1613" spans="2:2" x14ac:dyDescent="0.3">
      <c r="B1613"/>
    </row>
    <row r="1614" spans="2:2" x14ac:dyDescent="0.3">
      <c r="B1614"/>
    </row>
    <row r="1615" spans="2:2" x14ac:dyDescent="0.3">
      <c r="B1615"/>
    </row>
    <row r="1616" spans="2:2" x14ac:dyDescent="0.3">
      <c r="B1616"/>
    </row>
    <row r="1617" spans="2:2" x14ac:dyDescent="0.3">
      <c r="B1617"/>
    </row>
    <row r="1618" spans="2:2" x14ac:dyDescent="0.3">
      <c r="B1618"/>
    </row>
    <row r="1619" spans="2:2" x14ac:dyDescent="0.3">
      <c r="B1619"/>
    </row>
    <row r="1620" spans="2:2" x14ac:dyDescent="0.3">
      <c r="B1620"/>
    </row>
    <row r="1621" spans="2:2" x14ac:dyDescent="0.3">
      <c r="B1621"/>
    </row>
    <row r="1622" spans="2:2" x14ac:dyDescent="0.3">
      <c r="B1622"/>
    </row>
    <row r="1623" spans="2:2" x14ac:dyDescent="0.3">
      <c r="B1623"/>
    </row>
    <row r="1624" spans="2:2" x14ac:dyDescent="0.3">
      <c r="B1624"/>
    </row>
    <row r="1625" spans="2:2" x14ac:dyDescent="0.3">
      <c r="B1625"/>
    </row>
    <row r="1626" spans="2:2" x14ac:dyDescent="0.3">
      <c r="B1626"/>
    </row>
    <row r="1627" spans="2:2" x14ac:dyDescent="0.3">
      <c r="B1627"/>
    </row>
    <row r="1628" spans="2:2" x14ac:dyDescent="0.3">
      <c r="B1628"/>
    </row>
    <row r="1629" spans="2:2" x14ac:dyDescent="0.3">
      <c r="B1629"/>
    </row>
    <row r="1630" spans="2:2" x14ac:dyDescent="0.3">
      <c r="B1630"/>
    </row>
    <row r="1631" spans="2:2" x14ac:dyDescent="0.3">
      <c r="B1631"/>
    </row>
    <row r="1632" spans="2:2" x14ac:dyDescent="0.3">
      <c r="B1632"/>
    </row>
    <row r="1633" spans="2:2" x14ac:dyDescent="0.3">
      <c r="B1633"/>
    </row>
    <row r="1634" spans="2:2" x14ac:dyDescent="0.3">
      <c r="B1634"/>
    </row>
    <row r="1635" spans="2:2" x14ac:dyDescent="0.3">
      <c r="B1635"/>
    </row>
    <row r="1636" spans="2:2" x14ac:dyDescent="0.3">
      <c r="B1636"/>
    </row>
    <row r="1637" spans="2:2" x14ac:dyDescent="0.3">
      <c r="B1637"/>
    </row>
    <row r="1638" spans="2:2" x14ac:dyDescent="0.3">
      <c r="B1638"/>
    </row>
    <row r="1639" spans="2:2" x14ac:dyDescent="0.3">
      <c r="B1639"/>
    </row>
    <row r="1640" spans="2:2" x14ac:dyDescent="0.3">
      <c r="B1640"/>
    </row>
    <row r="1641" spans="2:2" x14ac:dyDescent="0.3">
      <c r="B1641"/>
    </row>
    <row r="1642" spans="2:2" x14ac:dyDescent="0.3">
      <c r="B1642"/>
    </row>
    <row r="1643" spans="2:2" x14ac:dyDescent="0.3">
      <c r="B1643"/>
    </row>
    <row r="1644" spans="2:2" x14ac:dyDescent="0.3">
      <c r="B1644"/>
    </row>
    <row r="1645" spans="2:2" x14ac:dyDescent="0.3">
      <c r="B1645"/>
    </row>
    <row r="1646" spans="2:2" x14ac:dyDescent="0.3">
      <c r="B1646"/>
    </row>
    <row r="1647" spans="2:2" x14ac:dyDescent="0.3">
      <c r="B1647"/>
    </row>
    <row r="1648" spans="2:2" x14ac:dyDescent="0.3">
      <c r="B1648"/>
    </row>
    <row r="1649" spans="2:2" x14ac:dyDescent="0.3">
      <c r="B1649"/>
    </row>
    <row r="1650" spans="2:2" x14ac:dyDescent="0.3">
      <c r="B1650"/>
    </row>
    <row r="1651" spans="2:2" x14ac:dyDescent="0.3">
      <c r="B1651"/>
    </row>
    <row r="1652" spans="2:2" x14ac:dyDescent="0.3">
      <c r="B1652"/>
    </row>
    <row r="1653" spans="2:2" x14ac:dyDescent="0.3">
      <c r="B1653"/>
    </row>
    <row r="1654" spans="2:2" x14ac:dyDescent="0.3">
      <c r="B1654"/>
    </row>
    <row r="1655" spans="2:2" x14ac:dyDescent="0.3">
      <c r="B1655"/>
    </row>
    <row r="1656" spans="2:2" x14ac:dyDescent="0.3">
      <c r="B1656"/>
    </row>
    <row r="1657" spans="2:2" x14ac:dyDescent="0.3">
      <c r="B1657"/>
    </row>
    <row r="1658" spans="2:2" x14ac:dyDescent="0.3">
      <c r="B1658"/>
    </row>
    <row r="1659" spans="2:2" x14ac:dyDescent="0.3">
      <c r="B1659"/>
    </row>
    <row r="1660" spans="2:2" x14ac:dyDescent="0.3">
      <c r="B1660"/>
    </row>
    <row r="1661" spans="2:2" x14ac:dyDescent="0.3">
      <c r="B1661"/>
    </row>
    <row r="1662" spans="2:2" x14ac:dyDescent="0.3">
      <c r="B1662"/>
    </row>
    <row r="1663" spans="2:2" x14ac:dyDescent="0.3">
      <c r="B1663"/>
    </row>
    <row r="1664" spans="2:2" x14ac:dyDescent="0.3">
      <c r="B1664"/>
    </row>
    <row r="1665" spans="2:2" x14ac:dyDescent="0.3">
      <c r="B1665"/>
    </row>
    <row r="1666" spans="2:2" x14ac:dyDescent="0.3">
      <c r="B1666"/>
    </row>
    <row r="1667" spans="2:2" x14ac:dyDescent="0.3">
      <c r="B1667"/>
    </row>
    <row r="1668" spans="2:2" x14ac:dyDescent="0.3">
      <c r="B1668"/>
    </row>
    <row r="1669" spans="2:2" x14ac:dyDescent="0.3">
      <c r="B1669"/>
    </row>
    <row r="1670" spans="2:2" x14ac:dyDescent="0.3">
      <c r="B1670"/>
    </row>
    <row r="1671" spans="2:2" x14ac:dyDescent="0.3">
      <c r="B1671"/>
    </row>
    <row r="1672" spans="2:2" x14ac:dyDescent="0.3">
      <c r="B1672"/>
    </row>
    <row r="1673" spans="2:2" x14ac:dyDescent="0.3">
      <c r="B1673"/>
    </row>
    <row r="1674" spans="2:2" x14ac:dyDescent="0.3">
      <c r="B1674"/>
    </row>
    <row r="1675" spans="2:2" x14ac:dyDescent="0.3">
      <c r="B1675"/>
    </row>
    <row r="1676" spans="2:2" x14ac:dyDescent="0.3">
      <c r="B1676"/>
    </row>
    <row r="1677" spans="2:2" x14ac:dyDescent="0.3">
      <c r="B1677"/>
    </row>
    <row r="1678" spans="2:2" x14ac:dyDescent="0.3">
      <c r="B1678"/>
    </row>
    <row r="1679" spans="2:2" x14ac:dyDescent="0.3">
      <c r="B1679"/>
    </row>
    <row r="1680" spans="2:2" x14ac:dyDescent="0.3">
      <c r="B1680"/>
    </row>
    <row r="1681" spans="2:2" x14ac:dyDescent="0.3">
      <c r="B1681"/>
    </row>
    <row r="1682" spans="2:2" x14ac:dyDescent="0.3">
      <c r="B1682"/>
    </row>
    <row r="1683" spans="2:2" x14ac:dyDescent="0.3">
      <c r="B1683"/>
    </row>
    <row r="1684" spans="2:2" x14ac:dyDescent="0.3">
      <c r="B1684"/>
    </row>
    <row r="1685" spans="2:2" x14ac:dyDescent="0.3">
      <c r="B1685"/>
    </row>
    <row r="1686" spans="2:2" x14ac:dyDescent="0.3">
      <c r="B1686"/>
    </row>
    <row r="1687" spans="2:2" x14ac:dyDescent="0.3">
      <c r="B1687"/>
    </row>
    <row r="1688" spans="2:2" x14ac:dyDescent="0.3">
      <c r="B1688"/>
    </row>
    <row r="1689" spans="2:2" x14ac:dyDescent="0.3">
      <c r="B1689"/>
    </row>
    <row r="1690" spans="2:2" x14ac:dyDescent="0.3">
      <c r="B1690"/>
    </row>
    <row r="1691" spans="2:2" x14ac:dyDescent="0.3">
      <c r="B1691"/>
    </row>
    <row r="1692" spans="2:2" x14ac:dyDescent="0.3">
      <c r="B1692"/>
    </row>
    <row r="1693" spans="2:2" x14ac:dyDescent="0.3">
      <c r="B1693"/>
    </row>
    <row r="1694" spans="2:2" x14ac:dyDescent="0.3">
      <c r="B1694"/>
    </row>
    <row r="1695" spans="2:2" x14ac:dyDescent="0.3">
      <c r="B1695"/>
    </row>
    <row r="1696" spans="2:2" x14ac:dyDescent="0.3">
      <c r="B1696"/>
    </row>
    <row r="1697" spans="2:2" x14ac:dyDescent="0.3">
      <c r="B1697"/>
    </row>
    <row r="1698" spans="2:2" x14ac:dyDescent="0.3">
      <c r="B1698"/>
    </row>
    <row r="1699" spans="2:2" x14ac:dyDescent="0.3">
      <c r="B1699"/>
    </row>
    <row r="1700" spans="2:2" x14ac:dyDescent="0.3">
      <c r="B1700"/>
    </row>
    <row r="1701" spans="2:2" x14ac:dyDescent="0.3">
      <c r="B1701"/>
    </row>
    <row r="1702" spans="2:2" x14ac:dyDescent="0.3">
      <c r="B1702"/>
    </row>
    <row r="1703" spans="2:2" x14ac:dyDescent="0.3">
      <c r="B1703"/>
    </row>
    <row r="1704" spans="2:2" x14ac:dyDescent="0.3">
      <c r="B1704"/>
    </row>
    <row r="1705" spans="2:2" x14ac:dyDescent="0.3">
      <c r="B1705"/>
    </row>
    <row r="1706" spans="2:2" x14ac:dyDescent="0.3">
      <c r="B1706"/>
    </row>
    <row r="1707" spans="2:2" x14ac:dyDescent="0.3">
      <c r="B1707"/>
    </row>
    <row r="1708" spans="2:2" x14ac:dyDescent="0.3">
      <c r="B1708"/>
    </row>
    <row r="1709" spans="2:2" x14ac:dyDescent="0.3">
      <c r="B1709"/>
    </row>
    <row r="1710" spans="2:2" x14ac:dyDescent="0.3">
      <c r="B1710"/>
    </row>
    <row r="1711" spans="2:2" x14ac:dyDescent="0.3">
      <c r="B1711"/>
    </row>
    <row r="1712" spans="2:2" x14ac:dyDescent="0.3">
      <c r="B1712"/>
    </row>
    <row r="1713" spans="2:2" x14ac:dyDescent="0.3">
      <c r="B1713"/>
    </row>
    <row r="1714" spans="2:2" x14ac:dyDescent="0.3">
      <c r="B1714"/>
    </row>
    <row r="1715" spans="2:2" x14ac:dyDescent="0.3">
      <c r="B1715"/>
    </row>
    <row r="1716" spans="2:2" x14ac:dyDescent="0.3">
      <c r="B1716"/>
    </row>
    <row r="1717" spans="2:2" x14ac:dyDescent="0.3">
      <c r="B1717"/>
    </row>
    <row r="1718" spans="2:2" x14ac:dyDescent="0.3">
      <c r="B1718"/>
    </row>
    <row r="1719" spans="2:2" x14ac:dyDescent="0.3">
      <c r="B1719"/>
    </row>
    <row r="1720" spans="2:2" x14ac:dyDescent="0.3">
      <c r="B1720"/>
    </row>
    <row r="1721" spans="2:2" x14ac:dyDescent="0.3">
      <c r="B1721"/>
    </row>
    <row r="1722" spans="2:2" x14ac:dyDescent="0.3">
      <c r="B1722"/>
    </row>
    <row r="1723" spans="2:2" x14ac:dyDescent="0.3">
      <c r="B1723"/>
    </row>
    <row r="1724" spans="2:2" x14ac:dyDescent="0.3">
      <c r="B1724"/>
    </row>
    <row r="1725" spans="2:2" x14ac:dyDescent="0.3">
      <c r="B1725"/>
    </row>
    <row r="1726" spans="2:2" x14ac:dyDescent="0.3">
      <c r="B1726"/>
    </row>
    <row r="1727" spans="2:2" x14ac:dyDescent="0.3">
      <c r="B1727"/>
    </row>
    <row r="1728" spans="2:2" x14ac:dyDescent="0.3">
      <c r="B1728"/>
    </row>
    <row r="1729" spans="2:2" x14ac:dyDescent="0.3">
      <c r="B1729"/>
    </row>
    <row r="1730" spans="2:2" x14ac:dyDescent="0.3">
      <c r="B1730"/>
    </row>
    <row r="1731" spans="2:2" x14ac:dyDescent="0.3">
      <c r="B1731"/>
    </row>
    <row r="1732" spans="2:2" x14ac:dyDescent="0.3">
      <c r="B1732"/>
    </row>
    <row r="1733" spans="2:2" x14ac:dyDescent="0.3">
      <c r="B1733"/>
    </row>
    <row r="1734" spans="2:2" x14ac:dyDescent="0.3">
      <c r="B1734"/>
    </row>
    <row r="1735" spans="2:2" x14ac:dyDescent="0.3">
      <c r="B1735"/>
    </row>
    <row r="1736" spans="2:2" x14ac:dyDescent="0.3">
      <c r="B1736"/>
    </row>
    <row r="1737" spans="2:2" x14ac:dyDescent="0.3">
      <c r="B1737"/>
    </row>
    <row r="1738" spans="2:2" x14ac:dyDescent="0.3">
      <c r="B1738"/>
    </row>
    <row r="1739" spans="2:2" x14ac:dyDescent="0.3">
      <c r="B1739"/>
    </row>
    <row r="1740" spans="2:2" x14ac:dyDescent="0.3">
      <c r="B1740"/>
    </row>
    <row r="1741" spans="2:2" x14ac:dyDescent="0.3">
      <c r="B1741"/>
    </row>
    <row r="1742" spans="2:2" x14ac:dyDescent="0.3">
      <c r="B1742"/>
    </row>
    <row r="1743" spans="2:2" x14ac:dyDescent="0.3">
      <c r="B1743"/>
    </row>
    <row r="1744" spans="2:2" x14ac:dyDescent="0.3">
      <c r="B1744"/>
    </row>
    <row r="1745" spans="2:2" x14ac:dyDescent="0.3">
      <c r="B1745"/>
    </row>
    <row r="1746" spans="2:2" x14ac:dyDescent="0.3">
      <c r="B1746"/>
    </row>
    <row r="1747" spans="2:2" x14ac:dyDescent="0.3">
      <c r="B1747"/>
    </row>
    <row r="1748" spans="2:2" x14ac:dyDescent="0.3">
      <c r="B1748"/>
    </row>
    <row r="1749" spans="2:2" x14ac:dyDescent="0.3">
      <c r="B1749"/>
    </row>
    <row r="1750" spans="2:2" x14ac:dyDescent="0.3">
      <c r="B1750"/>
    </row>
    <row r="1751" spans="2:2" x14ac:dyDescent="0.3">
      <c r="B1751"/>
    </row>
    <row r="1752" spans="2:2" x14ac:dyDescent="0.3">
      <c r="B1752"/>
    </row>
    <row r="1753" spans="2:2" x14ac:dyDescent="0.3">
      <c r="B1753"/>
    </row>
    <row r="1754" spans="2:2" x14ac:dyDescent="0.3">
      <c r="B1754"/>
    </row>
    <row r="1755" spans="2:2" x14ac:dyDescent="0.3">
      <c r="B1755"/>
    </row>
    <row r="1756" spans="2:2" x14ac:dyDescent="0.3">
      <c r="B1756"/>
    </row>
    <row r="1757" spans="2:2" x14ac:dyDescent="0.3">
      <c r="B1757"/>
    </row>
    <row r="1758" spans="2:2" x14ac:dyDescent="0.3">
      <c r="B1758"/>
    </row>
    <row r="1759" spans="2:2" x14ac:dyDescent="0.3">
      <c r="B1759"/>
    </row>
    <row r="1760" spans="2:2" x14ac:dyDescent="0.3">
      <c r="B1760"/>
    </row>
    <row r="1761" spans="2:2" x14ac:dyDescent="0.3">
      <c r="B1761"/>
    </row>
    <row r="1762" spans="2:2" x14ac:dyDescent="0.3">
      <c r="B1762"/>
    </row>
    <row r="1763" spans="2:2" x14ac:dyDescent="0.3">
      <c r="B1763"/>
    </row>
    <row r="1764" spans="2:2" x14ac:dyDescent="0.3">
      <c r="B1764"/>
    </row>
    <row r="1765" spans="2:2" x14ac:dyDescent="0.3">
      <c r="B1765"/>
    </row>
    <row r="1766" spans="2:2" x14ac:dyDescent="0.3">
      <c r="B1766"/>
    </row>
    <row r="1767" spans="2:2" x14ac:dyDescent="0.3">
      <c r="B1767"/>
    </row>
    <row r="1768" spans="2:2" x14ac:dyDescent="0.3">
      <c r="B1768"/>
    </row>
    <row r="1769" spans="2:2" x14ac:dyDescent="0.3">
      <c r="B1769"/>
    </row>
    <row r="1770" spans="2:2" x14ac:dyDescent="0.3">
      <c r="B1770"/>
    </row>
    <row r="1771" spans="2:2" x14ac:dyDescent="0.3">
      <c r="B1771"/>
    </row>
    <row r="1772" spans="2:2" x14ac:dyDescent="0.3">
      <c r="B1772"/>
    </row>
    <row r="1773" spans="2:2" x14ac:dyDescent="0.3">
      <c r="B1773"/>
    </row>
    <row r="1774" spans="2:2" x14ac:dyDescent="0.3">
      <c r="B1774"/>
    </row>
    <row r="1775" spans="2:2" x14ac:dyDescent="0.3">
      <c r="B1775"/>
    </row>
    <row r="1776" spans="2:2" x14ac:dyDescent="0.3">
      <c r="B1776"/>
    </row>
    <row r="1777" spans="2:2" x14ac:dyDescent="0.3">
      <c r="B1777"/>
    </row>
    <row r="1778" spans="2:2" x14ac:dyDescent="0.3">
      <c r="B1778"/>
    </row>
    <row r="1779" spans="2:2" x14ac:dyDescent="0.3">
      <c r="B1779"/>
    </row>
    <row r="1780" spans="2:2" x14ac:dyDescent="0.3">
      <c r="B1780"/>
    </row>
    <row r="1781" spans="2:2" x14ac:dyDescent="0.3">
      <c r="B1781"/>
    </row>
    <row r="1782" spans="2:2" x14ac:dyDescent="0.3">
      <c r="B1782"/>
    </row>
    <row r="1783" spans="2:2" x14ac:dyDescent="0.3">
      <c r="B1783"/>
    </row>
    <row r="1784" spans="2:2" x14ac:dyDescent="0.3">
      <c r="B1784"/>
    </row>
    <row r="1785" spans="2:2" x14ac:dyDescent="0.3">
      <c r="B1785"/>
    </row>
    <row r="1786" spans="2:2" x14ac:dyDescent="0.3">
      <c r="B1786"/>
    </row>
    <row r="1787" spans="2:2" x14ac:dyDescent="0.3">
      <c r="B1787"/>
    </row>
    <row r="1788" spans="2:2" x14ac:dyDescent="0.3">
      <c r="B1788"/>
    </row>
    <row r="1789" spans="2:2" x14ac:dyDescent="0.3">
      <c r="B1789"/>
    </row>
    <row r="1790" spans="2:2" x14ac:dyDescent="0.3">
      <c r="B1790"/>
    </row>
    <row r="1791" spans="2:2" x14ac:dyDescent="0.3">
      <c r="B1791"/>
    </row>
    <row r="1792" spans="2:2" x14ac:dyDescent="0.3">
      <c r="B1792"/>
    </row>
    <row r="1793" spans="2:2" x14ac:dyDescent="0.3">
      <c r="B1793"/>
    </row>
    <row r="1794" spans="2:2" x14ac:dyDescent="0.3">
      <c r="B1794"/>
    </row>
    <row r="1795" spans="2:2" x14ac:dyDescent="0.3">
      <c r="B1795"/>
    </row>
    <row r="1796" spans="2:2" x14ac:dyDescent="0.3">
      <c r="B1796"/>
    </row>
    <row r="1797" spans="2:2" x14ac:dyDescent="0.3">
      <c r="B1797"/>
    </row>
    <row r="1798" spans="2:2" x14ac:dyDescent="0.3">
      <c r="B1798"/>
    </row>
    <row r="1799" spans="2:2" x14ac:dyDescent="0.3">
      <c r="B1799"/>
    </row>
    <row r="1800" spans="2:2" x14ac:dyDescent="0.3">
      <c r="B1800"/>
    </row>
    <row r="1801" spans="2:2" x14ac:dyDescent="0.3">
      <c r="B1801"/>
    </row>
    <row r="1802" spans="2:2" x14ac:dyDescent="0.3">
      <c r="B1802"/>
    </row>
    <row r="1803" spans="2:2" x14ac:dyDescent="0.3">
      <c r="B1803"/>
    </row>
    <row r="1804" spans="2:2" x14ac:dyDescent="0.3">
      <c r="B1804"/>
    </row>
    <row r="1805" spans="2:2" x14ac:dyDescent="0.3">
      <c r="B1805"/>
    </row>
    <row r="1806" spans="2:2" x14ac:dyDescent="0.3">
      <c r="B1806"/>
    </row>
    <row r="1807" spans="2:2" x14ac:dyDescent="0.3">
      <c r="B1807"/>
    </row>
    <row r="1808" spans="2:2" x14ac:dyDescent="0.3">
      <c r="B1808"/>
    </row>
    <row r="1809" spans="2:2" x14ac:dyDescent="0.3">
      <c r="B1809"/>
    </row>
    <row r="1810" spans="2:2" x14ac:dyDescent="0.3">
      <c r="B1810"/>
    </row>
    <row r="1811" spans="2:2" x14ac:dyDescent="0.3">
      <c r="B1811"/>
    </row>
    <row r="1812" spans="2:2" x14ac:dyDescent="0.3">
      <c r="B1812"/>
    </row>
    <row r="1813" spans="2:2" x14ac:dyDescent="0.3">
      <c r="B1813"/>
    </row>
    <row r="1814" spans="2:2" x14ac:dyDescent="0.3">
      <c r="B1814"/>
    </row>
    <row r="1815" spans="2:2" x14ac:dyDescent="0.3">
      <c r="B1815"/>
    </row>
    <row r="1816" spans="2:2" x14ac:dyDescent="0.3">
      <c r="B1816"/>
    </row>
    <row r="1817" spans="2:2" x14ac:dyDescent="0.3">
      <c r="B1817"/>
    </row>
    <row r="1818" spans="2:2" x14ac:dyDescent="0.3">
      <c r="B1818"/>
    </row>
    <row r="1819" spans="2:2" x14ac:dyDescent="0.3">
      <c r="B1819"/>
    </row>
    <row r="1820" spans="2:2" x14ac:dyDescent="0.3">
      <c r="B1820"/>
    </row>
    <row r="1821" spans="2:2" x14ac:dyDescent="0.3">
      <c r="B1821"/>
    </row>
    <row r="1822" spans="2:2" x14ac:dyDescent="0.3">
      <c r="B1822"/>
    </row>
    <row r="1823" spans="2:2" x14ac:dyDescent="0.3">
      <c r="B1823"/>
    </row>
    <row r="1824" spans="2:2" x14ac:dyDescent="0.3">
      <c r="B1824"/>
    </row>
    <row r="1825" spans="2:2" x14ac:dyDescent="0.3">
      <c r="B1825"/>
    </row>
    <row r="1826" spans="2:2" x14ac:dyDescent="0.3">
      <c r="B1826"/>
    </row>
    <row r="1827" spans="2:2" x14ac:dyDescent="0.3">
      <c r="B1827"/>
    </row>
    <row r="1828" spans="2:2" x14ac:dyDescent="0.3">
      <c r="B1828"/>
    </row>
    <row r="1829" spans="2:2" x14ac:dyDescent="0.3">
      <c r="B1829"/>
    </row>
    <row r="1830" spans="2:2" x14ac:dyDescent="0.3">
      <c r="B1830"/>
    </row>
    <row r="1831" spans="2:2" x14ac:dyDescent="0.3">
      <c r="B1831"/>
    </row>
    <row r="1832" spans="2:2" x14ac:dyDescent="0.3">
      <c r="B1832"/>
    </row>
    <row r="1833" spans="2:2" x14ac:dyDescent="0.3">
      <c r="B1833"/>
    </row>
    <row r="1834" spans="2:2" x14ac:dyDescent="0.3">
      <c r="B1834"/>
    </row>
    <row r="1835" spans="2:2" x14ac:dyDescent="0.3">
      <c r="B1835"/>
    </row>
    <row r="1836" spans="2:2" x14ac:dyDescent="0.3">
      <c r="B1836"/>
    </row>
    <row r="1837" spans="2:2" x14ac:dyDescent="0.3">
      <c r="B1837"/>
    </row>
    <row r="1838" spans="2:2" x14ac:dyDescent="0.3">
      <c r="B1838"/>
    </row>
    <row r="1839" spans="2:2" x14ac:dyDescent="0.3">
      <c r="B1839"/>
    </row>
    <row r="1840" spans="2:2" x14ac:dyDescent="0.3">
      <c r="B1840"/>
    </row>
    <row r="1841" spans="2:2" x14ac:dyDescent="0.3">
      <c r="B1841"/>
    </row>
    <row r="1842" spans="2:2" x14ac:dyDescent="0.3">
      <c r="B1842"/>
    </row>
    <row r="1843" spans="2:2" x14ac:dyDescent="0.3">
      <c r="B1843"/>
    </row>
    <row r="1844" spans="2:2" x14ac:dyDescent="0.3">
      <c r="B1844"/>
    </row>
    <row r="1845" spans="2:2" x14ac:dyDescent="0.3">
      <c r="B1845"/>
    </row>
    <row r="1846" spans="2:2" x14ac:dyDescent="0.3">
      <c r="B1846"/>
    </row>
    <row r="1847" spans="2:2" x14ac:dyDescent="0.3">
      <c r="B1847"/>
    </row>
    <row r="1848" spans="2:2" x14ac:dyDescent="0.3">
      <c r="B1848"/>
    </row>
    <row r="1849" spans="2:2" x14ac:dyDescent="0.3">
      <c r="B1849"/>
    </row>
    <row r="1850" spans="2:2" x14ac:dyDescent="0.3">
      <c r="B1850"/>
    </row>
    <row r="1851" spans="2:2" x14ac:dyDescent="0.3">
      <c r="B1851"/>
    </row>
    <row r="1852" spans="2:2" x14ac:dyDescent="0.3">
      <c r="B1852"/>
    </row>
    <row r="1853" spans="2:2" x14ac:dyDescent="0.3">
      <c r="B1853"/>
    </row>
    <row r="1854" spans="2:2" x14ac:dyDescent="0.3">
      <c r="B1854"/>
    </row>
    <row r="1855" spans="2:2" x14ac:dyDescent="0.3">
      <c r="B1855"/>
    </row>
    <row r="1856" spans="2:2" x14ac:dyDescent="0.3">
      <c r="B1856"/>
    </row>
    <row r="1857" spans="2:2" x14ac:dyDescent="0.3">
      <c r="B1857"/>
    </row>
    <row r="1858" spans="2:2" x14ac:dyDescent="0.3">
      <c r="B1858"/>
    </row>
    <row r="1859" spans="2:2" x14ac:dyDescent="0.3">
      <c r="B1859"/>
    </row>
    <row r="1860" spans="2:2" x14ac:dyDescent="0.3">
      <c r="B1860"/>
    </row>
    <row r="1861" spans="2:2" x14ac:dyDescent="0.3">
      <c r="B1861"/>
    </row>
    <row r="1862" spans="2:2" x14ac:dyDescent="0.3">
      <c r="B1862"/>
    </row>
    <row r="1863" spans="2:2" x14ac:dyDescent="0.3">
      <c r="B1863"/>
    </row>
    <row r="1864" spans="2:2" x14ac:dyDescent="0.3">
      <c r="B1864"/>
    </row>
    <row r="1865" spans="2:2" x14ac:dyDescent="0.3">
      <c r="B1865"/>
    </row>
    <row r="1866" spans="2:2" x14ac:dyDescent="0.3">
      <c r="B1866"/>
    </row>
    <row r="1867" spans="2:2" x14ac:dyDescent="0.3">
      <c r="B1867"/>
    </row>
    <row r="1868" spans="2:2" x14ac:dyDescent="0.3">
      <c r="B1868"/>
    </row>
    <row r="1869" spans="2:2" x14ac:dyDescent="0.3">
      <c r="B1869"/>
    </row>
    <row r="1870" spans="2:2" x14ac:dyDescent="0.3">
      <c r="B1870"/>
    </row>
    <row r="1871" spans="2:2" x14ac:dyDescent="0.3">
      <c r="B1871"/>
    </row>
    <row r="1872" spans="2:2" x14ac:dyDescent="0.3">
      <c r="B1872"/>
    </row>
    <row r="1873" spans="2:2" x14ac:dyDescent="0.3">
      <c r="B1873"/>
    </row>
    <row r="1874" spans="2:2" x14ac:dyDescent="0.3">
      <c r="B1874"/>
    </row>
    <row r="1875" spans="2:2" x14ac:dyDescent="0.3">
      <c r="B1875"/>
    </row>
    <row r="1876" spans="2:2" x14ac:dyDescent="0.3">
      <c r="B1876"/>
    </row>
    <row r="1877" spans="2:2" x14ac:dyDescent="0.3">
      <c r="B1877"/>
    </row>
    <row r="1878" spans="2:2" x14ac:dyDescent="0.3">
      <c r="B1878"/>
    </row>
    <row r="1879" spans="2:2" x14ac:dyDescent="0.3">
      <c r="B1879"/>
    </row>
    <row r="1880" spans="2:2" x14ac:dyDescent="0.3">
      <c r="B1880"/>
    </row>
    <row r="1881" spans="2:2" x14ac:dyDescent="0.3">
      <c r="B1881"/>
    </row>
    <row r="1882" spans="2:2" x14ac:dyDescent="0.3">
      <c r="B1882"/>
    </row>
    <row r="1883" spans="2:2" x14ac:dyDescent="0.3">
      <c r="B1883"/>
    </row>
    <row r="1884" spans="2:2" x14ac:dyDescent="0.3">
      <c r="B1884"/>
    </row>
    <row r="1885" spans="2:2" x14ac:dyDescent="0.3">
      <c r="B1885"/>
    </row>
    <row r="1886" spans="2:2" x14ac:dyDescent="0.3">
      <c r="B1886"/>
    </row>
    <row r="1887" spans="2:2" x14ac:dyDescent="0.3">
      <c r="B1887"/>
    </row>
    <row r="1888" spans="2:2" x14ac:dyDescent="0.3">
      <c r="B1888"/>
    </row>
    <row r="1889" spans="2:2" x14ac:dyDescent="0.3">
      <c r="B1889"/>
    </row>
    <row r="1890" spans="2:2" x14ac:dyDescent="0.3">
      <c r="B1890"/>
    </row>
    <row r="1891" spans="2:2" x14ac:dyDescent="0.3">
      <c r="B1891"/>
    </row>
    <row r="1892" spans="2:2" x14ac:dyDescent="0.3">
      <c r="B1892"/>
    </row>
    <row r="1893" spans="2:2" x14ac:dyDescent="0.3">
      <c r="B1893"/>
    </row>
    <row r="1894" spans="2:2" x14ac:dyDescent="0.3">
      <c r="B1894"/>
    </row>
    <row r="1895" spans="2:2" x14ac:dyDescent="0.3">
      <c r="B1895"/>
    </row>
    <row r="1896" spans="2:2" x14ac:dyDescent="0.3">
      <c r="B1896"/>
    </row>
    <row r="1897" spans="2:2" x14ac:dyDescent="0.3">
      <c r="B1897"/>
    </row>
    <row r="1898" spans="2:2" x14ac:dyDescent="0.3">
      <c r="B1898"/>
    </row>
    <row r="1899" spans="2:2" x14ac:dyDescent="0.3">
      <c r="B1899"/>
    </row>
    <row r="1900" spans="2:2" x14ac:dyDescent="0.3">
      <c r="B1900"/>
    </row>
    <row r="1901" spans="2:2" x14ac:dyDescent="0.3">
      <c r="B1901"/>
    </row>
    <row r="1902" spans="2:2" x14ac:dyDescent="0.3">
      <c r="B1902"/>
    </row>
    <row r="1903" spans="2:2" x14ac:dyDescent="0.3">
      <c r="B1903"/>
    </row>
    <row r="1904" spans="2:2" x14ac:dyDescent="0.3">
      <c r="B1904"/>
    </row>
    <row r="1905" spans="2:2" x14ac:dyDescent="0.3">
      <c r="B1905"/>
    </row>
    <row r="1906" spans="2:2" x14ac:dyDescent="0.3">
      <c r="B1906"/>
    </row>
    <row r="1907" spans="2:2" x14ac:dyDescent="0.3">
      <c r="B1907"/>
    </row>
    <row r="1908" spans="2:2" x14ac:dyDescent="0.3">
      <c r="B1908"/>
    </row>
    <row r="1909" spans="2:2" x14ac:dyDescent="0.3">
      <c r="B1909"/>
    </row>
    <row r="1910" spans="2:2" x14ac:dyDescent="0.3">
      <c r="B1910"/>
    </row>
    <row r="1911" spans="2:2" x14ac:dyDescent="0.3">
      <c r="B1911"/>
    </row>
    <row r="1912" spans="2:2" x14ac:dyDescent="0.3">
      <c r="B1912"/>
    </row>
    <row r="1913" spans="2:2" x14ac:dyDescent="0.3">
      <c r="B1913"/>
    </row>
    <row r="1914" spans="2:2" x14ac:dyDescent="0.3">
      <c r="B1914"/>
    </row>
    <row r="1915" spans="2:2" x14ac:dyDescent="0.3">
      <c r="B1915"/>
    </row>
    <row r="1916" spans="2:2" x14ac:dyDescent="0.3">
      <c r="B1916"/>
    </row>
    <row r="1917" spans="2:2" x14ac:dyDescent="0.3">
      <c r="B1917"/>
    </row>
    <row r="1918" spans="2:2" x14ac:dyDescent="0.3">
      <c r="B1918"/>
    </row>
    <row r="1919" spans="2:2" x14ac:dyDescent="0.3">
      <c r="B1919"/>
    </row>
    <row r="1920" spans="2:2" x14ac:dyDescent="0.3">
      <c r="B1920"/>
    </row>
    <row r="1921" spans="2:2" x14ac:dyDescent="0.3">
      <c r="B1921"/>
    </row>
    <row r="1922" spans="2:2" x14ac:dyDescent="0.3">
      <c r="B1922"/>
    </row>
    <row r="1923" spans="2:2" x14ac:dyDescent="0.3">
      <c r="B1923"/>
    </row>
    <row r="1924" spans="2:2" x14ac:dyDescent="0.3">
      <c r="B1924"/>
    </row>
    <row r="1925" spans="2:2" x14ac:dyDescent="0.3">
      <c r="B1925"/>
    </row>
    <row r="1926" spans="2:2" x14ac:dyDescent="0.3">
      <c r="B1926"/>
    </row>
    <row r="1927" spans="2:2" x14ac:dyDescent="0.3">
      <c r="B1927"/>
    </row>
    <row r="1928" spans="2:2" x14ac:dyDescent="0.3">
      <c r="B1928"/>
    </row>
    <row r="1929" spans="2:2" x14ac:dyDescent="0.3">
      <c r="B1929"/>
    </row>
    <row r="1930" spans="2:2" x14ac:dyDescent="0.3">
      <c r="B1930"/>
    </row>
    <row r="1931" spans="2:2" x14ac:dyDescent="0.3">
      <c r="B1931"/>
    </row>
    <row r="1932" spans="2:2" x14ac:dyDescent="0.3">
      <c r="B1932"/>
    </row>
    <row r="1933" spans="2:2" x14ac:dyDescent="0.3">
      <c r="B1933"/>
    </row>
    <row r="1934" spans="2:2" x14ac:dyDescent="0.3">
      <c r="B1934"/>
    </row>
    <row r="1935" spans="2:2" x14ac:dyDescent="0.3">
      <c r="B1935"/>
    </row>
    <row r="1936" spans="2:2" x14ac:dyDescent="0.3">
      <c r="B1936"/>
    </row>
    <row r="1937" spans="2:2" x14ac:dyDescent="0.3">
      <c r="B1937"/>
    </row>
    <row r="1938" spans="2:2" x14ac:dyDescent="0.3">
      <c r="B1938"/>
    </row>
    <row r="1939" spans="2:2" x14ac:dyDescent="0.3">
      <c r="B1939"/>
    </row>
    <row r="1940" spans="2:2" x14ac:dyDescent="0.3">
      <c r="B1940"/>
    </row>
    <row r="1941" spans="2:2" x14ac:dyDescent="0.3">
      <c r="B1941"/>
    </row>
    <row r="1942" spans="2:2" x14ac:dyDescent="0.3">
      <c r="B1942"/>
    </row>
    <row r="1943" spans="2:2" x14ac:dyDescent="0.3">
      <c r="B1943"/>
    </row>
    <row r="1944" spans="2:2" x14ac:dyDescent="0.3">
      <c r="B1944"/>
    </row>
    <row r="1945" spans="2:2" x14ac:dyDescent="0.3">
      <c r="B1945"/>
    </row>
    <row r="1946" spans="2:2" x14ac:dyDescent="0.3">
      <c r="B1946"/>
    </row>
    <row r="1947" spans="2:2" x14ac:dyDescent="0.3">
      <c r="B1947"/>
    </row>
    <row r="1948" spans="2:2" x14ac:dyDescent="0.3">
      <c r="B1948"/>
    </row>
    <row r="1949" spans="2:2" x14ac:dyDescent="0.3">
      <c r="B1949"/>
    </row>
    <row r="1950" spans="2:2" x14ac:dyDescent="0.3">
      <c r="B1950"/>
    </row>
    <row r="1951" spans="2:2" x14ac:dyDescent="0.3">
      <c r="B1951"/>
    </row>
    <row r="1952" spans="2:2" x14ac:dyDescent="0.3">
      <c r="B1952"/>
    </row>
    <row r="1953" spans="2:2" x14ac:dyDescent="0.3">
      <c r="B1953"/>
    </row>
    <row r="1954" spans="2:2" x14ac:dyDescent="0.3">
      <c r="B1954"/>
    </row>
    <row r="1955" spans="2:2" x14ac:dyDescent="0.3">
      <c r="B1955"/>
    </row>
    <row r="1956" spans="2:2" x14ac:dyDescent="0.3">
      <c r="B1956"/>
    </row>
    <row r="1957" spans="2:2" x14ac:dyDescent="0.3">
      <c r="B1957"/>
    </row>
    <row r="1958" spans="2:2" x14ac:dyDescent="0.3">
      <c r="B1958"/>
    </row>
    <row r="1959" spans="2:2" x14ac:dyDescent="0.3">
      <c r="B1959"/>
    </row>
    <row r="1960" spans="2:2" x14ac:dyDescent="0.3">
      <c r="B1960"/>
    </row>
    <row r="1961" spans="2:2" x14ac:dyDescent="0.3">
      <c r="B1961"/>
    </row>
    <row r="1962" spans="2:2" x14ac:dyDescent="0.3">
      <c r="B1962"/>
    </row>
    <row r="1963" spans="2:2" x14ac:dyDescent="0.3">
      <c r="B1963"/>
    </row>
    <row r="1964" spans="2:2" x14ac:dyDescent="0.3">
      <c r="B1964"/>
    </row>
    <row r="1965" spans="2:2" x14ac:dyDescent="0.3">
      <c r="B1965"/>
    </row>
    <row r="1966" spans="2:2" x14ac:dyDescent="0.3">
      <c r="B1966"/>
    </row>
    <row r="1967" spans="2:2" x14ac:dyDescent="0.3">
      <c r="B1967"/>
    </row>
    <row r="1968" spans="2:2" x14ac:dyDescent="0.3">
      <c r="B1968"/>
    </row>
    <row r="1969" spans="2:2" x14ac:dyDescent="0.3">
      <c r="B1969"/>
    </row>
    <row r="1970" spans="2:2" x14ac:dyDescent="0.3">
      <c r="B1970"/>
    </row>
    <row r="1971" spans="2:2" x14ac:dyDescent="0.3">
      <c r="B1971"/>
    </row>
    <row r="1972" spans="2:2" x14ac:dyDescent="0.3">
      <c r="B1972"/>
    </row>
    <row r="1973" spans="2:2" x14ac:dyDescent="0.3">
      <c r="B1973"/>
    </row>
    <row r="1974" spans="2:2" x14ac:dyDescent="0.3">
      <c r="B1974"/>
    </row>
    <row r="1975" spans="2:2" x14ac:dyDescent="0.3">
      <c r="B1975"/>
    </row>
    <row r="1976" spans="2:2" x14ac:dyDescent="0.3">
      <c r="B1976"/>
    </row>
    <row r="1977" spans="2:2" x14ac:dyDescent="0.3">
      <c r="B1977"/>
    </row>
    <row r="1978" spans="2:2" x14ac:dyDescent="0.3">
      <c r="B1978"/>
    </row>
    <row r="1979" spans="2:2" x14ac:dyDescent="0.3">
      <c r="B1979"/>
    </row>
    <row r="1980" spans="2:2" x14ac:dyDescent="0.3">
      <c r="B1980"/>
    </row>
    <row r="1981" spans="2:2" x14ac:dyDescent="0.3">
      <c r="B1981"/>
    </row>
    <row r="1982" spans="2:2" x14ac:dyDescent="0.3">
      <c r="B1982"/>
    </row>
    <row r="1983" spans="2:2" x14ac:dyDescent="0.3">
      <c r="B1983"/>
    </row>
    <row r="1984" spans="2:2" x14ac:dyDescent="0.3">
      <c r="B1984"/>
    </row>
    <row r="1985" spans="2:2" x14ac:dyDescent="0.3">
      <c r="B1985"/>
    </row>
    <row r="1986" spans="2:2" x14ac:dyDescent="0.3">
      <c r="B1986"/>
    </row>
    <row r="1987" spans="2:2" x14ac:dyDescent="0.3">
      <c r="B1987"/>
    </row>
    <row r="1988" spans="2:2" x14ac:dyDescent="0.3">
      <c r="B1988"/>
    </row>
    <row r="1989" spans="2:2" x14ac:dyDescent="0.3">
      <c r="B1989"/>
    </row>
    <row r="1990" spans="2:2" x14ac:dyDescent="0.3">
      <c r="B1990"/>
    </row>
    <row r="1991" spans="2:2" x14ac:dyDescent="0.3">
      <c r="B1991"/>
    </row>
    <row r="1992" spans="2:2" x14ac:dyDescent="0.3">
      <c r="B1992"/>
    </row>
    <row r="1993" spans="2:2" x14ac:dyDescent="0.3">
      <c r="B1993"/>
    </row>
    <row r="1994" spans="2:2" x14ac:dyDescent="0.3">
      <c r="B1994"/>
    </row>
    <row r="1995" spans="2:2" x14ac:dyDescent="0.3">
      <c r="B1995"/>
    </row>
    <row r="1996" spans="2:2" x14ac:dyDescent="0.3">
      <c r="B1996"/>
    </row>
    <row r="1997" spans="2:2" x14ac:dyDescent="0.3">
      <c r="B1997"/>
    </row>
    <row r="1998" spans="2:2" x14ac:dyDescent="0.3">
      <c r="B1998"/>
    </row>
    <row r="1999" spans="2:2" x14ac:dyDescent="0.3">
      <c r="B1999"/>
    </row>
    <row r="2000" spans="2:2" x14ac:dyDescent="0.3">
      <c r="B2000"/>
    </row>
    <row r="2001" spans="2:2" x14ac:dyDescent="0.3">
      <c r="B2001"/>
    </row>
    <row r="2002" spans="2:2" x14ac:dyDescent="0.3">
      <c r="B2002"/>
    </row>
    <row r="2003" spans="2:2" x14ac:dyDescent="0.3">
      <c r="B2003"/>
    </row>
    <row r="2004" spans="2:2" x14ac:dyDescent="0.3">
      <c r="B2004"/>
    </row>
    <row r="2005" spans="2:2" x14ac:dyDescent="0.3">
      <c r="B2005"/>
    </row>
    <row r="2006" spans="2:2" x14ac:dyDescent="0.3">
      <c r="B2006"/>
    </row>
    <row r="2007" spans="2:2" x14ac:dyDescent="0.3">
      <c r="B2007"/>
    </row>
    <row r="2008" spans="2:2" x14ac:dyDescent="0.3">
      <c r="B2008"/>
    </row>
    <row r="2009" spans="2:2" x14ac:dyDescent="0.3">
      <c r="B2009"/>
    </row>
    <row r="2010" spans="2:2" x14ac:dyDescent="0.3">
      <c r="B2010"/>
    </row>
    <row r="2011" spans="2:2" x14ac:dyDescent="0.3">
      <c r="B2011"/>
    </row>
    <row r="2012" spans="2:2" x14ac:dyDescent="0.3">
      <c r="B2012"/>
    </row>
    <row r="2013" spans="2:2" x14ac:dyDescent="0.3">
      <c r="B2013"/>
    </row>
    <row r="2014" spans="2:2" x14ac:dyDescent="0.3">
      <c r="B2014"/>
    </row>
    <row r="2015" spans="2:2" x14ac:dyDescent="0.3">
      <c r="B2015"/>
    </row>
    <row r="2016" spans="2:2" x14ac:dyDescent="0.3">
      <c r="B2016"/>
    </row>
    <row r="2017" spans="2:2" x14ac:dyDescent="0.3">
      <c r="B2017"/>
    </row>
    <row r="2018" spans="2:2" x14ac:dyDescent="0.3">
      <c r="B2018"/>
    </row>
    <row r="2019" spans="2:2" x14ac:dyDescent="0.3">
      <c r="B2019"/>
    </row>
    <row r="2020" spans="2:2" x14ac:dyDescent="0.3">
      <c r="B2020"/>
    </row>
    <row r="2021" spans="2:2" x14ac:dyDescent="0.3">
      <c r="B2021"/>
    </row>
    <row r="2022" spans="2:2" x14ac:dyDescent="0.3">
      <c r="B2022"/>
    </row>
    <row r="2023" spans="2:2" x14ac:dyDescent="0.3">
      <c r="B2023"/>
    </row>
    <row r="2024" spans="2:2" x14ac:dyDescent="0.3">
      <c r="B2024"/>
    </row>
    <row r="2025" spans="2:2" x14ac:dyDescent="0.3">
      <c r="B2025"/>
    </row>
    <row r="2026" spans="2:2" x14ac:dyDescent="0.3">
      <c r="B2026"/>
    </row>
    <row r="2027" spans="2:2" x14ac:dyDescent="0.3">
      <c r="B2027"/>
    </row>
    <row r="2028" spans="2:2" x14ac:dyDescent="0.3">
      <c r="B2028"/>
    </row>
    <row r="2029" spans="2:2" x14ac:dyDescent="0.3">
      <c r="B2029"/>
    </row>
    <row r="2030" spans="2:2" x14ac:dyDescent="0.3">
      <c r="B2030"/>
    </row>
    <row r="2031" spans="2:2" x14ac:dyDescent="0.3">
      <c r="B2031"/>
    </row>
    <row r="2032" spans="2:2" x14ac:dyDescent="0.3">
      <c r="B2032"/>
    </row>
    <row r="2033" spans="2:2" x14ac:dyDescent="0.3">
      <c r="B2033"/>
    </row>
    <row r="2034" spans="2:2" x14ac:dyDescent="0.3">
      <c r="B2034"/>
    </row>
    <row r="2035" spans="2:2" x14ac:dyDescent="0.3">
      <c r="B2035"/>
    </row>
    <row r="2036" spans="2:2" x14ac:dyDescent="0.3">
      <c r="B2036"/>
    </row>
    <row r="2037" spans="2:2" x14ac:dyDescent="0.3">
      <c r="B2037"/>
    </row>
    <row r="2038" spans="2:2" x14ac:dyDescent="0.3">
      <c r="B2038"/>
    </row>
    <row r="2039" spans="2:2" x14ac:dyDescent="0.3">
      <c r="B2039"/>
    </row>
    <row r="2040" spans="2:2" x14ac:dyDescent="0.3">
      <c r="B2040"/>
    </row>
    <row r="2041" spans="2:2" x14ac:dyDescent="0.3">
      <c r="B2041"/>
    </row>
    <row r="2042" spans="2:2" x14ac:dyDescent="0.3">
      <c r="B2042"/>
    </row>
    <row r="2043" spans="2:2" x14ac:dyDescent="0.3">
      <c r="B2043"/>
    </row>
    <row r="2044" spans="2:2" x14ac:dyDescent="0.3">
      <c r="B2044"/>
    </row>
    <row r="2045" spans="2:2" x14ac:dyDescent="0.3">
      <c r="B2045"/>
    </row>
    <row r="2046" spans="2:2" x14ac:dyDescent="0.3">
      <c r="B2046"/>
    </row>
    <row r="2047" spans="2:2" x14ac:dyDescent="0.3">
      <c r="B2047"/>
    </row>
    <row r="2048" spans="2:2" x14ac:dyDescent="0.3">
      <c r="B2048"/>
    </row>
    <row r="2049" spans="2:2" x14ac:dyDescent="0.3">
      <c r="B2049"/>
    </row>
    <row r="2050" spans="2:2" x14ac:dyDescent="0.3">
      <c r="B2050"/>
    </row>
    <row r="2051" spans="2:2" x14ac:dyDescent="0.3">
      <c r="B2051"/>
    </row>
    <row r="2052" spans="2:2" x14ac:dyDescent="0.3">
      <c r="B2052"/>
    </row>
    <row r="2053" spans="2:2" x14ac:dyDescent="0.3">
      <c r="B2053"/>
    </row>
    <row r="2054" spans="2:2" x14ac:dyDescent="0.3">
      <c r="B2054"/>
    </row>
    <row r="2055" spans="2:2" x14ac:dyDescent="0.3">
      <c r="B2055"/>
    </row>
    <row r="2056" spans="2:2" x14ac:dyDescent="0.3">
      <c r="B2056"/>
    </row>
    <row r="2057" spans="2:2" x14ac:dyDescent="0.3">
      <c r="B2057"/>
    </row>
    <row r="2058" spans="2:2" x14ac:dyDescent="0.3">
      <c r="B2058"/>
    </row>
    <row r="2059" spans="2:2" x14ac:dyDescent="0.3">
      <c r="B2059"/>
    </row>
    <row r="2060" spans="2:2" x14ac:dyDescent="0.3">
      <c r="B2060"/>
    </row>
    <row r="2061" spans="2:2" x14ac:dyDescent="0.3">
      <c r="B2061"/>
    </row>
    <row r="2062" spans="2:2" x14ac:dyDescent="0.3">
      <c r="B2062"/>
    </row>
    <row r="2063" spans="2:2" x14ac:dyDescent="0.3">
      <c r="B2063"/>
    </row>
    <row r="2064" spans="2:2" x14ac:dyDescent="0.3">
      <c r="B2064"/>
    </row>
    <row r="2065" spans="2:2" x14ac:dyDescent="0.3">
      <c r="B2065"/>
    </row>
    <row r="2066" spans="2:2" x14ac:dyDescent="0.3">
      <c r="B2066"/>
    </row>
    <row r="2067" spans="2:2" x14ac:dyDescent="0.3">
      <c r="B2067"/>
    </row>
    <row r="2068" spans="2:2" x14ac:dyDescent="0.3">
      <c r="B2068"/>
    </row>
    <row r="2069" spans="2:2" x14ac:dyDescent="0.3">
      <c r="B2069"/>
    </row>
    <row r="2070" spans="2:2" x14ac:dyDescent="0.3">
      <c r="B2070"/>
    </row>
    <row r="2071" spans="2:2" x14ac:dyDescent="0.3">
      <c r="B2071"/>
    </row>
    <row r="2072" spans="2:2" x14ac:dyDescent="0.3">
      <c r="B2072"/>
    </row>
    <row r="2073" spans="2:2" x14ac:dyDescent="0.3">
      <c r="B2073"/>
    </row>
    <row r="2074" spans="2:2" x14ac:dyDescent="0.3">
      <c r="B2074"/>
    </row>
    <row r="2075" spans="2:2" x14ac:dyDescent="0.3">
      <c r="B2075"/>
    </row>
    <row r="2076" spans="2:2" x14ac:dyDescent="0.3">
      <c r="B2076"/>
    </row>
    <row r="2077" spans="2:2" x14ac:dyDescent="0.3">
      <c r="B2077"/>
    </row>
    <row r="2078" spans="2:2" x14ac:dyDescent="0.3">
      <c r="B2078"/>
    </row>
    <row r="2079" spans="2:2" x14ac:dyDescent="0.3">
      <c r="B2079"/>
    </row>
    <row r="2080" spans="2:2" x14ac:dyDescent="0.3">
      <c r="B2080"/>
    </row>
    <row r="2081" spans="2:2" x14ac:dyDescent="0.3">
      <c r="B2081"/>
    </row>
    <row r="2082" spans="2:2" x14ac:dyDescent="0.3">
      <c r="B2082"/>
    </row>
    <row r="2083" spans="2:2" x14ac:dyDescent="0.3">
      <c r="B2083"/>
    </row>
    <row r="2084" spans="2:2" x14ac:dyDescent="0.3">
      <c r="B2084"/>
    </row>
    <row r="2085" spans="2:2" x14ac:dyDescent="0.3">
      <c r="B2085"/>
    </row>
    <row r="2086" spans="2:2" x14ac:dyDescent="0.3">
      <c r="B2086"/>
    </row>
    <row r="2087" spans="2:2" x14ac:dyDescent="0.3">
      <c r="B2087"/>
    </row>
    <row r="2088" spans="2:2" x14ac:dyDescent="0.3">
      <c r="B2088"/>
    </row>
    <row r="2089" spans="2:2" x14ac:dyDescent="0.3">
      <c r="B2089"/>
    </row>
    <row r="2090" spans="2:2" x14ac:dyDescent="0.3">
      <c r="B2090"/>
    </row>
    <row r="2091" spans="2:2" x14ac:dyDescent="0.3">
      <c r="B2091"/>
    </row>
    <row r="2092" spans="2:2" x14ac:dyDescent="0.3">
      <c r="B2092"/>
    </row>
    <row r="2093" spans="2:2" x14ac:dyDescent="0.3">
      <c r="B2093"/>
    </row>
    <row r="2094" spans="2:2" x14ac:dyDescent="0.3">
      <c r="B2094"/>
    </row>
    <row r="2095" spans="2:2" x14ac:dyDescent="0.3">
      <c r="B2095"/>
    </row>
    <row r="2096" spans="2:2" x14ac:dyDescent="0.3">
      <c r="B2096"/>
    </row>
    <row r="2097" spans="2:2" x14ac:dyDescent="0.3">
      <c r="B2097"/>
    </row>
    <row r="2098" spans="2:2" x14ac:dyDescent="0.3">
      <c r="B2098"/>
    </row>
    <row r="2099" spans="2:2" x14ac:dyDescent="0.3">
      <c r="B2099"/>
    </row>
    <row r="2100" spans="2:2" x14ac:dyDescent="0.3">
      <c r="B2100"/>
    </row>
    <row r="2101" spans="2:2" x14ac:dyDescent="0.3">
      <c r="B2101"/>
    </row>
    <row r="2102" spans="2:2" x14ac:dyDescent="0.3">
      <c r="B2102"/>
    </row>
    <row r="2103" spans="2:2" x14ac:dyDescent="0.3">
      <c r="B2103"/>
    </row>
    <row r="2104" spans="2:2" x14ac:dyDescent="0.3">
      <c r="B2104"/>
    </row>
    <row r="2105" spans="2:2" x14ac:dyDescent="0.3">
      <c r="B2105"/>
    </row>
    <row r="2106" spans="2:2" x14ac:dyDescent="0.3">
      <c r="B2106"/>
    </row>
    <row r="2107" spans="2:2" x14ac:dyDescent="0.3">
      <c r="B2107"/>
    </row>
    <row r="2108" spans="2:2" x14ac:dyDescent="0.3">
      <c r="B2108"/>
    </row>
    <row r="2109" spans="2:2" x14ac:dyDescent="0.3">
      <c r="B2109"/>
    </row>
    <row r="2110" spans="2:2" x14ac:dyDescent="0.3">
      <c r="B2110"/>
    </row>
    <row r="2111" spans="2:2" x14ac:dyDescent="0.3">
      <c r="B2111"/>
    </row>
    <row r="2112" spans="2:2" x14ac:dyDescent="0.3">
      <c r="B2112"/>
    </row>
    <row r="2113" spans="2:2" x14ac:dyDescent="0.3">
      <c r="B2113"/>
    </row>
    <row r="2114" spans="2:2" x14ac:dyDescent="0.3">
      <c r="B2114"/>
    </row>
    <row r="2115" spans="2:2" x14ac:dyDescent="0.3">
      <c r="B2115"/>
    </row>
    <row r="2116" spans="2:2" x14ac:dyDescent="0.3">
      <c r="B2116"/>
    </row>
    <row r="2117" spans="2:2" x14ac:dyDescent="0.3">
      <c r="B2117"/>
    </row>
    <row r="2118" spans="2:2" x14ac:dyDescent="0.3">
      <c r="B2118"/>
    </row>
    <row r="2119" spans="2:2" x14ac:dyDescent="0.3">
      <c r="B2119"/>
    </row>
    <row r="2120" spans="2:2" x14ac:dyDescent="0.3">
      <c r="B2120"/>
    </row>
    <row r="2121" spans="2:2" x14ac:dyDescent="0.3">
      <c r="B2121"/>
    </row>
    <row r="2122" spans="2:2" x14ac:dyDescent="0.3">
      <c r="B2122"/>
    </row>
    <row r="2123" spans="2:2" x14ac:dyDescent="0.3">
      <c r="B2123"/>
    </row>
    <row r="2124" spans="2:2" x14ac:dyDescent="0.3">
      <c r="B2124"/>
    </row>
    <row r="2125" spans="2:2" x14ac:dyDescent="0.3">
      <c r="B2125"/>
    </row>
    <row r="2126" spans="2:2" x14ac:dyDescent="0.3">
      <c r="B2126"/>
    </row>
    <row r="2127" spans="2:2" x14ac:dyDescent="0.3">
      <c r="B2127"/>
    </row>
    <row r="2128" spans="2:2" x14ac:dyDescent="0.3">
      <c r="B2128"/>
    </row>
    <row r="2129" spans="2:2" x14ac:dyDescent="0.3">
      <c r="B2129"/>
    </row>
    <row r="2130" spans="2:2" x14ac:dyDescent="0.3">
      <c r="B2130"/>
    </row>
    <row r="2131" spans="2:2" x14ac:dyDescent="0.3">
      <c r="B2131"/>
    </row>
    <row r="2132" spans="2:2" x14ac:dyDescent="0.3">
      <c r="B2132"/>
    </row>
    <row r="2133" spans="2:2" x14ac:dyDescent="0.3">
      <c r="B2133"/>
    </row>
    <row r="2134" spans="2:2" x14ac:dyDescent="0.3">
      <c r="B2134"/>
    </row>
    <row r="2135" spans="2:2" x14ac:dyDescent="0.3">
      <c r="B2135"/>
    </row>
    <row r="2136" spans="2:2" x14ac:dyDescent="0.3">
      <c r="B2136"/>
    </row>
    <row r="2137" spans="2:2" x14ac:dyDescent="0.3">
      <c r="B2137"/>
    </row>
    <row r="2138" spans="2:2" x14ac:dyDescent="0.3">
      <c r="B2138"/>
    </row>
    <row r="2139" spans="2:2" x14ac:dyDescent="0.3">
      <c r="B2139"/>
    </row>
    <row r="2140" spans="2:2" x14ac:dyDescent="0.3">
      <c r="B2140"/>
    </row>
    <row r="2141" spans="2:2" x14ac:dyDescent="0.3">
      <c r="B2141"/>
    </row>
    <row r="2142" spans="2:2" x14ac:dyDescent="0.3">
      <c r="B2142"/>
    </row>
    <row r="2143" spans="2:2" x14ac:dyDescent="0.3">
      <c r="B2143"/>
    </row>
    <row r="2144" spans="2:2" x14ac:dyDescent="0.3">
      <c r="B2144"/>
    </row>
    <row r="2145" spans="2:2" x14ac:dyDescent="0.3">
      <c r="B2145"/>
    </row>
    <row r="2146" spans="2:2" x14ac:dyDescent="0.3">
      <c r="B2146"/>
    </row>
    <row r="2147" spans="2:2" x14ac:dyDescent="0.3">
      <c r="B2147"/>
    </row>
    <row r="2148" spans="2:2" x14ac:dyDescent="0.3">
      <c r="B2148"/>
    </row>
    <row r="2149" spans="2:2" x14ac:dyDescent="0.3">
      <c r="B2149"/>
    </row>
    <row r="2150" spans="2:2" x14ac:dyDescent="0.3">
      <c r="B2150"/>
    </row>
    <row r="2151" spans="2:2" x14ac:dyDescent="0.3">
      <c r="B2151"/>
    </row>
    <row r="2152" spans="2:2" x14ac:dyDescent="0.3">
      <c r="B2152"/>
    </row>
    <row r="2153" spans="2:2" x14ac:dyDescent="0.3">
      <c r="B2153"/>
    </row>
    <row r="2154" spans="2:2" x14ac:dyDescent="0.3">
      <c r="B2154"/>
    </row>
    <row r="2155" spans="2:2" x14ac:dyDescent="0.3">
      <c r="B2155"/>
    </row>
    <row r="2156" spans="2:2" x14ac:dyDescent="0.3">
      <c r="B2156"/>
    </row>
    <row r="2157" spans="2:2" x14ac:dyDescent="0.3">
      <c r="B2157"/>
    </row>
    <row r="2158" spans="2:2" x14ac:dyDescent="0.3">
      <c r="B2158"/>
    </row>
    <row r="2159" spans="2:2" x14ac:dyDescent="0.3">
      <c r="B2159"/>
    </row>
    <row r="2160" spans="2:2" x14ac:dyDescent="0.3">
      <c r="B2160"/>
    </row>
    <row r="2161" spans="2:2" x14ac:dyDescent="0.3">
      <c r="B2161"/>
    </row>
    <row r="2162" spans="2:2" x14ac:dyDescent="0.3">
      <c r="B2162"/>
    </row>
    <row r="2163" spans="2:2" x14ac:dyDescent="0.3">
      <c r="B2163"/>
    </row>
    <row r="2164" spans="2:2" x14ac:dyDescent="0.3">
      <c r="B2164"/>
    </row>
    <row r="2165" spans="2:2" x14ac:dyDescent="0.3">
      <c r="B2165"/>
    </row>
    <row r="2166" spans="2:2" x14ac:dyDescent="0.3">
      <c r="B2166"/>
    </row>
    <row r="2167" spans="2:2" x14ac:dyDescent="0.3">
      <c r="B2167"/>
    </row>
    <row r="2168" spans="2:2" x14ac:dyDescent="0.3">
      <c r="B2168"/>
    </row>
    <row r="2169" spans="2:2" x14ac:dyDescent="0.3">
      <c r="B2169"/>
    </row>
    <row r="2170" spans="2:2" x14ac:dyDescent="0.3">
      <c r="B2170"/>
    </row>
    <row r="2171" spans="2:2" x14ac:dyDescent="0.3">
      <c r="B2171"/>
    </row>
    <row r="2172" spans="2:2" x14ac:dyDescent="0.3">
      <c r="B2172"/>
    </row>
    <row r="2173" spans="2:2" x14ac:dyDescent="0.3">
      <c r="B2173"/>
    </row>
    <row r="2174" spans="2:2" x14ac:dyDescent="0.3">
      <c r="B2174"/>
    </row>
    <row r="2175" spans="2:2" x14ac:dyDescent="0.3">
      <c r="B2175"/>
    </row>
    <row r="2176" spans="2:2" x14ac:dyDescent="0.3">
      <c r="B2176"/>
    </row>
    <row r="2177" spans="2:2" x14ac:dyDescent="0.3">
      <c r="B2177"/>
    </row>
    <row r="2178" spans="2:2" x14ac:dyDescent="0.3">
      <c r="B2178"/>
    </row>
    <row r="2179" spans="2:2" x14ac:dyDescent="0.3">
      <c r="B2179"/>
    </row>
    <row r="2180" spans="2:2" x14ac:dyDescent="0.3">
      <c r="B2180"/>
    </row>
    <row r="2181" spans="2:2" x14ac:dyDescent="0.3">
      <c r="B2181"/>
    </row>
    <row r="2182" spans="2:2" x14ac:dyDescent="0.3">
      <c r="B2182"/>
    </row>
    <row r="2183" spans="2:2" x14ac:dyDescent="0.3">
      <c r="B2183"/>
    </row>
    <row r="2184" spans="2:2" x14ac:dyDescent="0.3">
      <c r="B2184"/>
    </row>
    <row r="2185" spans="2:2" x14ac:dyDescent="0.3">
      <c r="B2185"/>
    </row>
    <row r="2186" spans="2:2" x14ac:dyDescent="0.3">
      <c r="B2186"/>
    </row>
    <row r="2187" spans="2:2" x14ac:dyDescent="0.3">
      <c r="B2187"/>
    </row>
    <row r="2188" spans="2:2" x14ac:dyDescent="0.3">
      <c r="B2188"/>
    </row>
    <row r="2189" spans="2:2" x14ac:dyDescent="0.3">
      <c r="B2189"/>
    </row>
    <row r="2190" spans="2:2" x14ac:dyDescent="0.3">
      <c r="B2190"/>
    </row>
    <row r="2191" spans="2:2" x14ac:dyDescent="0.3">
      <c r="B2191"/>
    </row>
    <row r="2192" spans="2:2" x14ac:dyDescent="0.3">
      <c r="B2192"/>
    </row>
    <row r="2193" spans="2:2" x14ac:dyDescent="0.3">
      <c r="B2193"/>
    </row>
    <row r="2194" spans="2:2" x14ac:dyDescent="0.3">
      <c r="B2194"/>
    </row>
    <row r="2195" spans="2:2" x14ac:dyDescent="0.3">
      <c r="B2195"/>
    </row>
    <row r="2196" spans="2:2" x14ac:dyDescent="0.3">
      <c r="B2196"/>
    </row>
    <row r="2197" spans="2:2" x14ac:dyDescent="0.3">
      <c r="B2197"/>
    </row>
    <row r="2198" spans="2:2" x14ac:dyDescent="0.3">
      <c r="B2198"/>
    </row>
    <row r="2199" spans="2:2" x14ac:dyDescent="0.3">
      <c r="B2199"/>
    </row>
    <row r="2200" spans="2:2" x14ac:dyDescent="0.3">
      <c r="B2200"/>
    </row>
    <row r="2201" spans="2:2" x14ac:dyDescent="0.3">
      <c r="B2201"/>
    </row>
    <row r="2202" spans="2:2" x14ac:dyDescent="0.3">
      <c r="B2202"/>
    </row>
    <row r="2203" spans="2:2" x14ac:dyDescent="0.3">
      <c r="B2203"/>
    </row>
    <row r="2204" spans="2:2" x14ac:dyDescent="0.3">
      <c r="B2204"/>
    </row>
    <row r="2205" spans="2:2" x14ac:dyDescent="0.3">
      <c r="B2205"/>
    </row>
    <row r="2206" spans="2:2" x14ac:dyDescent="0.3">
      <c r="B2206"/>
    </row>
    <row r="2207" spans="2:2" x14ac:dyDescent="0.3">
      <c r="B2207"/>
    </row>
    <row r="2208" spans="2:2" x14ac:dyDescent="0.3">
      <c r="B2208"/>
    </row>
    <row r="2209" spans="2:2" x14ac:dyDescent="0.3">
      <c r="B2209"/>
    </row>
    <row r="2210" spans="2:2" x14ac:dyDescent="0.3">
      <c r="B2210"/>
    </row>
    <row r="2211" spans="2:2" x14ac:dyDescent="0.3">
      <c r="B2211"/>
    </row>
    <row r="2212" spans="2:2" x14ac:dyDescent="0.3">
      <c r="B2212"/>
    </row>
    <row r="2213" spans="2:2" x14ac:dyDescent="0.3">
      <c r="B2213"/>
    </row>
    <row r="2214" spans="2:2" x14ac:dyDescent="0.3">
      <c r="B2214"/>
    </row>
    <row r="2215" spans="2:2" x14ac:dyDescent="0.3">
      <c r="B2215"/>
    </row>
    <row r="2216" spans="2:2" x14ac:dyDescent="0.3">
      <c r="B2216"/>
    </row>
    <row r="2217" spans="2:2" x14ac:dyDescent="0.3">
      <c r="B2217"/>
    </row>
    <row r="2218" spans="2:2" x14ac:dyDescent="0.3">
      <c r="B2218"/>
    </row>
    <row r="2219" spans="2:2" x14ac:dyDescent="0.3">
      <c r="B2219"/>
    </row>
    <row r="2220" spans="2:2" x14ac:dyDescent="0.3">
      <c r="B2220"/>
    </row>
    <row r="2221" spans="2:2" x14ac:dyDescent="0.3">
      <c r="B2221"/>
    </row>
    <row r="2222" spans="2:2" x14ac:dyDescent="0.3">
      <c r="B2222"/>
    </row>
    <row r="2223" spans="2:2" x14ac:dyDescent="0.3">
      <c r="B2223"/>
    </row>
    <row r="2224" spans="2:2" x14ac:dyDescent="0.3">
      <c r="B2224"/>
    </row>
    <row r="2225" spans="2:2" x14ac:dyDescent="0.3">
      <c r="B2225"/>
    </row>
    <row r="2226" spans="2:2" x14ac:dyDescent="0.3">
      <c r="B2226"/>
    </row>
    <row r="2227" spans="2:2" x14ac:dyDescent="0.3">
      <c r="B2227"/>
    </row>
    <row r="2228" spans="2:2" x14ac:dyDescent="0.3">
      <c r="B2228"/>
    </row>
    <row r="2229" spans="2:2" x14ac:dyDescent="0.3">
      <c r="B2229"/>
    </row>
    <row r="2230" spans="2:2" x14ac:dyDescent="0.3">
      <c r="B2230"/>
    </row>
    <row r="2231" spans="2:2" x14ac:dyDescent="0.3">
      <c r="B2231"/>
    </row>
    <row r="2232" spans="2:2" x14ac:dyDescent="0.3">
      <c r="B2232"/>
    </row>
    <row r="2233" spans="2:2" x14ac:dyDescent="0.3">
      <c r="B2233"/>
    </row>
    <row r="2234" spans="2:2" x14ac:dyDescent="0.3">
      <c r="B2234"/>
    </row>
    <row r="2235" spans="2:2" x14ac:dyDescent="0.3">
      <c r="B2235"/>
    </row>
    <row r="2236" spans="2:2" x14ac:dyDescent="0.3">
      <c r="B2236"/>
    </row>
    <row r="2237" spans="2:2" x14ac:dyDescent="0.3">
      <c r="B2237"/>
    </row>
    <row r="2238" spans="2:2" x14ac:dyDescent="0.3">
      <c r="B2238"/>
    </row>
    <row r="2239" spans="2:2" x14ac:dyDescent="0.3">
      <c r="B2239"/>
    </row>
    <row r="2240" spans="2:2" x14ac:dyDescent="0.3">
      <c r="B2240"/>
    </row>
    <row r="2241" spans="2:2" x14ac:dyDescent="0.3">
      <c r="B2241"/>
    </row>
    <row r="2242" spans="2:2" x14ac:dyDescent="0.3">
      <c r="B2242"/>
    </row>
    <row r="2243" spans="2:2" x14ac:dyDescent="0.3">
      <c r="B2243"/>
    </row>
    <row r="2244" spans="2:2" x14ac:dyDescent="0.3">
      <c r="B2244"/>
    </row>
    <row r="2245" spans="2:2" x14ac:dyDescent="0.3">
      <c r="B2245"/>
    </row>
    <row r="2246" spans="2:2" x14ac:dyDescent="0.3">
      <c r="B2246"/>
    </row>
    <row r="2247" spans="2:2" x14ac:dyDescent="0.3">
      <c r="B2247"/>
    </row>
    <row r="2248" spans="2:2" x14ac:dyDescent="0.3">
      <c r="B2248"/>
    </row>
    <row r="2249" spans="2:2" x14ac:dyDescent="0.3">
      <c r="B2249"/>
    </row>
    <row r="2250" spans="2:2" x14ac:dyDescent="0.3">
      <c r="B2250"/>
    </row>
    <row r="2251" spans="2:2" x14ac:dyDescent="0.3">
      <c r="B2251"/>
    </row>
    <row r="2252" spans="2:2" x14ac:dyDescent="0.3">
      <c r="B2252"/>
    </row>
    <row r="2253" spans="2:2" x14ac:dyDescent="0.3">
      <c r="B2253"/>
    </row>
    <row r="2254" spans="2:2" x14ac:dyDescent="0.3">
      <c r="B2254"/>
    </row>
    <row r="2255" spans="2:2" x14ac:dyDescent="0.3">
      <c r="B2255"/>
    </row>
    <row r="2256" spans="2:2" x14ac:dyDescent="0.3">
      <c r="B2256"/>
    </row>
    <row r="2257" spans="2:2" x14ac:dyDescent="0.3">
      <c r="B2257"/>
    </row>
    <row r="2258" spans="2:2" x14ac:dyDescent="0.3">
      <c r="B2258"/>
    </row>
    <row r="2259" spans="2:2" x14ac:dyDescent="0.3">
      <c r="B2259"/>
    </row>
    <row r="2260" spans="2:2" x14ac:dyDescent="0.3">
      <c r="B2260"/>
    </row>
    <row r="2261" spans="2:2" x14ac:dyDescent="0.3">
      <c r="B2261"/>
    </row>
    <row r="2262" spans="2:2" x14ac:dyDescent="0.3">
      <c r="B2262"/>
    </row>
    <row r="2263" spans="2:2" x14ac:dyDescent="0.3">
      <c r="B2263"/>
    </row>
    <row r="2264" spans="2:2" x14ac:dyDescent="0.3">
      <c r="B2264"/>
    </row>
    <row r="2265" spans="2:2" x14ac:dyDescent="0.3">
      <c r="B2265"/>
    </row>
    <row r="2266" spans="2:2" x14ac:dyDescent="0.3">
      <c r="B2266"/>
    </row>
    <row r="2267" spans="2:2" x14ac:dyDescent="0.3">
      <c r="B2267"/>
    </row>
    <row r="2268" spans="2:2" x14ac:dyDescent="0.3">
      <c r="B2268"/>
    </row>
    <row r="2269" spans="2:2" x14ac:dyDescent="0.3">
      <c r="B2269"/>
    </row>
    <row r="2270" spans="2:2" x14ac:dyDescent="0.3">
      <c r="B2270"/>
    </row>
    <row r="2271" spans="2:2" x14ac:dyDescent="0.3">
      <c r="B2271"/>
    </row>
    <row r="2272" spans="2:2" x14ac:dyDescent="0.3">
      <c r="B2272"/>
    </row>
    <row r="2273" spans="2:2" x14ac:dyDescent="0.3">
      <c r="B2273"/>
    </row>
    <row r="2274" spans="2:2" x14ac:dyDescent="0.3">
      <c r="B2274"/>
    </row>
    <row r="2275" spans="2:2" x14ac:dyDescent="0.3">
      <c r="B2275"/>
    </row>
    <row r="2276" spans="2:2" x14ac:dyDescent="0.3">
      <c r="B2276"/>
    </row>
    <row r="2277" spans="2:2" x14ac:dyDescent="0.3">
      <c r="B2277"/>
    </row>
    <row r="2278" spans="2:2" x14ac:dyDescent="0.3">
      <c r="B2278"/>
    </row>
    <row r="2279" spans="2:2" x14ac:dyDescent="0.3">
      <c r="B2279"/>
    </row>
    <row r="2280" spans="2:2" x14ac:dyDescent="0.3">
      <c r="B2280"/>
    </row>
    <row r="2281" spans="2:2" x14ac:dyDescent="0.3">
      <c r="B2281"/>
    </row>
    <row r="2282" spans="2:2" x14ac:dyDescent="0.3">
      <c r="B2282"/>
    </row>
    <row r="2283" spans="2:2" x14ac:dyDescent="0.3">
      <c r="B2283"/>
    </row>
    <row r="2284" spans="2:2" x14ac:dyDescent="0.3">
      <c r="B2284"/>
    </row>
    <row r="2285" spans="2:2" x14ac:dyDescent="0.3">
      <c r="B2285"/>
    </row>
    <row r="2286" spans="2:2" x14ac:dyDescent="0.3">
      <c r="B2286"/>
    </row>
    <row r="2287" spans="2:2" x14ac:dyDescent="0.3">
      <c r="B2287"/>
    </row>
    <row r="2288" spans="2:2" x14ac:dyDescent="0.3">
      <c r="B2288"/>
    </row>
    <row r="2289" spans="2:2" x14ac:dyDescent="0.3">
      <c r="B2289"/>
    </row>
    <row r="2290" spans="2:2" x14ac:dyDescent="0.3">
      <c r="B2290"/>
    </row>
    <row r="2291" spans="2:2" x14ac:dyDescent="0.3">
      <c r="B2291"/>
    </row>
    <row r="2292" spans="2:2" x14ac:dyDescent="0.3">
      <c r="B2292"/>
    </row>
    <row r="2293" spans="2:2" x14ac:dyDescent="0.3">
      <c r="B2293"/>
    </row>
    <row r="2294" spans="2:2" x14ac:dyDescent="0.3">
      <c r="B2294"/>
    </row>
    <row r="2295" spans="2:2" x14ac:dyDescent="0.3">
      <c r="B2295"/>
    </row>
    <row r="2296" spans="2:2" x14ac:dyDescent="0.3">
      <c r="B2296"/>
    </row>
    <row r="2297" spans="2:2" x14ac:dyDescent="0.3">
      <c r="B2297"/>
    </row>
    <row r="2298" spans="2:2" x14ac:dyDescent="0.3">
      <c r="B2298"/>
    </row>
    <row r="2299" spans="2:2" x14ac:dyDescent="0.3">
      <c r="B2299"/>
    </row>
    <row r="2300" spans="2:2" x14ac:dyDescent="0.3">
      <c r="B2300"/>
    </row>
    <row r="2301" spans="2:2" x14ac:dyDescent="0.3">
      <c r="B2301"/>
    </row>
    <row r="2302" spans="2:2" x14ac:dyDescent="0.3">
      <c r="B2302"/>
    </row>
    <row r="2303" spans="2:2" x14ac:dyDescent="0.3">
      <c r="B2303"/>
    </row>
    <row r="2304" spans="2:2" x14ac:dyDescent="0.3">
      <c r="B2304"/>
    </row>
    <row r="2305" spans="2:2" x14ac:dyDescent="0.3">
      <c r="B2305"/>
    </row>
    <row r="2306" spans="2:2" x14ac:dyDescent="0.3">
      <c r="B2306"/>
    </row>
    <row r="2307" spans="2:2" x14ac:dyDescent="0.3">
      <c r="B2307"/>
    </row>
    <row r="2308" spans="2:2" x14ac:dyDescent="0.3">
      <c r="B2308"/>
    </row>
    <row r="2309" spans="2:2" x14ac:dyDescent="0.3">
      <c r="B2309"/>
    </row>
    <row r="2310" spans="2:2" x14ac:dyDescent="0.3">
      <c r="B2310"/>
    </row>
    <row r="2311" spans="2:2" x14ac:dyDescent="0.3">
      <c r="B2311"/>
    </row>
    <row r="2312" spans="2:2" x14ac:dyDescent="0.3">
      <c r="B2312"/>
    </row>
    <row r="2313" spans="2:2" x14ac:dyDescent="0.3">
      <c r="B2313"/>
    </row>
    <row r="2314" spans="2:2" x14ac:dyDescent="0.3">
      <c r="B2314"/>
    </row>
    <row r="2315" spans="2:2" x14ac:dyDescent="0.3">
      <c r="B2315"/>
    </row>
    <row r="2316" spans="2:2" x14ac:dyDescent="0.3">
      <c r="B2316"/>
    </row>
    <row r="2317" spans="2:2" x14ac:dyDescent="0.3">
      <c r="B2317"/>
    </row>
    <row r="2318" spans="2:2" x14ac:dyDescent="0.3">
      <c r="B2318"/>
    </row>
    <row r="2319" spans="2:2" x14ac:dyDescent="0.3">
      <c r="B2319"/>
    </row>
    <row r="2320" spans="2:2" x14ac:dyDescent="0.3">
      <c r="B2320"/>
    </row>
    <row r="2321" spans="2:2" x14ac:dyDescent="0.3">
      <c r="B2321"/>
    </row>
    <row r="2322" spans="2:2" x14ac:dyDescent="0.3">
      <c r="B2322"/>
    </row>
    <row r="2323" spans="2:2" x14ac:dyDescent="0.3">
      <c r="B2323"/>
    </row>
    <row r="2324" spans="2:2" x14ac:dyDescent="0.3">
      <c r="B2324"/>
    </row>
    <row r="2325" spans="2:2" x14ac:dyDescent="0.3">
      <c r="B2325"/>
    </row>
    <row r="2326" spans="2:2" x14ac:dyDescent="0.3">
      <c r="B2326"/>
    </row>
    <row r="2327" spans="2:2" x14ac:dyDescent="0.3">
      <c r="B2327"/>
    </row>
    <row r="2328" spans="2:2" x14ac:dyDescent="0.3">
      <c r="B2328"/>
    </row>
    <row r="2329" spans="2:2" x14ac:dyDescent="0.3">
      <c r="B2329"/>
    </row>
    <row r="2330" spans="2:2" x14ac:dyDescent="0.3">
      <c r="B2330"/>
    </row>
    <row r="2331" spans="2:2" x14ac:dyDescent="0.3">
      <c r="B2331"/>
    </row>
    <row r="2332" spans="2:2" x14ac:dyDescent="0.3">
      <c r="B2332"/>
    </row>
    <row r="2333" spans="2:2" x14ac:dyDescent="0.3">
      <c r="B2333"/>
    </row>
    <row r="2334" spans="2:2" x14ac:dyDescent="0.3">
      <c r="B2334"/>
    </row>
    <row r="2335" spans="2:2" x14ac:dyDescent="0.3">
      <c r="B2335"/>
    </row>
    <row r="2336" spans="2:2" x14ac:dyDescent="0.3">
      <c r="B2336"/>
    </row>
    <row r="2337" spans="2:2" x14ac:dyDescent="0.3">
      <c r="B2337"/>
    </row>
    <row r="2338" spans="2:2" x14ac:dyDescent="0.3">
      <c r="B2338"/>
    </row>
    <row r="2339" spans="2:2" x14ac:dyDescent="0.3">
      <c r="B2339"/>
    </row>
    <row r="2340" spans="2:2" x14ac:dyDescent="0.3">
      <c r="B2340"/>
    </row>
    <row r="2341" spans="2:2" x14ac:dyDescent="0.3">
      <c r="B2341"/>
    </row>
    <row r="2342" spans="2:2" x14ac:dyDescent="0.3">
      <c r="B2342"/>
    </row>
    <row r="2343" spans="2:2" x14ac:dyDescent="0.3">
      <c r="B2343"/>
    </row>
    <row r="2344" spans="2:2" x14ac:dyDescent="0.3">
      <c r="B2344"/>
    </row>
    <row r="2345" spans="2:2" x14ac:dyDescent="0.3">
      <c r="B2345"/>
    </row>
    <row r="2346" spans="2:2" x14ac:dyDescent="0.3">
      <c r="B2346"/>
    </row>
    <row r="2347" spans="2:2" x14ac:dyDescent="0.3">
      <c r="B2347"/>
    </row>
    <row r="2348" spans="2:2" x14ac:dyDescent="0.3">
      <c r="B2348"/>
    </row>
    <row r="2349" spans="2:2" x14ac:dyDescent="0.3">
      <c r="B2349"/>
    </row>
    <row r="2350" spans="2:2" x14ac:dyDescent="0.3">
      <c r="B2350"/>
    </row>
    <row r="2351" spans="2:2" x14ac:dyDescent="0.3">
      <c r="B2351"/>
    </row>
    <row r="2352" spans="2:2" x14ac:dyDescent="0.3">
      <c r="B2352"/>
    </row>
    <row r="2353" spans="2:2" x14ac:dyDescent="0.3">
      <c r="B2353"/>
    </row>
    <row r="2354" spans="2:2" x14ac:dyDescent="0.3">
      <c r="B2354"/>
    </row>
    <row r="2355" spans="2:2" x14ac:dyDescent="0.3">
      <c r="B2355"/>
    </row>
    <row r="2356" spans="2:2" x14ac:dyDescent="0.3">
      <c r="B2356"/>
    </row>
    <row r="2357" spans="2:2" x14ac:dyDescent="0.3">
      <c r="B2357"/>
    </row>
    <row r="2358" spans="2:2" x14ac:dyDescent="0.3">
      <c r="B2358"/>
    </row>
    <row r="2359" spans="2:2" x14ac:dyDescent="0.3">
      <c r="B2359"/>
    </row>
    <row r="2360" spans="2:2" x14ac:dyDescent="0.3">
      <c r="B2360"/>
    </row>
    <row r="2361" spans="2:2" x14ac:dyDescent="0.3">
      <c r="B2361"/>
    </row>
    <row r="2362" spans="2:2" x14ac:dyDescent="0.3">
      <c r="B2362"/>
    </row>
    <row r="2363" spans="2:2" x14ac:dyDescent="0.3">
      <c r="B2363"/>
    </row>
    <row r="2364" spans="2:2" x14ac:dyDescent="0.3">
      <c r="B2364"/>
    </row>
    <row r="2365" spans="2:2" x14ac:dyDescent="0.3">
      <c r="B2365"/>
    </row>
    <row r="2366" spans="2:2" x14ac:dyDescent="0.3">
      <c r="B2366"/>
    </row>
    <row r="2367" spans="2:2" x14ac:dyDescent="0.3">
      <c r="B2367"/>
    </row>
    <row r="2368" spans="2:2" x14ac:dyDescent="0.3">
      <c r="B2368"/>
    </row>
    <row r="2369" spans="2:2" x14ac:dyDescent="0.3">
      <c r="B2369"/>
    </row>
    <row r="2370" spans="2:2" x14ac:dyDescent="0.3">
      <c r="B2370"/>
    </row>
    <row r="2371" spans="2:2" x14ac:dyDescent="0.3">
      <c r="B2371"/>
    </row>
    <row r="2372" spans="2:2" x14ac:dyDescent="0.3">
      <c r="B2372"/>
    </row>
    <row r="2373" spans="2:2" x14ac:dyDescent="0.3">
      <c r="B2373"/>
    </row>
    <row r="2374" spans="2:2" x14ac:dyDescent="0.3">
      <c r="B2374"/>
    </row>
    <row r="2375" spans="2:2" x14ac:dyDescent="0.3">
      <c r="B2375"/>
    </row>
    <row r="2376" spans="2:2" x14ac:dyDescent="0.3">
      <c r="B2376"/>
    </row>
    <row r="2377" spans="2:2" x14ac:dyDescent="0.3">
      <c r="B2377"/>
    </row>
    <row r="2378" spans="2:2" x14ac:dyDescent="0.3">
      <c r="B2378"/>
    </row>
    <row r="2379" spans="2:2" x14ac:dyDescent="0.3">
      <c r="B2379"/>
    </row>
    <row r="2380" spans="2:2" x14ac:dyDescent="0.3">
      <c r="B2380"/>
    </row>
    <row r="2381" spans="2:2" x14ac:dyDescent="0.3">
      <c r="B2381"/>
    </row>
    <row r="2382" spans="2:2" x14ac:dyDescent="0.3">
      <c r="B2382"/>
    </row>
    <row r="2383" spans="2:2" x14ac:dyDescent="0.3">
      <c r="B2383"/>
    </row>
    <row r="2384" spans="2:2" x14ac:dyDescent="0.3">
      <c r="B2384"/>
    </row>
    <row r="2385" spans="2:2" x14ac:dyDescent="0.3">
      <c r="B2385"/>
    </row>
    <row r="2386" spans="2:2" x14ac:dyDescent="0.3">
      <c r="B2386"/>
    </row>
    <row r="2387" spans="2:2" x14ac:dyDescent="0.3">
      <c r="B2387"/>
    </row>
    <row r="2388" spans="2:2" x14ac:dyDescent="0.3">
      <c r="B2388"/>
    </row>
    <row r="2389" spans="2:2" x14ac:dyDescent="0.3">
      <c r="B2389"/>
    </row>
    <row r="2390" spans="2:2" x14ac:dyDescent="0.3">
      <c r="B2390"/>
    </row>
    <row r="2391" spans="2:2" x14ac:dyDescent="0.3">
      <c r="B2391"/>
    </row>
    <row r="2392" spans="2:2" x14ac:dyDescent="0.3">
      <c r="B2392"/>
    </row>
    <row r="2393" spans="2:2" x14ac:dyDescent="0.3">
      <c r="B2393"/>
    </row>
    <row r="2394" spans="2:2" x14ac:dyDescent="0.3">
      <c r="B2394"/>
    </row>
    <row r="2395" spans="2:2" x14ac:dyDescent="0.3">
      <c r="B2395"/>
    </row>
    <row r="2396" spans="2:2" x14ac:dyDescent="0.3">
      <c r="B2396"/>
    </row>
    <row r="2397" spans="2:2" x14ac:dyDescent="0.3">
      <c r="B2397"/>
    </row>
    <row r="2398" spans="2:2" x14ac:dyDescent="0.3">
      <c r="B2398"/>
    </row>
    <row r="2399" spans="2:2" x14ac:dyDescent="0.3">
      <c r="B2399"/>
    </row>
    <row r="2400" spans="2:2" x14ac:dyDescent="0.3">
      <c r="B2400"/>
    </row>
    <row r="2401" spans="2:2" x14ac:dyDescent="0.3">
      <c r="B2401"/>
    </row>
    <row r="2402" spans="2:2" x14ac:dyDescent="0.3">
      <c r="B2402"/>
    </row>
    <row r="2403" spans="2:2" x14ac:dyDescent="0.3">
      <c r="B2403"/>
    </row>
    <row r="2404" spans="2:2" x14ac:dyDescent="0.3">
      <c r="B2404"/>
    </row>
    <row r="2405" spans="2:2" x14ac:dyDescent="0.3">
      <c r="B2405"/>
    </row>
    <row r="2406" spans="2:2" x14ac:dyDescent="0.3">
      <c r="B2406"/>
    </row>
    <row r="2407" spans="2:2" x14ac:dyDescent="0.3">
      <c r="B2407"/>
    </row>
    <row r="2408" spans="2:2" x14ac:dyDescent="0.3">
      <c r="B2408"/>
    </row>
    <row r="2409" spans="2:2" x14ac:dyDescent="0.3">
      <c r="B2409"/>
    </row>
    <row r="2410" spans="2:2" x14ac:dyDescent="0.3">
      <c r="B2410"/>
    </row>
    <row r="2411" spans="2:2" x14ac:dyDescent="0.3">
      <c r="B2411"/>
    </row>
    <row r="2412" spans="2:2" x14ac:dyDescent="0.3">
      <c r="B2412"/>
    </row>
    <row r="2413" spans="2:2" x14ac:dyDescent="0.3">
      <c r="B2413"/>
    </row>
    <row r="2414" spans="2:2" x14ac:dyDescent="0.3">
      <c r="B2414"/>
    </row>
    <row r="2415" spans="2:2" x14ac:dyDescent="0.3">
      <c r="B2415"/>
    </row>
    <row r="2416" spans="2:2" x14ac:dyDescent="0.3">
      <c r="B2416"/>
    </row>
    <row r="2417" spans="2:2" x14ac:dyDescent="0.3">
      <c r="B2417"/>
    </row>
    <row r="2418" spans="2:2" x14ac:dyDescent="0.3">
      <c r="B2418"/>
    </row>
    <row r="2419" spans="2:2" x14ac:dyDescent="0.3">
      <c r="B2419"/>
    </row>
    <row r="2420" spans="2:2" x14ac:dyDescent="0.3">
      <c r="B2420"/>
    </row>
    <row r="2421" spans="2:2" x14ac:dyDescent="0.3">
      <c r="B2421"/>
    </row>
    <row r="2422" spans="2:2" x14ac:dyDescent="0.3">
      <c r="B2422"/>
    </row>
    <row r="2423" spans="2:2" x14ac:dyDescent="0.3">
      <c r="B2423"/>
    </row>
    <row r="2424" spans="2:2" x14ac:dyDescent="0.3">
      <c r="B2424"/>
    </row>
    <row r="2425" spans="2:2" x14ac:dyDescent="0.3">
      <c r="B2425"/>
    </row>
    <row r="2426" spans="2:2" x14ac:dyDescent="0.3">
      <c r="B2426"/>
    </row>
    <row r="2427" spans="2:2" x14ac:dyDescent="0.3">
      <c r="B2427"/>
    </row>
    <row r="2428" spans="2:2" x14ac:dyDescent="0.3">
      <c r="B2428"/>
    </row>
    <row r="2429" spans="2:2" x14ac:dyDescent="0.3">
      <c r="B2429"/>
    </row>
    <row r="2430" spans="2:2" x14ac:dyDescent="0.3">
      <c r="B2430"/>
    </row>
    <row r="2431" spans="2:2" x14ac:dyDescent="0.3">
      <c r="B2431"/>
    </row>
    <row r="2432" spans="2:2" x14ac:dyDescent="0.3">
      <c r="B2432"/>
    </row>
    <row r="2433" spans="2:2" x14ac:dyDescent="0.3">
      <c r="B2433"/>
    </row>
    <row r="2434" spans="2:2" x14ac:dyDescent="0.3">
      <c r="B2434"/>
    </row>
    <row r="2435" spans="2:2" x14ac:dyDescent="0.3">
      <c r="B2435"/>
    </row>
    <row r="2436" spans="2:2" x14ac:dyDescent="0.3">
      <c r="B2436"/>
    </row>
    <row r="2437" spans="2:2" x14ac:dyDescent="0.3">
      <c r="B2437"/>
    </row>
    <row r="2438" spans="2:2" x14ac:dyDescent="0.3">
      <c r="B2438"/>
    </row>
    <row r="2439" spans="2:2" x14ac:dyDescent="0.3">
      <c r="B2439"/>
    </row>
    <row r="2440" spans="2:2" x14ac:dyDescent="0.3">
      <c r="B2440"/>
    </row>
    <row r="2441" spans="2:2" x14ac:dyDescent="0.3">
      <c r="B2441"/>
    </row>
    <row r="2442" spans="2:2" x14ac:dyDescent="0.3">
      <c r="B2442"/>
    </row>
    <row r="2443" spans="2:2" x14ac:dyDescent="0.3">
      <c r="B2443"/>
    </row>
    <row r="2444" spans="2:2" x14ac:dyDescent="0.3">
      <c r="B2444"/>
    </row>
    <row r="2445" spans="2:2" x14ac:dyDescent="0.3">
      <c r="B2445"/>
    </row>
    <row r="2446" spans="2:2" x14ac:dyDescent="0.3">
      <c r="B2446"/>
    </row>
    <row r="2447" spans="2:2" x14ac:dyDescent="0.3">
      <c r="B2447"/>
    </row>
    <row r="2448" spans="2:2" x14ac:dyDescent="0.3">
      <c r="B2448"/>
    </row>
    <row r="2449" spans="2:2" x14ac:dyDescent="0.3">
      <c r="B2449"/>
    </row>
    <row r="2450" spans="2:2" x14ac:dyDescent="0.3">
      <c r="B2450"/>
    </row>
    <row r="2451" spans="2:2" x14ac:dyDescent="0.3">
      <c r="B2451"/>
    </row>
    <row r="2452" spans="2:2" x14ac:dyDescent="0.3">
      <c r="B2452"/>
    </row>
    <row r="2453" spans="2:2" x14ac:dyDescent="0.3">
      <c r="B2453"/>
    </row>
    <row r="2454" spans="2:2" x14ac:dyDescent="0.3">
      <c r="B2454"/>
    </row>
    <row r="2455" spans="2:2" x14ac:dyDescent="0.3">
      <c r="B2455"/>
    </row>
    <row r="2456" spans="2:2" x14ac:dyDescent="0.3">
      <c r="B2456"/>
    </row>
    <row r="2457" spans="2:2" x14ac:dyDescent="0.3">
      <c r="B2457"/>
    </row>
    <row r="2458" spans="2:2" x14ac:dyDescent="0.3">
      <c r="B2458"/>
    </row>
    <row r="2459" spans="2:2" x14ac:dyDescent="0.3">
      <c r="B2459"/>
    </row>
    <row r="2460" spans="2:2" x14ac:dyDescent="0.3">
      <c r="B2460"/>
    </row>
    <row r="2461" spans="2:2" x14ac:dyDescent="0.3">
      <c r="B2461"/>
    </row>
    <row r="2462" spans="2:2" x14ac:dyDescent="0.3">
      <c r="B2462"/>
    </row>
    <row r="2463" spans="2:2" x14ac:dyDescent="0.3">
      <c r="B2463"/>
    </row>
    <row r="2464" spans="2:2" x14ac:dyDescent="0.3">
      <c r="B2464"/>
    </row>
    <row r="2465" spans="2:2" x14ac:dyDescent="0.3">
      <c r="B2465"/>
    </row>
    <row r="2466" spans="2:2" x14ac:dyDescent="0.3">
      <c r="B2466"/>
    </row>
    <row r="2467" spans="2:2" x14ac:dyDescent="0.3">
      <c r="B2467"/>
    </row>
    <row r="2468" spans="2:2" x14ac:dyDescent="0.3">
      <c r="B2468"/>
    </row>
    <row r="2469" spans="2:2" x14ac:dyDescent="0.3">
      <c r="B2469"/>
    </row>
    <row r="2470" spans="2:2" x14ac:dyDescent="0.3">
      <c r="B2470"/>
    </row>
    <row r="2471" spans="2:2" x14ac:dyDescent="0.3">
      <c r="B2471"/>
    </row>
    <row r="2472" spans="2:2" x14ac:dyDescent="0.3">
      <c r="B2472"/>
    </row>
    <row r="2473" spans="2:2" x14ac:dyDescent="0.3">
      <c r="B2473"/>
    </row>
    <row r="2474" spans="2:2" x14ac:dyDescent="0.3">
      <c r="B2474"/>
    </row>
    <row r="2475" spans="2:2" x14ac:dyDescent="0.3">
      <c r="B2475"/>
    </row>
    <row r="2476" spans="2:2" x14ac:dyDescent="0.3">
      <c r="B2476"/>
    </row>
    <row r="2477" spans="2:2" x14ac:dyDescent="0.3">
      <c r="B2477"/>
    </row>
    <row r="2478" spans="2:2" x14ac:dyDescent="0.3">
      <c r="B2478"/>
    </row>
    <row r="2479" spans="2:2" x14ac:dyDescent="0.3">
      <c r="B2479"/>
    </row>
    <row r="2480" spans="2:2" x14ac:dyDescent="0.3">
      <c r="B2480"/>
    </row>
    <row r="2481" spans="2:2" x14ac:dyDescent="0.3">
      <c r="B2481"/>
    </row>
    <row r="2482" spans="2:2" x14ac:dyDescent="0.3">
      <c r="B2482"/>
    </row>
    <row r="2483" spans="2:2" x14ac:dyDescent="0.3">
      <c r="B2483"/>
    </row>
    <row r="2484" spans="2:2" x14ac:dyDescent="0.3">
      <c r="B2484"/>
    </row>
    <row r="2485" spans="2:2" x14ac:dyDescent="0.3">
      <c r="B2485"/>
    </row>
    <row r="2486" spans="2:2" x14ac:dyDescent="0.3">
      <c r="B2486"/>
    </row>
    <row r="2487" spans="2:2" x14ac:dyDescent="0.3">
      <c r="B2487"/>
    </row>
    <row r="2488" spans="2:2" x14ac:dyDescent="0.3">
      <c r="B2488"/>
    </row>
    <row r="2489" spans="2:2" x14ac:dyDescent="0.3">
      <c r="B2489"/>
    </row>
    <row r="2490" spans="2:2" x14ac:dyDescent="0.3">
      <c r="B2490"/>
    </row>
    <row r="2491" spans="2:2" x14ac:dyDescent="0.3">
      <c r="B2491"/>
    </row>
    <row r="2492" spans="2:2" x14ac:dyDescent="0.3">
      <c r="B2492"/>
    </row>
    <row r="2493" spans="2:2" x14ac:dyDescent="0.3">
      <c r="B2493"/>
    </row>
    <row r="2494" spans="2:2" x14ac:dyDescent="0.3">
      <c r="B2494"/>
    </row>
    <row r="2495" spans="2:2" x14ac:dyDescent="0.3">
      <c r="B2495"/>
    </row>
    <row r="2496" spans="2:2" x14ac:dyDescent="0.3">
      <c r="B2496"/>
    </row>
    <row r="2497" spans="2:2" x14ac:dyDescent="0.3">
      <c r="B2497"/>
    </row>
    <row r="2498" spans="2:2" x14ac:dyDescent="0.3">
      <c r="B2498"/>
    </row>
    <row r="2499" spans="2:2" x14ac:dyDescent="0.3">
      <c r="B2499"/>
    </row>
    <row r="2500" spans="2:2" x14ac:dyDescent="0.3">
      <c r="B2500"/>
    </row>
    <row r="2501" spans="2:2" x14ac:dyDescent="0.3">
      <c r="B2501"/>
    </row>
    <row r="2502" spans="2:2" x14ac:dyDescent="0.3">
      <c r="B2502"/>
    </row>
    <row r="2503" spans="2:2" x14ac:dyDescent="0.3">
      <c r="B2503"/>
    </row>
    <row r="2504" spans="2:2" x14ac:dyDescent="0.3">
      <c r="B2504"/>
    </row>
    <row r="2505" spans="2:2" x14ac:dyDescent="0.3">
      <c r="B2505"/>
    </row>
    <row r="2506" spans="2:2" x14ac:dyDescent="0.3">
      <c r="B2506"/>
    </row>
    <row r="2507" spans="2:2" x14ac:dyDescent="0.3">
      <c r="B2507"/>
    </row>
    <row r="2508" spans="2:2" x14ac:dyDescent="0.3">
      <c r="B2508"/>
    </row>
    <row r="2509" spans="2:2" x14ac:dyDescent="0.3">
      <c r="B2509"/>
    </row>
    <row r="2510" spans="2:2" x14ac:dyDescent="0.3">
      <c r="B2510"/>
    </row>
    <row r="2511" spans="2:2" x14ac:dyDescent="0.3">
      <c r="B2511"/>
    </row>
    <row r="2512" spans="2:2" x14ac:dyDescent="0.3">
      <c r="B2512"/>
    </row>
    <row r="2513" spans="2:2" x14ac:dyDescent="0.3">
      <c r="B2513"/>
    </row>
    <row r="2514" spans="2:2" x14ac:dyDescent="0.3">
      <c r="B2514"/>
    </row>
    <row r="2515" spans="2:2" x14ac:dyDescent="0.3">
      <c r="B2515"/>
    </row>
    <row r="2516" spans="2:2" x14ac:dyDescent="0.3">
      <c r="B2516"/>
    </row>
    <row r="2517" spans="2:2" x14ac:dyDescent="0.3">
      <c r="B2517"/>
    </row>
    <row r="2518" spans="2:2" x14ac:dyDescent="0.3">
      <c r="B2518"/>
    </row>
    <row r="2519" spans="2:2" x14ac:dyDescent="0.3">
      <c r="B2519"/>
    </row>
    <row r="2520" spans="2:2" x14ac:dyDescent="0.3">
      <c r="B2520"/>
    </row>
    <row r="2521" spans="2:2" x14ac:dyDescent="0.3">
      <c r="B2521"/>
    </row>
    <row r="2522" spans="2:2" x14ac:dyDescent="0.3">
      <c r="B2522"/>
    </row>
    <row r="2523" spans="2:2" x14ac:dyDescent="0.3">
      <c r="B2523"/>
    </row>
    <row r="2524" spans="2:2" x14ac:dyDescent="0.3">
      <c r="B2524"/>
    </row>
    <row r="2525" spans="2:2" x14ac:dyDescent="0.3">
      <c r="B2525"/>
    </row>
    <row r="2526" spans="2:2" x14ac:dyDescent="0.3">
      <c r="B2526"/>
    </row>
    <row r="2527" spans="2:2" x14ac:dyDescent="0.3">
      <c r="B2527"/>
    </row>
    <row r="2528" spans="2:2" x14ac:dyDescent="0.3">
      <c r="B2528"/>
    </row>
    <row r="2529" spans="2:2" x14ac:dyDescent="0.3">
      <c r="B2529"/>
    </row>
    <row r="2530" spans="2:2" x14ac:dyDescent="0.3">
      <c r="B2530"/>
    </row>
    <row r="2531" spans="2:2" x14ac:dyDescent="0.3">
      <c r="B2531"/>
    </row>
    <row r="2532" spans="2:2" x14ac:dyDescent="0.3">
      <c r="B2532"/>
    </row>
    <row r="2533" spans="2:2" x14ac:dyDescent="0.3">
      <c r="B2533"/>
    </row>
    <row r="2534" spans="2:2" x14ac:dyDescent="0.3">
      <c r="B2534"/>
    </row>
    <row r="2535" spans="2:2" x14ac:dyDescent="0.3">
      <c r="B2535"/>
    </row>
    <row r="2536" spans="2:2" x14ac:dyDescent="0.3">
      <c r="B2536"/>
    </row>
    <row r="2537" spans="2:2" x14ac:dyDescent="0.3">
      <c r="B2537"/>
    </row>
    <row r="2538" spans="2:2" x14ac:dyDescent="0.3">
      <c r="B2538"/>
    </row>
    <row r="2539" spans="2:2" x14ac:dyDescent="0.3">
      <c r="B2539"/>
    </row>
    <row r="2540" spans="2:2" x14ac:dyDescent="0.3">
      <c r="B2540"/>
    </row>
    <row r="2541" spans="2:2" x14ac:dyDescent="0.3">
      <c r="B2541"/>
    </row>
    <row r="2542" spans="2:2" x14ac:dyDescent="0.3">
      <c r="B2542"/>
    </row>
    <row r="2543" spans="2:2" x14ac:dyDescent="0.3">
      <c r="B2543"/>
    </row>
    <row r="2544" spans="2:2" x14ac:dyDescent="0.3">
      <c r="B2544"/>
    </row>
    <row r="2545" spans="2:2" x14ac:dyDescent="0.3">
      <c r="B2545"/>
    </row>
    <row r="2546" spans="2:2" x14ac:dyDescent="0.3">
      <c r="B2546"/>
    </row>
    <row r="2547" spans="2:2" x14ac:dyDescent="0.3">
      <c r="B2547"/>
    </row>
    <row r="2548" spans="2:2" x14ac:dyDescent="0.3">
      <c r="B2548"/>
    </row>
    <row r="2549" spans="2:2" x14ac:dyDescent="0.3">
      <c r="B2549"/>
    </row>
    <row r="2550" spans="2:2" x14ac:dyDescent="0.3">
      <c r="B2550"/>
    </row>
    <row r="2551" spans="2:2" x14ac:dyDescent="0.3">
      <c r="B2551"/>
    </row>
    <row r="2552" spans="2:2" x14ac:dyDescent="0.3">
      <c r="B2552"/>
    </row>
    <row r="2553" spans="2:2" x14ac:dyDescent="0.3">
      <c r="B2553"/>
    </row>
    <row r="2554" spans="2:2" x14ac:dyDescent="0.3">
      <c r="B2554"/>
    </row>
    <row r="2555" spans="2:2" x14ac:dyDescent="0.3">
      <c r="B2555"/>
    </row>
    <row r="2556" spans="2:2" x14ac:dyDescent="0.3">
      <c r="B2556"/>
    </row>
    <row r="2557" spans="2:2" x14ac:dyDescent="0.3">
      <c r="B2557"/>
    </row>
    <row r="2558" spans="2:2" x14ac:dyDescent="0.3">
      <c r="B2558"/>
    </row>
    <row r="2559" spans="2:2" x14ac:dyDescent="0.3">
      <c r="B2559"/>
    </row>
    <row r="2560" spans="2:2" x14ac:dyDescent="0.3">
      <c r="B2560"/>
    </row>
    <row r="2561" spans="2:2" x14ac:dyDescent="0.3">
      <c r="B2561"/>
    </row>
    <row r="2562" spans="2:2" x14ac:dyDescent="0.3">
      <c r="B2562"/>
    </row>
    <row r="2563" spans="2:2" x14ac:dyDescent="0.3">
      <c r="B2563"/>
    </row>
    <row r="2564" spans="2:2" x14ac:dyDescent="0.3">
      <c r="B2564"/>
    </row>
    <row r="2565" spans="2:2" x14ac:dyDescent="0.3">
      <c r="B2565"/>
    </row>
    <row r="2566" spans="2:2" x14ac:dyDescent="0.3">
      <c r="B2566"/>
    </row>
    <row r="2567" spans="2:2" x14ac:dyDescent="0.3">
      <c r="B2567"/>
    </row>
    <row r="2568" spans="2:2" x14ac:dyDescent="0.3">
      <c r="B2568"/>
    </row>
    <row r="2569" spans="2:2" x14ac:dyDescent="0.3">
      <c r="B2569"/>
    </row>
    <row r="2570" spans="2:2" x14ac:dyDescent="0.3">
      <c r="B2570"/>
    </row>
    <row r="2571" spans="2:2" x14ac:dyDescent="0.3">
      <c r="B2571"/>
    </row>
    <row r="2572" spans="2:2" x14ac:dyDescent="0.3">
      <c r="B2572"/>
    </row>
    <row r="2573" spans="2:2" x14ac:dyDescent="0.3">
      <c r="B2573"/>
    </row>
    <row r="2574" spans="2:2" x14ac:dyDescent="0.3">
      <c r="B2574"/>
    </row>
    <row r="2575" spans="2:2" x14ac:dyDescent="0.3">
      <c r="B2575"/>
    </row>
    <row r="2576" spans="2:2" x14ac:dyDescent="0.3">
      <c r="B2576"/>
    </row>
    <row r="2577" spans="2:2" x14ac:dyDescent="0.3">
      <c r="B2577"/>
    </row>
    <row r="2578" spans="2:2" x14ac:dyDescent="0.3">
      <c r="B2578"/>
    </row>
    <row r="2579" spans="2:2" x14ac:dyDescent="0.3">
      <c r="B2579"/>
    </row>
    <row r="2580" spans="2:2" x14ac:dyDescent="0.3">
      <c r="B2580"/>
    </row>
    <row r="2581" spans="2:2" x14ac:dyDescent="0.3">
      <c r="B2581"/>
    </row>
    <row r="2582" spans="2:2" x14ac:dyDescent="0.3">
      <c r="B2582"/>
    </row>
    <row r="2583" spans="2:2" x14ac:dyDescent="0.3">
      <c r="B2583"/>
    </row>
    <row r="2584" spans="2:2" x14ac:dyDescent="0.3">
      <c r="B2584"/>
    </row>
    <row r="2585" spans="2:2" x14ac:dyDescent="0.3">
      <c r="B2585"/>
    </row>
    <row r="2586" spans="2:2" x14ac:dyDescent="0.3">
      <c r="B2586"/>
    </row>
    <row r="2587" spans="2:2" x14ac:dyDescent="0.3">
      <c r="B2587"/>
    </row>
    <row r="2588" spans="2:2" x14ac:dyDescent="0.3">
      <c r="B2588"/>
    </row>
    <row r="2589" spans="2:2" x14ac:dyDescent="0.3">
      <c r="B2589"/>
    </row>
    <row r="2590" spans="2:2" x14ac:dyDescent="0.3">
      <c r="B2590"/>
    </row>
    <row r="2591" spans="2:2" x14ac:dyDescent="0.3">
      <c r="B2591"/>
    </row>
    <row r="2592" spans="2:2" x14ac:dyDescent="0.3">
      <c r="B2592"/>
    </row>
    <row r="2593" spans="2:2" x14ac:dyDescent="0.3">
      <c r="B2593"/>
    </row>
    <row r="2594" spans="2:2" x14ac:dyDescent="0.3">
      <c r="B2594"/>
    </row>
    <row r="2595" spans="2:2" x14ac:dyDescent="0.3">
      <c r="B2595"/>
    </row>
    <row r="2596" spans="2:2" x14ac:dyDescent="0.3">
      <c r="B2596"/>
    </row>
    <row r="2597" spans="2:2" x14ac:dyDescent="0.3">
      <c r="B2597"/>
    </row>
    <row r="2598" spans="2:2" x14ac:dyDescent="0.3">
      <c r="B2598"/>
    </row>
    <row r="2599" spans="2:2" x14ac:dyDescent="0.3">
      <c r="B2599"/>
    </row>
    <row r="2600" spans="2:2" x14ac:dyDescent="0.3">
      <c r="B2600"/>
    </row>
    <row r="2601" spans="2:2" x14ac:dyDescent="0.3">
      <c r="B2601"/>
    </row>
    <row r="2602" spans="2:2" x14ac:dyDescent="0.3">
      <c r="B2602"/>
    </row>
    <row r="2603" spans="2:2" x14ac:dyDescent="0.3">
      <c r="B2603"/>
    </row>
    <row r="2604" spans="2:2" x14ac:dyDescent="0.3">
      <c r="B2604"/>
    </row>
    <row r="2605" spans="2:2" x14ac:dyDescent="0.3">
      <c r="B2605"/>
    </row>
    <row r="2606" spans="2:2" x14ac:dyDescent="0.3">
      <c r="B2606"/>
    </row>
    <row r="2607" spans="2:2" x14ac:dyDescent="0.3">
      <c r="B2607"/>
    </row>
    <row r="2608" spans="2:2" x14ac:dyDescent="0.3">
      <c r="B2608"/>
    </row>
    <row r="2609" spans="2:2" x14ac:dyDescent="0.3">
      <c r="B2609"/>
    </row>
    <row r="2610" spans="2:2" x14ac:dyDescent="0.3">
      <c r="B2610"/>
    </row>
    <row r="2611" spans="2:2" x14ac:dyDescent="0.3">
      <c r="B2611"/>
    </row>
    <row r="2612" spans="2:2" x14ac:dyDescent="0.3">
      <c r="B2612"/>
    </row>
    <row r="2613" spans="2:2" x14ac:dyDescent="0.3">
      <c r="B2613"/>
    </row>
    <row r="2614" spans="2:2" x14ac:dyDescent="0.3">
      <c r="B2614"/>
    </row>
    <row r="2615" spans="2:2" x14ac:dyDescent="0.3">
      <c r="B2615"/>
    </row>
    <row r="2616" spans="2:2" x14ac:dyDescent="0.3">
      <c r="B2616"/>
    </row>
    <row r="2617" spans="2:2" x14ac:dyDescent="0.3">
      <c r="B2617"/>
    </row>
    <row r="2618" spans="2:2" x14ac:dyDescent="0.3">
      <c r="B2618"/>
    </row>
    <row r="2619" spans="2:2" x14ac:dyDescent="0.3">
      <c r="B2619"/>
    </row>
    <row r="2620" spans="2:2" x14ac:dyDescent="0.3">
      <c r="B2620"/>
    </row>
    <row r="2621" spans="2:2" x14ac:dyDescent="0.3">
      <c r="B2621"/>
    </row>
    <row r="2622" spans="2:2" x14ac:dyDescent="0.3">
      <c r="B2622"/>
    </row>
    <row r="2623" spans="2:2" x14ac:dyDescent="0.3">
      <c r="B2623"/>
    </row>
    <row r="2624" spans="2:2" x14ac:dyDescent="0.3">
      <c r="B2624"/>
    </row>
    <row r="2625" spans="2:2" x14ac:dyDescent="0.3">
      <c r="B2625"/>
    </row>
    <row r="2626" spans="2:2" x14ac:dyDescent="0.3">
      <c r="B2626"/>
    </row>
    <row r="2627" spans="2:2" x14ac:dyDescent="0.3">
      <c r="B2627"/>
    </row>
    <row r="2628" spans="2:2" x14ac:dyDescent="0.3">
      <c r="B2628"/>
    </row>
    <row r="2629" spans="2:2" x14ac:dyDescent="0.3">
      <c r="B2629"/>
    </row>
    <row r="2630" spans="2:2" x14ac:dyDescent="0.3">
      <c r="B2630"/>
    </row>
    <row r="2631" spans="2:2" x14ac:dyDescent="0.3">
      <c r="B2631"/>
    </row>
    <row r="2632" spans="2:2" x14ac:dyDescent="0.3">
      <c r="B2632"/>
    </row>
    <row r="2633" spans="2:2" x14ac:dyDescent="0.3">
      <c r="B2633"/>
    </row>
    <row r="2634" spans="2:2" x14ac:dyDescent="0.3">
      <c r="B2634"/>
    </row>
    <row r="2635" spans="2:2" x14ac:dyDescent="0.3">
      <c r="B2635"/>
    </row>
    <row r="2636" spans="2:2" x14ac:dyDescent="0.3">
      <c r="B2636"/>
    </row>
    <row r="2637" spans="2:2" x14ac:dyDescent="0.3">
      <c r="B2637"/>
    </row>
    <row r="2638" spans="2:2" x14ac:dyDescent="0.3">
      <c r="B2638"/>
    </row>
    <row r="2639" spans="2:2" x14ac:dyDescent="0.3">
      <c r="B2639"/>
    </row>
    <row r="2640" spans="2:2" x14ac:dyDescent="0.3">
      <c r="B2640"/>
    </row>
    <row r="2641" spans="2:2" x14ac:dyDescent="0.3">
      <c r="B2641"/>
    </row>
    <row r="2642" spans="2:2" x14ac:dyDescent="0.3">
      <c r="B2642"/>
    </row>
    <row r="2643" spans="2:2" x14ac:dyDescent="0.3">
      <c r="B2643"/>
    </row>
    <row r="2644" spans="2:2" x14ac:dyDescent="0.3">
      <c r="B2644"/>
    </row>
    <row r="2645" spans="2:2" x14ac:dyDescent="0.3">
      <c r="B2645"/>
    </row>
    <row r="2646" spans="2:2" x14ac:dyDescent="0.3">
      <c r="B2646"/>
    </row>
    <row r="2647" spans="2:2" x14ac:dyDescent="0.3">
      <c r="B2647"/>
    </row>
    <row r="2648" spans="2:2" x14ac:dyDescent="0.3">
      <c r="B2648"/>
    </row>
    <row r="2649" spans="2:2" x14ac:dyDescent="0.3">
      <c r="B2649"/>
    </row>
    <row r="2650" spans="2:2" x14ac:dyDescent="0.3">
      <c r="B2650"/>
    </row>
    <row r="2651" spans="2:2" x14ac:dyDescent="0.3">
      <c r="B2651"/>
    </row>
    <row r="2652" spans="2:2" x14ac:dyDescent="0.3">
      <c r="B2652"/>
    </row>
    <row r="2653" spans="2:2" x14ac:dyDescent="0.3">
      <c r="B2653"/>
    </row>
    <row r="2654" spans="2:2" x14ac:dyDescent="0.3">
      <c r="B2654"/>
    </row>
    <row r="2655" spans="2:2" x14ac:dyDescent="0.3">
      <c r="B2655"/>
    </row>
    <row r="2656" spans="2:2" x14ac:dyDescent="0.3">
      <c r="B2656"/>
    </row>
    <row r="2657" spans="2:2" x14ac:dyDescent="0.3">
      <c r="B2657"/>
    </row>
    <row r="2658" spans="2:2" x14ac:dyDescent="0.3">
      <c r="B2658"/>
    </row>
    <row r="2659" spans="2:2" x14ac:dyDescent="0.3">
      <c r="B2659"/>
    </row>
    <row r="2660" spans="2:2" x14ac:dyDescent="0.3">
      <c r="B2660"/>
    </row>
    <row r="2661" spans="2:2" x14ac:dyDescent="0.3">
      <c r="B2661"/>
    </row>
    <row r="2662" spans="2:2" x14ac:dyDescent="0.3">
      <c r="B2662"/>
    </row>
    <row r="2663" spans="2:2" x14ac:dyDescent="0.3">
      <c r="B2663"/>
    </row>
    <row r="2664" spans="2:2" x14ac:dyDescent="0.3">
      <c r="B2664"/>
    </row>
    <row r="2665" spans="2:2" x14ac:dyDescent="0.3">
      <c r="B2665"/>
    </row>
    <row r="2666" spans="2:2" x14ac:dyDescent="0.3">
      <c r="B2666"/>
    </row>
    <row r="2667" spans="2:2" x14ac:dyDescent="0.3">
      <c r="B2667"/>
    </row>
    <row r="2668" spans="2:2" x14ac:dyDescent="0.3">
      <c r="B2668"/>
    </row>
    <row r="2669" spans="2:2" x14ac:dyDescent="0.3">
      <c r="B2669"/>
    </row>
    <row r="2670" spans="2:2" x14ac:dyDescent="0.3">
      <c r="B2670"/>
    </row>
    <row r="2671" spans="2:2" x14ac:dyDescent="0.3">
      <c r="B2671"/>
    </row>
    <row r="2672" spans="2:2" x14ac:dyDescent="0.3">
      <c r="B2672"/>
    </row>
    <row r="2673" spans="2:2" x14ac:dyDescent="0.3">
      <c r="B2673"/>
    </row>
    <row r="2674" spans="2:2" x14ac:dyDescent="0.3">
      <c r="B2674"/>
    </row>
    <row r="2675" spans="2:2" x14ac:dyDescent="0.3">
      <c r="B2675"/>
    </row>
    <row r="2676" spans="2:2" x14ac:dyDescent="0.3">
      <c r="B2676"/>
    </row>
    <row r="2677" spans="2:2" x14ac:dyDescent="0.3">
      <c r="B2677"/>
    </row>
    <row r="2678" spans="2:2" x14ac:dyDescent="0.3">
      <c r="B2678"/>
    </row>
    <row r="2679" spans="2:2" x14ac:dyDescent="0.3">
      <c r="B2679"/>
    </row>
    <row r="2680" spans="2:2" x14ac:dyDescent="0.3">
      <c r="B2680"/>
    </row>
    <row r="2681" spans="2:2" x14ac:dyDescent="0.3">
      <c r="B2681"/>
    </row>
    <row r="2682" spans="2:2" x14ac:dyDescent="0.3">
      <c r="B2682"/>
    </row>
    <row r="2683" spans="2:2" x14ac:dyDescent="0.3">
      <c r="B2683"/>
    </row>
    <row r="2684" spans="2:2" x14ac:dyDescent="0.3">
      <c r="B2684"/>
    </row>
    <row r="2685" spans="2:2" x14ac:dyDescent="0.3">
      <c r="B2685"/>
    </row>
    <row r="2686" spans="2:2" x14ac:dyDescent="0.3">
      <c r="B2686"/>
    </row>
    <row r="2687" spans="2:2" x14ac:dyDescent="0.3">
      <c r="B2687"/>
    </row>
    <row r="2688" spans="2:2" x14ac:dyDescent="0.3">
      <c r="B2688"/>
    </row>
    <row r="2689" spans="2:2" x14ac:dyDescent="0.3">
      <c r="B2689"/>
    </row>
    <row r="2690" spans="2:2" x14ac:dyDescent="0.3">
      <c r="B2690"/>
    </row>
    <row r="2691" spans="2:2" x14ac:dyDescent="0.3">
      <c r="B2691"/>
    </row>
    <row r="2692" spans="2:2" x14ac:dyDescent="0.3">
      <c r="B2692"/>
    </row>
    <row r="2693" spans="2:2" x14ac:dyDescent="0.3">
      <c r="B2693"/>
    </row>
    <row r="2694" spans="2:2" x14ac:dyDescent="0.3">
      <c r="B2694"/>
    </row>
    <row r="2695" spans="2:2" x14ac:dyDescent="0.3">
      <c r="B2695"/>
    </row>
    <row r="2696" spans="2:2" x14ac:dyDescent="0.3">
      <c r="B2696"/>
    </row>
    <row r="2697" spans="2:2" x14ac:dyDescent="0.3">
      <c r="B2697"/>
    </row>
    <row r="2698" spans="2:2" x14ac:dyDescent="0.3">
      <c r="B2698"/>
    </row>
    <row r="2699" spans="2:2" x14ac:dyDescent="0.3">
      <c r="B2699"/>
    </row>
    <row r="2700" spans="2:2" x14ac:dyDescent="0.3">
      <c r="B2700"/>
    </row>
    <row r="2701" spans="2:2" x14ac:dyDescent="0.3">
      <c r="B2701"/>
    </row>
    <row r="2702" spans="2:2" x14ac:dyDescent="0.3">
      <c r="B2702"/>
    </row>
    <row r="2703" spans="2:2" x14ac:dyDescent="0.3">
      <c r="B2703"/>
    </row>
    <row r="2704" spans="2:2" x14ac:dyDescent="0.3">
      <c r="B2704"/>
    </row>
    <row r="2705" spans="2:2" x14ac:dyDescent="0.3">
      <c r="B2705"/>
    </row>
    <row r="2706" spans="2:2" x14ac:dyDescent="0.3">
      <c r="B2706"/>
    </row>
    <row r="2707" spans="2:2" x14ac:dyDescent="0.3">
      <c r="B2707"/>
    </row>
    <row r="2708" spans="2:2" x14ac:dyDescent="0.3">
      <c r="B2708"/>
    </row>
    <row r="2709" spans="2:2" x14ac:dyDescent="0.3">
      <c r="B2709"/>
    </row>
    <row r="2710" spans="2:2" x14ac:dyDescent="0.3">
      <c r="B2710"/>
    </row>
    <row r="2711" spans="2:2" x14ac:dyDescent="0.3">
      <c r="B2711"/>
    </row>
    <row r="2712" spans="2:2" x14ac:dyDescent="0.3">
      <c r="B2712"/>
    </row>
    <row r="2713" spans="2:2" x14ac:dyDescent="0.3">
      <c r="B2713"/>
    </row>
    <row r="2714" spans="2:2" x14ac:dyDescent="0.3">
      <c r="B2714"/>
    </row>
    <row r="2715" spans="2:2" x14ac:dyDescent="0.3">
      <c r="B2715"/>
    </row>
    <row r="2716" spans="2:2" x14ac:dyDescent="0.3">
      <c r="B2716"/>
    </row>
    <row r="2717" spans="2:2" x14ac:dyDescent="0.3">
      <c r="B2717"/>
    </row>
    <row r="2718" spans="2:2" x14ac:dyDescent="0.3">
      <c r="B2718"/>
    </row>
    <row r="2719" spans="2:2" x14ac:dyDescent="0.3">
      <c r="B2719"/>
    </row>
    <row r="2720" spans="2:2" x14ac:dyDescent="0.3">
      <c r="B2720"/>
    </row>
    <row r="2721" spans="2:2" x14ac:dyDescent="0.3">
      <c r="B2721"/>
    </row>
    <row r="2722" spans="2:2" x14ac:dyDescent="0.3">
      <c r="B2722"/>
    </row>
    <row r="2723" spans="2:2" x14ac:dyDescent="0.3">
      <c r="B2723"/>
    </row>
    <row r="2724" spans="2:2" x14ac:dyDescent="0.3">
      <c r="B2724"/>
    </row>
    <row r="2725" spans="2:2" x14ac:dyDescent="0.3">
      <c r="B2725"/>
    </row>
    <row r="2726" spans="2:2" x14ac:dyDescent="0.3">
      <c r="B2726"/>
    </row>
    <row r="2727" spans="2:2" x14ac:dyDescent="0.3">
      <c r="B2727"/>
    </row>
    <row r="2728" spans="2:2" x14ac:dyDescent="0.3">
      <c r="B2728"/>
    </row>
    <row r="2729" spans="2:2" x14ac:dyDescent="0.3">
      <c r="B2729"/>
    </row>
    <row r="2730" spans="2:2" x14ac:dyDescent="0.3">
      <c r="B2730"/>
    </row>
    <row r="2731" spans="2:2" x14ac:dyDescent="0.3">
      <c r="B2731"/>
    </row>
    <row r="2732" spans="2:2" x14ac:dyDescent="0.3">
      <c r="B2732"/>
    </row>
    <row r="2733" spans="2:2" x14ac:dyDescent="0.3">
      <c r="B2733"/>
    </row>
    <row r="2734" spans="2:2" x14ac:dyDescent="0.3">
      <c r="B2734"/>
    </row>
    <row r="2735" spans="2:2" x14ac:dyDescent="0.3">
      <c r="B2735"/>
    </row>
    <row r="2736" spans="2:2" x14ac:dyDescent="0.3">
      <c r="B2736"/>
    </row>
    <row r="2737" spans="2:2" x14ac:dyDescent="0.3">
      <c r="B2737"/>
    </row>
    <row r="2738" spans="2:2" x14ac:dyDescent="0.3">
      <c r="B2738"/>
    </row>
    <row r="2739" spans="2:2" x14ac:dyDescent="0.3">
      <c r="B2739"/>
    </row>
    <row r="2740" spans="2:2" x14ac:dyDescent="0.3">
      <c r="B2740"/>
    </row>
    <row r="2741" spans="2:2" x14ac:dyDescent="0.3">
      <c r="B2741"/>
    </row>
    <row r="2742" spans="2:2" x14ac:dyDescent="0.3">
      <c r="B2742"/>
    </row>
    <row r="2743" spans="2:2" x14ac:dyDescent="0.3">
      <c r="B2743"/>
    </row>
    <row r="2744" spans="2:2" x14ac:dyDescent="0.3">
      <c r="B2744"/>
    </row>
    <row r="2745" spans="2:2" x14ac:dyDescent="0.3">
      <c r="B2745"/>
    </row>
    <row r="2746" spans="2:2" x14ac:dyDescent="0.3">
      <c r="B2746"/>
    </row>
    <row r="2747" spans="2:2" x14ac:dyDescent="0.3">
      <c r="B2747"/>
    </row>
    <row r="2748" spans="2:2" x14ac:dyDescent="0.3">
      <c r="B2748"/>
    </row>
    <row r="2749" spans="2:2" x14ac:dyDescent="0.3">
      <c r="B2749"/>
    </row>
    <row r="2750" spans="2:2" x14ac:dyDescent="0.3">
      <c r="B2750"/>
    </row>
    <row r="2751" spans="2:2" x14ac:dyDescent="0.3">
      <c r="B2751"/>
    </row>
    <row r="2752" spans="2:2" x14ac:dyDescent="0.3">
      <c r="B2752"/>
    </row>
    <row r="2753" spans="2:2" x14ac:dyDescent="0.3">
      <c r="B2753"/>
    </row>
    <row r="2754" spans="2:2" x14ac:dyDescent="0.3">
      <c r="B2754"/>
    </row>
    <row r="2755" spans="2:2" x14ac:dyDescent="0.3">
      <c r="B2755"/>
    </row>
    <row r="2756" spans="2:2" x14ac:dyDescent="0.3">
      <c r="B2756"/>
    </row>
    <row r="2757" spans="2:2" x14ac:dyDescent="0.3">
      <c r="B2757"/>
    </row>
    <row r="2758" spans="2:2" x14ac:dyDescent="0.3">
      <c r="B2758"/>
    </row>
    <row r="2759" spans="2:2" x14ac:dyDescent="0.3">
      <c r="B2759"/>
    </row>
    <row r="2760" spans="2:2" x14ac:dyDescent="0.3">
      <c r="B2760"/>
    </row>
    <row r="2761" spans="2:2" x14ac:dyDescent="0.3">
      <c r="B2761"/>
    </row>
    <row r="2762" spans="2:2" x14ac:dyDescent="0.3">
      <c r="B2762"/>
    </row>
    <row r="2763" spans="2:2" x14ac:dyDescent="0.3">
      <c r="B2763"/>
    </row>
    <row r="2764" spans="2:2" x14ac:dyDescent="0.3">
      <c r="B2764"/>
    </row>
    <row r="2765" spans="2:2" x14ac:dyDescent="0.3">
      <c r="B2765"/>
    </row>
    <row r="2766" spans="2:2" x14ac:dyDescent="0.3">
      <c r="B2766"/>
    </row>
    <row r="2767" spans="2:2" x14ac:dyDescent="0.3">
      <c r="B2767"/>
    </row>
    <row r="2768" spans="2:2" x14ac:dyDescent="0.3">
      <c r="B2768"/>
    </row>
    <row r="2769" spans="2:2" x14ac:dyDescent="0.3">
      <c r="B2769"/>
    </row>
    <row r="2770" spans="2:2" x14ac:dyDescent="0.3">
      <c r="B2770"/>
    </row>
    <row r="2771" spans="2:2" x14ac:dyDescent="0.3">
      <c r="B2771"/>
    </row>
    <row r="2772" spans="2:2" x14ac:dyDescent="0.3">
      <c r="B2772"/>
    </row>
    <row r="2773" spans="2:2" x14ac:dyDescent="0.3">
      <c r="B2773"/>
    </row>
    <row r="2774" spans="2:2" x14ac:dyDescent="0.3">
      <c r="B2774"/>
    </row>
    <row r="2775" spans="2:2" x14ac:dyDescent="0.3">
      <c r="B2775"/>
    </row>
    <row r="2776" spans="2:2" x14ac:dyDescent="0.3">
      <c r="B2776"/>
    </row>
    <row r="2777" spans="2:2" x14ac:dyDescent="0.3">
      <c r="B2777"/>
    </row>
    <row r="2778" spans="2:2" x14ac:dyDescent="0.3">
      <c r="B2778"/>
    </row>
    <row r="2779" spans="2:2" x14ac:dyDescent="0.3">
      <c r="B2779"/>
    </row>
    <row r="2780" spans="2:2" x14ac:dyDescent="0.3">
      <c r="B2780"/>
    </row>
    <row r="2781" spans="2:2" x14ac:dyDescent="0.3">
      <c r="B2781"/>
    </row>
    <row r="2782" spans="2:2" x14ac:dyDescent="0.3">
      <c r="B2782"/>
    </row>
    <row r="2783" spans="2:2" x14ac:dyDescent="0.3">
      <c r="B2783"/>
    </row>
    <row r="2784" spans="2:2" x14ac:dyDescent="0.3">
      <c r="B2784"/>
    </row>
    <row r="2785" spans="2:2" x14ac:dyDescent="0.3">
      <c r="B2785"/>
    </row>
    <row r="2786" spans="2:2" x14ac:dyDescent="0.3">
      <c r="B2786"/>
    </row>
    <row r="2787" spans="2:2" x14ac:dyDescent="0.3">
      <c r="B2787"/>
    </row>
    <row r="2788" spans="2:2" x14ac:dyDescent="0.3">
      <c r="B2788"/>
    </row>
    <row r="2789" spans="2:2" x14ac:dyDescent="0.3">
      <c r="B2789"/>
    </row>
    <row r="2790" spans="2:2" x14ac:dyDescent="0.3">
      <c r="B2790"/>
    </row>
    <row r="2791" spans="2:2" x14ac:dyDescent="0.3">
      <c r="B2791"/>
    </row>
    <row r="2792" spans="2:2" x14ac:dyDescent="0.3">
      <c r="B2792"/>
    </row>
    <row r="2793" spans="2:2" x14ac:dyDescent="0.3">
      <c r="B2793"/>
    </row>
    <row r="2794" spans="2:2" x14ac:dyDescent="0.3">
      <c r="B2794"/>
    </row>
    <row r="2795" spans="2:2" x14ac:dyDescent="0.3">
      <c r="B2795"/>
    </row>
    <row r="2796" spans="2:2" x14ac:dyDescent="0.3">
      <c r="B2796"/>
    </row>
    <row r="2797" spans="2:2" x14ac:dyDescent="0.3">
      <c r="B2797"/>
    </row>
    <row r="2798" spans="2:2" x14ac:dyDescent="0.3">
      <c r="B2798"/>
    </row>
    <row r="2799" spans="2:2" x14ac:dyDescent="0.3">
      <c r="B2799"/>
    </row>
    <row r="2800" spans="2:2" x14ac:dyDescent="0.3">
      <c r="B2800"/>
    </row>
    <row r="2801" spans="2:2" x14ac:dyDescent="0.3">
      <c r="B2801"/>
    </row>
    <row r="2802" spans="2:2" x14ac:dyDescent="0.3">
      <c r="B2802"/>
    </row>
    <row r="2803" spans="2:2" x14ac:dyDescent="0.3">
      <c r="B2803"/>
    </row>
    <row r="2804" spans="2:2" x14ac:dyDescent="0.3">
      <c r="B2804"/>
    </row>
    <row r="2805" spans="2:2" x14ac:dyDescent="0.3">
      <c r="B2805"/>
    </row>
    <row r="2806" spans="2:2" x14ac:dyDescent="0.3">
      <c r="B2806"/>
    </row>
    <row r="2807" spans="2:2" x14ac:dyDescent="0.3">
      <c r="B2807"/>
    </row>
    <row r="2808" spans="2:2" x14ac:dyDescent="0.3">
      <c r="B2808"/>
    </row>
    <row r="2809" spans="2:2" x14ac:dyDescent="0.3">
      <c r="B2809"/>
    </row>
    <row r="2810" spans="2:2" x14ac:dyDescent="0.3">
      <c r="B2810"/>
    </row>
    <row r="2811" spans="2:2" x14ac:dyDescent="0.3">
      <c r="B2811"/>
    </row>
    <row r="2812" spans="2:2" x14ac:dyDescent="0.3">
      <c r="B2812"/>
    </row>
    <row r="2813" spans="2:2" x14ac:dyDescent="0.3">
      <c r="B2813"/>
    </row>
    <row r="2814" spans="2:2" x14ac:dyDescent="0.3">
      <c r="B2814"/>
    </row>
    <row r="2815" spans="2:2" x14ac:dyDescent="0.3">
      <c r="B2815"/>
    </row>
    <row r="2816" spans="2:2" x14ac:dyDescent="0.3">
      <c r="B2816"/>
    </row>
    <row r="2817" spans="2:2" x14ac:dyDescent="0.3">
      <c r="B2817"/>
    </row>
    <row r="2818" spans="2:2" x14ac:dyDescent="0.3">
      <c r="B2818"/>
    </row>
    <row r="2819" spans="2:2" x14ac:dyDescent="0.3">
      <c r="B2819"/>
    </row>
    <row r="2820" spans="2:2" x14ac:dyDescent="0.3">
      <c r="B2820"/>
    </row>
    <row r="2821" spans="2:2" x14ac:dyDescent="0.3">
      <c r="B2821"/>
    </row>
    <row r="2822" spans="2:2" x14ac:dyDescent="0.3">
      <c r="B2822"/>
    </row>
    <row r="2823" spans="2:2" x14ac:dyDescent="0.3">
      <c r="B2823"/>
    </row>
    <row r="2824" spans="2:2" x14ac:dyDescent="0.3">
      <c r="B2824"/>
    </row>
    <row r="2825" spans="2:2" x14ac:dyDescent="0.3">
      <c r="B2825"/>
    </row>
    <row r="2826" spans="2:2" x14ac:dyDescent="0.3">
      <c r="B2826"/>
    </row>
    <row r="2827" spans="2:2" x14ac:dyDescent="0.3">
      <c r="B2827"/>
    </row>
    <row r="2828" spans="2:2" x14ac:dyDescent="0.3">
      <c r="B2828"/>
    </row>
    <row r="2829" spans="2:2" x14ac:dyDescent="0.3">
      <c r="B2829"/>
    </row>
    <row r="2830" spans="2:2" x14ac:dyDescent="0.3">
      <c r="B2830"/>
    </row>
    <row r="2831" spans="2:2" x14ac:dyDescent="0.3">
      <c r="B2831"/>
    </row>
    <row r="2832" spans="2:2" x14ac:dyDescent="0.3">
      <c r="B2832"/>
    </row>
    <row r="2833" spans="2:2" x14ac:dyDescent="0.3">
      <c r="B2833"/>
    </row>
    <row r="2834" spans="2:2" x14ac:dyDescent="0.3">
      <c r="B2834"/>
    </row>
    <row r="2835" spans="2:2" x14ac:dyDescent="0.3">
      <c r="B2835"/>
    </row>
    <row r="2836" spans="2:2" x14ac:dyDescent="0.3">
      <c r="B2836"/>
    </row>
    <row r="2837" spans="2:2" x14ac:dyDescent="0.3">
      <c r="B2837"/>
    </row>
    <row r="2838" spans="2:2" x14ac:dyDescent="0.3">
      <c r="B2838"/>
    </row>
    <row r="2839" spans="2:2" x14ac:dyDescent="0.3">
      <c r="B2839"/>
    </row>
    <row r="2840" spans="2:2" x14ac:dyDescent="0.3">
      <c r="B2840"/>
    </row>
    <row r="2841" spans="2:2" x14ac:dyDescent="0.3">
      <c r="B2841"/>
    </row>
    <row r="2842" spans="2:2" x14ac:dyDescent="0.3">
      <c r="B2842"/>
    </row>
    <row r="2843" spans="2:2" x14ac:dyDescent="0.3">
      <c r="B2843"/>
    </row>
    <row r="2844" spans="2:2" x14ac:dyDescent="0.3">
      <c r="B2844"/>
    </row>
    <row r="2845" spans="2:2" x14ac:dyDescent="0.3">
      <c r="B2845"/>
    </row>
    <row r="2846" spans="2:2" x14ac:dyDescent="0.3">
      <c r="B2846"/>
    </row>
    <row r="2847" spans="2:2" x14ac:dyDescent="0.3">
      <c r="B2847"/>
    </row>
    <row r="2848" spans="2:2" x14ac:dyDescent="0.3">
      <c r="B2848"/>
    </row>
    <row r="2849" spans="2:2" x14ac:dyDescent="0.3">
      <c r="B2849"/>
    </row>
    <row r="2850" spans="2:2" x14ac:dyDescent="0.3">
      <c r="B2850"/>
    </row>
    <row r="2851" spans="2:2" x14ac:dyDescent="0.3">
      <c r="B2851"/>
    </row>
    <row r="2852" spans="2:2" x14ac:dyDescent="0.3">
      <c r="B2852"/>
    </row>
    <row r="2853" spans="2:2" x14ac:dyDescent="0.3">
      <c r="B2853"/>
    </row>
    <row r="2854" spans="2:2" x14ac:dyDescent="0.3">
      <c r="B2854"/>
    </row>
    <row r="2855" spans="2:2" x14ac:dyDescent="0.3">
      <c r="B2855"/>
    </row>
    <row r="2856" spans="2:2" x14ac:dyDescent="0.3">
      <c r="B2856"/>
    </row>
    <row r="2857" spans="2:2" x14ac:dyDescent="0.3">
      <c r="B2857"/>
    </row>
    <row r="2858" spans="2:2" x14ac:dyDescent="0.3">
      <c r="B2858"/>
    </row>
    <row r="2859" spans="2:2" x14ac:dyDescent="0.3">
      <c r="B2859"/>
    </row>
    <row r="2860" spans="2:2" x14ac:dyDescent="0.3">
      <c r="B2860"/>
    </row>
    <row r="2861" spans="2:2" x14ac:dyDescent="0.3">
      <c r="B2861"/>
    </row>
    <row r="2862" spans="2:2" x14ac:dyDescent="0.3">
      <c r="B2862"/>
    </row>
    <row r="2863" spans="2:2" x14ac:dyDescent="0.3">
      <c r="B2863"/>
    </row>
    <row r="2864" spans="2:2" x14ac:dyDescent="0.3">
      <c r="B2864"/>
    </row>
    <row r="2865" spans="2:2" x14ac:dyDescent="0.3">
      <c r="B2865"/>
    </row>
    <row r="2866" spans="2:2" x14ac:dyDescent="0.3">
      <c r="B2866"/>
    </row>
    <row r="2867" spans="2:2" x14ac:dyDescent="0.3">
      <c r="B2867"/>
    </row>
    <row r="2868" spans="2:2" x14ac:dyDescent="0.3">
      <c r="B2868"/>
    </row>
    <row r="2869" spans="2:2" x14ac:dyDescent="0.3">
      <c r="B2869"/>
    </row>
    <row r="2870" spans="2:2" x14ac:dyDescent="0.3">
      <c r="B2870"/>
    </row>
    <row r="2871" spans="2:2" x14ac:dyDescent="0.3">
      <c r="B2871"/>
    </row>
    <row r="2872" spans="2:2" x14ac:dyDescent="0.3">
      <c r="B2872"/>
    </row>
    <row r="2873" spans="2:2" x14ac:dyDescent="0.3">
      <c r="B2873"/>
    </row>
    <row r="2874" spans="2:2" x14ac:dyDescent="0.3">
      <c r="B2874"/>
    </row>
    <row r="2875" spans="2:2" x14ac:dyDescent="0.3">
      <c r="B2875"/>
    </row>
    <row r="2876" spans="2:2" x14ac:dyDescent="0.3">
      <c r="B2876"/>
    </row>
    <row r="2877" spans="2:2" x14ac:dyDescent="0.3">
      <c r="B2877"/>
    </row>
    <row r="2878" spans="2:2" x14ac:dyDescent="0.3">
      <c r="B2878"/>
    </row>
    <row r="2879" spans="2:2" x14ac:dyDescent="0.3">
      <c r="B2879"/>
    </row>
    <row r="2880" spans="2:2" x14ac:dyDescent="0.3">
      <c r="B2880"/>
    </row>
    <row r="2881" spans="2:2" x14ac:dyDescent="0.3">
      <c r="B2881"/>
    </row>
    <row r="2882" spans="2:2" x14ac:dyDescent="0.3">
      <c r="B2882"/>
    </row>
    <row r="2883" spans="2:2" x14ac:dyDescent="0.3">
      <c r="B2883"/>
    </row>
    <row r="2884" spans="2:2" x14ac:dyDescent="0.3">
      <c r="B2884"/>
    </row>
    <row r="2885" spans="2:2" x14ac:dyDescent="0.3">
      <c r="B2885"/>
    </row>
    <row r="2886" spans="2:2" x14ac:dyDescent="0.3">
      <c r="B2886"/>
    </row>
    <row r="2887" spans="2:2" x14ac:dyDescent="0.3">
      <c r="B2887"/>
    </row>
    <row r="2888" spans="2:2" x14ac:dyDescent="0.3">
      <c r="B2888"/>
    </row>
    <row r="2889" spans="2:2" x14ac:dyDescent="0.3">
      <c r="B2889"/>
    </row>
    <row r="2890" spans="2:2" x14ac:dyDescent="0.3">
      <c r="B2890"/>
    </row>
    <row r="2891" spans="2:2" x14ac:dyDescent="0.3">
      <c r="B2891"/>
    </row>
    <row r="2892" spans="2:2" x14ac:dyDescent="0.3">
      <c r="B2892"/>
    </row>
    <row r="2893" spans="2:2" x14ac:dyDescent="0.3">
      <c r="B2893"/>
    </row>
    <row r="2894" spans="2:2" x14ac:dyDescent="0.3">
      <c r="B2894"/>
    </row>
    <row r="2895" spans="2:2" x14ac:dyDescent="0.3">
      <c r="B2895"/>
    </row>
    <row r="2896" spans="2:2" x14ac:dyDescent="0.3">
      <c r="B2896"/>
    </row>
    <row r="2897" spans="2:2" x14ac:dyDescent="0.3">
      <c r="B2897"/>
    </row>
    <row r="2898" spans="2:2" x14ac:dyDescent="0.3">
      <c r="B2898"/>
    </row>
    <row r="2899" spans="2:2" x14ac:dyDescent="0.3">
      <c r="B2899"/>
    </row>
    <row r="2900" spans="2:2" x14ac:dyDescent="0.3">
      <c r="B2900"/>
    </row>
    <row r="2901" spans="2:2" x14ac:dyDescent="0.3">
      <c r="B2901"/>
    </row>
    <row r="2902" spans="2:2" x14ac:dyDescent="0.3">
      <c r="B2902"/>
    </row>
    <row r="2903" spans="2:2" x14ac:dyDescent="0.3">
      <c r="B2903"/>
    </row>
    <row r="2904" spans="2:2" x14ac:dyDescent="0.3">
      <c r="B2904"/>
    </row>
    <row r="2905" spans="2:2" x14ac:dyDescent="0.3">
      <c r="B2905"/>
    </row>
    <row r="2906" spans="2:2" x14ac:dyDescent="0.3">
      <c r="B2906"/>
    </row>
    <row r="2907" spans="2:2" x14ac:dyDescent="0.3">
      <c r="B2907"/>
    </row>
    <row r="2908" spans="2:2" x14ac:dyDescent="0.3">
      <c r="B2908"/>
    </row>
    <row r="2909" spans="2:2" x14ac:dyDescent="0.3">
      <c r="B2909"/>
    </row>
    <row r="2910" spans="2:2" x14ac:dyDescent="0.3">
      <c r="B2910"/>
    </row>
    <row r="2911" spans="2:2" x14ac:dyDescent="0.3">
      <c r="B2911"/>
    </row>
    <row r="2912" spans="2:2" x14ac:dyDescent="0.3">
      <c r="B2912"/>
    </row>
    <row r="2913" spans="2:2" x14ac:dyDescent="0.3">
      <c r="B2913"/>
    </row>
    <row r="2914" spans="2:2" x14ac:dyDescent="0.3">
      <c r="B2914"/>
    </row>
    <row r="2915" spans="2:2" x14ac:dyDescent="0.3">
      <c r="B2915"/>
    </row>
    <row r="2916" spans="2:2" x14ac:dyDescent="0.3">
      <c r="B2916"/>
    </row>
    <row r="2917" spans="2:2" x14ac:dyDescent="0.3">
      <c r="B2917"/>
    </row>
    <row r="2918" spans="2:2" x14ac:dyDescent="0.3">
      <c r="B2918"/>
    </row>
    <row r="2919" spans="2:2" x14ac:dyDescent="0.3">
      <c r="B2919"/>
    </row>
    <row r="2920" spans="2:2" x14ac:dyDescent="0.3">
      <c r="B2920"/>
    </row>
    <row r="2921" spans="2:2" x14ac:dyDescent="0.3">
      <c r="B2921"/>
    </row>
    <row r="2922" spans="2:2" x14ac:dyDescent="0.3">
      <c r="B2922"/>
    </row>
    <row r="2923" spans="2:2" x14ac:dyDescent="0.3">
      <c r="B2923"/>
    </row>
    <row r="2924" spans="2:2" x14ac:dyDescent="0.3">
      <c r="B2924"/>
    </row>
    <row r="2925" spans="2:2" x14ac:dyDescent="0.3">
      <c r="B2925"/>
    </row>
    <row r="2926" spans="2:2" x14ac:dyDescent="0.3">
      <c r="B2926"/>
    </row>
    <row r="2927" spans="2:2" x14ac:dyDescent="0.3">
      <c r="B2927"/>
    </row>
    <row r="2928" spans="2:2" x14ac:dyDescent="0.3">
      <c r="B2928"/>
    </row>
    <row r="2929" spans="2:2" x14ac:dyDescent="0.3">
      <c r="B2929"/>
    </row>
    <row r="2930" spans="2:2" x14ac:dyDescent="0.3">
      <c r="B2930"/>
    </row>
    <row r="2931" spans="2:2" x14ac:dyDescent="0.3">
      <c r="B2931"/>
    </row>
    <row r="2932" spans="2:2" x14ac:dyDescent="0.3">
      <c r="B2932"/>
    </row>
    <row r="2933" spans="2:2" x14ac:dyDescent="0.3">
      <c r="B2933"/>
    </row>
    <row r="2934" spans="2:2" x14ac:dyDescent="0.3">
      <c r="B2934"/>
    </row>
    <row r="2935" spans="2:2" x14ac:dyDescent="0.3">
      <c r="B2935"/>
    </row>
    <row r="2936" spans="2:2" x14ac:dyDescent="0.3">
      <c r="B2936"/>
    </row>
    <row r="2937" spans="2:2" x14ac:dyDescent="0.3">
      <c r="B2937"/>
    </row>
    <row r="2938" spans="2:2" x14ac:dyDescent="0.3">
      <c r="B2938"/>
    </row>
    <row r="2939" spans="2:2" x14ac:dyDescent="0.3">
      <c r="B2939"/>
    </row>
    <row r="2940" spans="2:2" x14ac:dyDescent="0.3">
      <c r="B2940"/>
    </row>
    <row r="2941" spans="2:2" x14ac:dyDescent="0.3">
      <c r="B2941"/>
    </row>
    <row r="2942" spans="2:2" x14ac:dyDescent="0.3">
      <c r="B2942"/>
    </row>
    <row r="2943" spans="2:2" x14ac:dyDescent="0.3">
      <c r="B2943"/>
    </row>
    <row r="2944" spans="2:2" x14ac:dyDescent="0.3">
      <c r="B2944"/>
    </row>
    <row r="2945" spans="2:2" x14ac:dyDescent="0.3">
      <c r="B2945"/>
    </row>
    <row r="2946" spans="2:2" x14ac:dyDescent="0.3">
      <c r="B2946"/>
    </row>
    <row r="2947" spans="2:2" x14ac:dyDescent="0.3">
      <c r="B2947"/>
    </row>
    <row r="2948" spans="2:2" x14ac:dyDescent="0.3">
      <c r="B2948"/>
    </row>
    <row r="2949" spans="2:2" x14ac:dyDescent="0.3">
      <c r="B2949"/>
    </row>
    <row r="2950" spans="2:2" x14ac:dyDescent="0.3">
      <c r="B2950"/>
    </row>
    <row r="2951" spans="2:2" x14ac:dyDescent="0.3">
      <c r="B2951"/>
    </row>
    <row r="2952" spans="2:2" x14ac:dyDescent="0.3">
      <c r="B2952"/>
    </row>
    <row r="2953" spans="2:2" x14ac:dyDescent="0.3">
      <c r="B2953"/>
    </row>
    <row r="2954" spans="2:2" x14ac:dyDescent="0.3">
      <c r="B2954"/>
    </row>
    <row r="2955" spans="2:2" x14ac:dyDescent="0.3">
      <c r="B2955"/>
    </row>
    <row r="2956" spans="2:2" x14ac:dyDescent="0.3">
      <c r="B2956"/>
    </row>
    <row r="2957" spans="2:2" x14ac:dyDescent="0.3">
      <c r="B2957"/>
    </row>
    <row r="2958" spans="2:2" x14ac:dyDescent="0.3">
      <c r="B2958"/>
    </row>
    <row r="2959" spans="2:2" x14ac:dyDescent="0.3">
      <c r="B2959"/>
    </row>
    <row r="2960" spans="2:2" x14ac:dyDescent="0.3">
      <c r="B2960"/>
    </row>
    <row r="2961" spans="2:2" x14ac:dyDescent="0.3">
      <c r="B2961"/>
    </row>
    <row r="2962" spans="2:2" x14ac:dyDescent="0.3">
      <c r="B2962"/>
    </row>
    <row r="2963" spans="2:2" x14ac:dyDescent="0.3">
      <c r="B2963"/>
    </row>
    <row r="2964" spans="2:2" x14ac:dyDescent="0.3">
      <c r="B2964"/>
    </row>
    <row r="2965" spans="2:2" x14ac:dyDescent="0.3">
      <c r="B2965"/>
    </row>
    <row r="2966" spans="2:2" x14ac:dyDescent="0.3">
      <c r="B2966"/>
    </row>
    <row r="2967" spans="2:2" x14ac:dyDescent="0.3">
      <c r="B2967"/>
    </row>
    <row r="2968" spans="2:2" x14ac:dyDescent="0.3">
      <c r="B2968"/>
    </row>
    <row r="2969" spans="2:2" x14ac:dyDescent="0.3">
      <c r="B2969"/>
    </row>
    <row r="2970" spans="2:2" x14ac:dyDescent="0.3">
      <c r="B2970"/>
    </row>
    <row r="2971" spans="2:2" x14ac:dyDescent="0.3">
      <c r="B2971"/>
    </row>
    <row r="2972" spans="2:2" x14ac:dyDescent="0.3">
      <c r="B2972"/>
    </row>
    <row r="2973" spans="2:2" x14ac:dyDescent="0.3">
      <c r="B2973"/>
    </row>
    <row r="2974" spans="2:2" x14ac:dyDescent="0.3">
      <c r="B2974"/>
    </row>
    <row r="2975" spans="2:2" x14ac:dyDescent="0.3">
      <c r="B2975"/>
    </row>
    <row r="2976" spans="2:2" x14ac:dyDescent="0.3">
      <c r="B2976"/>
    </row>
    <row r="2977" spans="2:2" x14ac:dyDescent="0.3">
      <c r="B2977"/>
    </row>
    <row r="2978" spans="2:2" x14ac:dyDescent="0.3">
      <c r="B2978"/>
    </row>
    <row r="2979" spans="2:2" x14ac:dyDescent="0.3">
      <c r="B2979"/>
    </row>
    <row r="2980" spans="2:2" x14ac:dyDescent="0.3">
      <c r="B2980"/>
    </row>
    <row r="2981" spans="2:2" x14ac:dyDescent="0.3">
      <c r="B2981"/>
    </row>
    <row r="2982" spans="2:2" x14ac:dyDescent="0.3">
      <c r="B2982"/>
    </row>
    <row r="2983" spans="2:2" x14ac:dyDescent="0.3">
      <c r="B2983"/>
    </row>
    <row r="2984" spans="2:2" x14ac:dyDescent="0.3">
      <c r="B2984"/>
    </row>
    <row r="2985" spans="2:2" x14ac:dyDescent="0.3">
      <c r="B2985"/>
    </row>
    <row r="2986" spans="2:2" x14ac:dyDescent="0.3">
      <c r="B2986"/>
    </row>
    <row r="2987" spans="2:2" x14ac:dyDescent="0.3">
      <c r="B2987"/>
    </row>
    <row r="2988" spans="2:2" x14ac:dyDescent="0.3">
      <c r="B2988"/>
    </row>
    <row r="2989" spans="2:2" x14ac:dyDescent="0.3">
      <c r="B2989"/>
    </row>
    <row r="2990" spans="2:2" x14ac:dyDescent="0.3">
      <c r="B2990"/>
    </row>
    <row r="2991" spans="2:2" x14ac:dyDescent="0.3">
      <c r="B2991"/>
    </row>
    <row r="2992" spans="2:2" x14ac:dyDescent="0.3">
      <c r="B2992"/>
    </row>
    <row r="2993" spans="2:2" x14ac:dyDescent="0.3">
      <c r="B2993"/>
    </row>
    <row r="2994" spans="2:2" x14ac:dyDescent="0.3">
      <c r="B2994"/>
    </row>
    <row r="2995" spans="2:2" x14ac:dyDescent="0.3">
      <c r="B2995"/>
    </row>
    <row r="2996" spans="2:2" x14ac:dyDescent="0.3">
      <c r="B2996"/>
    </row>
    <row r="2997" spans="2:2" x14ac:dyDescent="0.3">
      <c r="B2997"/>
    </row>
    <row r="2998" spans="2:2" x14ac:dyDescent="0.3">
      <c r="B2998"/>
    </row>
    <row r="2999" spans="2:2" x14ac:dyDescent="0.3">
      <c r="B2999"/>
    </row>
    <row r="3000" spans="2:2" x14ac:dyDescent="0.3">
      <c r="B3000"/>
    </row>
    <row r="3001" spans="2:2" x14ac:dyDescent="0.3">
      <c r="B3001"/>
    </row>
    <row r="3002" spans="2:2" x14ac:dyDescent="0.3">
      <c r="B3002"/>
    </row>
    <row r="3003" spans="2:2" x14ac:dyDescent="0.3">
      <c r="B3003"/>
    </row>
    <row r="3004" spans="2:2" x14ac:dyDescent="0.3">
      <c r="B3004"/>
    </row>
    <row r="3005" spans="2:2" x14ac:dyDescent="0.3">
      <c r="B3005"/>
    </row>
    <row r="3006" spans="2:2" x14ac:dyDescent="0.3">
      <c r="B3006"/>
    </row>
    <row r="3007" spans="2:2" x14ac:dyDescent="0.3">
      <c r="B3007"/>
    </row>
    <row r="3008" spans="2:2" x14ac:dyDescent="0.3">
      <c r="B3008"/>
    </row>
    <row r="3009" spans="2:2" x14ac:dyDescent="0.3">
      <c r="B3009"/>
    </row>
    <row r="3010" spans="2:2" x14ac:dyDescent="0.3">
      <c r="B3010"/>
    </row>
    <row r="3011" spans="2:2" x14ac:dyDescent="0.3">
      <c r="B3011"/>
    </row>
    <row r="3012" spans="2:2" x14ac:dyDescent="0.3">
      <c r="B3012"/>
    </row>
    <row r="3013" spans="2:2" x14ac:dyDescent="0.3">
      <c r="B3013"/>
    </row>
    <row r="3014" spans="2:2" x14ac:dyDescent="0.3">
      <c r="B3014"/>
    </row>
    <row r="3015" spans="2:2" x14ac:dyDescent="0.3">
      <c r="B3015"/>
    </row>
    <row r="3016" spans="2:2" x14ac:dyDescent="0.3">
      <c r="B3016"/>
    </row>
    <row r="3017" spans="2:2" x14ac:dyDescent="0.3">
      <c r="B3017"/>
    </row>
    <row r="3018" spans="2:2" x14ac:dyDescent="0.3">
      <c r="B3018"/>
    </row>
    <row r="3019" spans="2:2" x14ac:dyDescent="0.3">
      <c r="B3019"/>
    </row>
    <row r="3020" spans="2:2" x14ac:dyDescent="0.3">
      <c r="B3020"/>
    </row>
    <row r="3021" spans="2:2" x14ac:dyDescent="0.3">
      <c r="B3021"/>
    </row>
    <row r="3022" spans="2:2" x14ac:dyDescent="0.3">
      <c r="B3022"/>
    </row>
    <row r="3023" spans="2:2" x14ac:dyDescent="0.3">
      <c r="B3023"/>
    </row>
    <row r="3024" spans="2:2" x14ac:dyDescent="0.3">
      <c r="B3024"/>
    </row>
    <row r="3025" spans="2:2" x14ac:dyDescent="0.3">
      <c r="B3025"/>
    </row>
    <row r="3026" spans="2:2" x14ac:dyDescent="0.3">
      <c r="B3026"/>
    </row>
    <row r="3027" spans="2:2" x14ac:dyDescent="0.3">
      <c r="B3027"/>
    </row>
    <row r="3028" spans="2:2" x14ac:dyDescent="0.3">
      <c r="B3028"/>
    </row>
    <row r="3029" spans="2:2" x14ac:dyDescent="0.3">
      <c r="B3029"/>
    </row>
    <row r="3030" spans="2:2" x14ac:dyDescent="0.3">
      <c r="B3030"/>
    </row>
    <row r="3031" spans="2:2" x14ac:dyDescent="0.3">
      <c r="B3031"/>
    </row>
    <row r="3032" spans="2:2" x14ac:dyDescent="0.3">
      <c r="B3032"/>
    </row>
    <row r="3033" spans="2:2" x14ac:dyDescent="0.3">
      <c r="B3033"/>
    </row>
    <row r="3034" spans="2:2" x14ac:dyDescent="0.3">
      <c r="B3034"/>
    </row>
    <row r="3035" spans="2:2" x14ac:dyDescent="0.3">
      <c r="B3035"/>
    </row>
    <row r="3036" spans="2:2" x14ac:dyDescent="0.3">
      <c r="B3036"/>
    </row>
    <row r="3037" spans="2:2" x14ac:dyDescent="0.3">
      <c r="B3037"/>
    </row>
    <row r="3038" spans="2:2" x14ac:dyDescent="0.3">
      <c r="B3038"/>
    </row>
    <row r="3039" spans="2:2" x14ac:dyDescent="0.3">
      <c r="B3039"/>
    </row>
    <row r="3040" spans="2:2" x14ac:dyDescent="0.3">
      <c r="B3040"/>
    </row>
    <row r="3041" spans="2:2" x14ac:dyDescent="0.3">
      <c r="B3041"/>
    </row>
    <row r="3042" spans="2:2" x14ac:dyDescent="0.3">
      <c r="B3042"/>
    </row>
    <row r="3043" spans="2:2" x14ac:dyDescent="0.3">
      <c r="B3043"/>
    </row>
    <row r="3044" spans="2:2" x14ac:dyDescent="0.3">
      <c r="B3044"/>
    </row>
    <row r="3045" spans="2:2" x14ac:dyDescent="0.3">
      <c r="B3045"/>
    </row>
    <row r="3046" spans="2:2" x14ac:dyDescent="0.3">
      <c r="B3046"/>
    </row>
    <row r="3047" spans="2:2" x14ac:dyDescent="0.3">
      <c r="B3047"/>
    </row>
    <row r="3048" spans="2:2" x14ac:dyDescent="0.3">
      <c r="B3048"/>
    </row>
    <row r="3049" spans="2:2" x14ac:dyDescent="0.3">
      <c r="B3049"/>
    </row>
    <row r="3050" spans="2:2" x14ac:dyDescent="0.3">
      <c r="B3050"/>
    </row>
    <row r="3051" spans="2:2" x14ac:dyDescent="0.3">
      <c r="B3051"/>
    </row>
    <row r="3052" spans="2:2" x14ac:dyDescent="0.3">
      <c r="B3052"/>
    </row>
    <row r="3053" spans="2:2" x14ac:dyDescent="0.3">
      <c r="B3053"/>
    </row>
    <row r="3054" spans="2:2" x14ac:dyDescent="0.3">
      <c r="B3054"/>
    </row>
    <row r="3055" spans="2:2" x14ac:dyDescent="0.3">
      <c r="B3055"/>
    </row>
    <row r="3056" spans="2:2" x14ac:dyDescent="0.3">
      <c r="B3056"/>
    </row>
    <row r="3057" spans="2:2" x14ac:dyDescent="0.3">
      <c r="B3057"/>
    </row>
    <row r="3058" spans="2:2" x14ac:dyDescent="0.3">
      <c r="B3058"/>
    </row>
    <row r="3059" spans="2:2" x14ac:dyDescent="0.3">
      <c r="B3059"/>
    </row>
    <row r="3060" spans="2:2" x14ac:dyDescent="0.3">
      <c r="B3060"/>
    </row>
    <row r="3061" spans="2:2" x14ac:dyDescent="0.3">
      <c r="B3061"/>
    </row>
    <row r="3062" spans="2:2" x14ac:dyDescent="0.3">
      <c r="B3062"/>
    </row>
    <row r="3063" spans="2:2" x14ac:dyDescent="0.3">
      <c r="B3063"/>
    </row>
    <row r="3064" spans="2:2" x14ac:dyDescent="0.3">
      <c r="B3064"/>
    </row>
    <row r="3065" spans="2:2" x14ac:dyDescent="0.3">
      <c r="B3065"/>
    </row>
    <row r="3066" spans="2:2" x14ac:dyDescent="0.3">
      <c r="B3066"/>
    </row>
    <row r="3067" spans="2:2" x14ac:dyDescent="0.3">
      <c r="B3067"/>
    </row>
    <row r="3068" spans="2:2" x14ac:dyDescent="0.3">
      <c r="B3068"/>
    </row>
    <row r="3069" spans="2:2" x14ac:dyDescent="0.3">
      <c r="B3069"/>
    </row>
    <row r="3070" spans="2:2" x14ac:dyDescent="0.3">
      <c r="B3070"/>
    </row>
    <row r="3071" spans="2:2" x14ac:dyDescent="0.3">
      <c r="B3071"/>
    </row>
    <row r="3072" spans="2:2" x14ac:dyDescent="0.3">
      <c r="B3072"/>
    </row>
    <row r="3073" spans="2:2" x14ac:dyDescent="0.3">
      <c r="B3073"/>
    </row>
    <row r="3074" spans="2:2" x14ac:dyDescent="0.3">
      <c r="B3074"/>
    </row>
    <row r="3075" spans="2:2" x14ac:dyDescent="0.3">
      <c r="B3075"/>
    </row>
    <row r="3076" spans="2:2" x14ac:dyDescent="0.3">
      <c r="B3076"/>
    </row>
    <row r="3077" spans="2:2" x14ac:dyDescent="0.3">
      <c r="B3077"/>
    </row>
    <row r="3078" spans="2:2" x14ac:dyDescent="0.3">
      <c r="B3078"/>
    </row>
    <row r="3079" spans="2:2" x14ac:dyDescent="0.3">
      <c r="B3079"/>
    </row>
    <row r="3080" spans="2:2" x14ac:dyDescent="0.3">
      <c r="B3080"/>
    </row>
    <row r="3081" spans="2:2" x14ac:dyDescent="0.3">
      <c r="B3081"/>
    </row>
    <row r="3082" spans="2:2" x14ac:dyDescent="0.3">
      <c r="B3082"/>
    </row>
    <row r="3083" spans="2:2" x14ac:dyDescent="0.3">
      <c r="B3083"/>
    </row>
    <row r="3084" spans="2:2" x14ac:dyDescent="0.3">
      <c r="B3084"/>
    </row>
    <row r="3085" spans="2:2" x14ac:dyDescent="0.3">
      <c r="B3085"/>
    </row>
    <row r="3086" spans="2:2" x14ac:dyDescent="0.3">
      <c r="B3086"/>
    </row>
    <row r="3087" spans="2:2" x14ac:dyDescent="0.3">
      <c r="B3087"/>
    </row>
    <row r="3088" spans="2:2" x14ac:dyDescent="0.3">
      <c r="B3088"/>
    </row>
    <row r="3089" spans="2:2" x14ac:dyDescent="0.3">
      <c r="B3089"/>
    </row>
    <row r="3090" spans="2:2" x14ac:dyDescent="0.3">
      <c r="B3090"/>
    </row>
    <row r="3091" spans="2:2" x14ac:dyDescent="0.3">
      <c r="B3091"/>
    </row>
    <row r="3092" spans="2:2" x14ac:dyDescent="0.3">
      <c r="B3092"/>
    </row>
    <row r="3093" spans="2:2" x14ac:dyDescent="0.3">
      <c r="B3093"/>
    </row>
    <row r="3094" spans="2:2" x14ac:dyDescent="0.3">
      <c r="B3094"/>
    </row>
    <row r="3095" spans="2:2" x14ac:dyDescent="0.3">
      <c r="B3095"/>
    </row>
    <row r="3096" spans="2:2" x14ac:dyDescent="0.3">
      <c r="B3096"/>
    </row>
    <row r="3097" spans="2:2" x14ac:dyDescent="0.3">
      <c r="B3097"/>
    </row>
    <row r="3098" spans="2:2" x14ac:dyDescent="0.3">
      <c r="B3098"/>
    </row>
    <row r="3099" spans="2:2" x14ac:dyDescent="0.3">
      <c r="B3099"/>
    </row>
    <row r="3100" spans="2:2" x14ac:dyDescent="0.3">
      <c r="B3100"/>
    </row>
    <row r="3101" spans="2:2" x14ac:dyDescent="0.3">
      <c r="B3101"/>
    </row>
    <row r="3102" spans="2:2" x14ac:dyDescent="0.3">
      <c r="B3102"/>
    </row>
    <row r="3103" spans="2:2" x14ac:dyDescent="0.3">
      <c r="B3103"/>
    </row>
    <row r="3104" spans="2:2" x14ac:dyDescent="0.3">
      <c r="B3104"/>
    </row>
    <row r="3105" spans="2:2" x14ac:dyDescent="0.3">
      <c r="B3105"/>
    </row>
    <row r="3106" spans="2:2" x14ac:dyDescent="0.3">
      <c r="B3106"/>
    </row>
    <row r="3107" spans="2:2" x14ac:dyDescent="0.3">
      <c r="B3107"/>
    </row>
    <row r="3108" spans="2:2" x14ac:dyDescent="0.3">
      <c r="B3108"/>
    </row>
    <row r="3109" spans="2:2" x14ac:dyDescent="0.3">
      <c r="B3109"/>
    </row>
    <row r="3110" spans="2:2" x14ac:dyDescent="0.3">
      <c r="B3110"/>
    </row>
    <row r="3111" spans="2:2" x14ac:dyDescent="0.3">
      <c r="B3111"/>
    </row>
    <row r="3112" spans="2:2" x14ac:dyDescent="0.3">
      <c r="B3112"/>
    </row>
    <row r="3113" spans="2:2" x14ac:dyDescent="0.3">
      <c r="B3113"/>
    </row>
    <row r="3114" spans="2:2" x14ac:dyDescent="0.3">
      <c r="B3114"/>
    </row>
    <row r="3115" spans="2:2" x14ac:dyDescent="0.3">
      <c r="B3115"/>
    </row>
    <row r="3116" spans="2:2" x14ac:dyDescent="0.3">
      <c r="B3116"/>
    </row>
    <row r="3117" spans="2:2" x14ac:dyDescent="0.3">
      <c r="B3117"/>
    </row>
    <row r="3118" spans="2:2" x14ac:dyDescent="0.3">
      <c r="B3118"/>
    </row>
    <row r="3119" spans="2:2" x14ac:dyDescent="0.3">
      <c r="B3119"/>
    </row>
    <row r="3120" spans="2:2" x14ac:dyDescent="0.3">
      <c r="B3120"/>
    </row>
    <row r="3121" spans="2:2" x14ac:dyDescent="0.3">
      <c r="B3121"/>
    </row>
    <row r="3122" spans="2:2" x14ac:dyDescent="0.3">
      <c r="B3122"/>
    </row>
    <row r="3123" spans="2:2" x14ac:dyDescent="0.3">
      <c r="B3123"/>
    </row>
    <row r="3124" spans="2:2" x14ac:dyDescent="0.3">
      <c r="B3124"/>
    </row>
    <row r="3125" spans="2:2" x14ac:dyDescent="0.3">
      <c r="B3125"/>
    </row>
    <row r="3126" spans="2:2" x14ac:dyDescent="0.3">
      <c r="B3126"/>
    </row>
    <row r="3127" spans="2:2" x14ac:dyDescent="0.3">
      <c r="B3127"/>
    </row>
    <row r="3128" spans="2:2" x14ac:dyDescent="0.3">
      <c r="B3128"/>
    </row>
    <row r="3129" spans="2:2" x14ac:dyDescent="0.3">
      <c r="B3129"/>
    </row>
    <row r="3130" spans="2:2" x14ac:dyDescent="0.3">
      <c r="B3130"/>
    </row>
    <row r="3131" spans="2:2" x14ac:dyDescent="0.3">
      <c r="B3131"/>
    </row>
    <row r="3132" spans="2:2" x14ac:dyDescent="0.3">
      <c r="B3132"/>
    </row>
    <row r="3133" spans="2:2" x14ac:dyDescent="0.3">
      <c r="B3133"/>
    </row>
    <row r="3134" spans="2:2" x14ac:dyDescent="0.3">
      <c r="B3134"/>
    </row>
    <row r="3135" spans="2:2" x14ac:dyDescent="0.3">
      <c r="B3135"/>
    </row>
    <row r="3136" spans="2:2" x14ac:dyDescent="0.3">
      <c r="B3136"/>
    </row>
    <row r="3137" spans="2:2" x14ac:dyDescent="0.3">
      <c r="B3137"/>
    </row>
    <row r="3138" spans="2:2" x14ac:dyDescent="0.3">
      <c r="B3138"/>
    </row>
    <row r="3139" spans="2:2" x14ac:dyDescent="0.3">
      <c r="B3139"/>
    </row>
    <row r="3140" spans="2:2" x14ac:dyDescent="0.3">
      <c r="B3140"/>
    </row>
    <row r="3141" spans="2:2" x14ac:dyDescent="0.3">
      <c r="B3141"/>
    </row>
    <row r="3142" spans="2:2" x14ac:dyDescent="0.3">
      <c r="B3142"/>
    </row>
    <row r="3143" spans="2:2" x14ac:dyDescent="0.3">
      <c r="B3143"/>
    </row>
    <row r="3144" spans="2:2" x14ac:dyDescent="0.3">
      <c r="B3144"/>
    </row>
    <row r="3145" spans="2:2" x14ac:dyDescent="0.3">
      <c r="B3145"/>
    </row>
    <row r="3146" spans="2:2" x14ac:dyDescent="0.3">
      <c r="B3146"/>
    </row>
    <row r="3147" spans="2:2" x14ac:dyDescent="0.3">
      <c r="B3147"/>
    </row>
    <row r="3148" spans="2:2" x14ac:dyDescent="0.3">
      <c r="B3148"/>
    </row>
    <row r="3149" spans="2:2" x14ac:dyDescent="0.3">
      <c r="B3149"/>
    </row>
    <row r="3150" spans="2:2" x14ac:dyDescent="0.3">
      <c r="B3150"/>
    </row>
    <row r="3151" spans="2:2" x14ac:dyDescent="0.3">
      <c r="B3151"/>
    </row>
    <row r="3152" spans="2:2" x14ac:dyDescent="0.3">
      <c r="B3152"/>
    </row>
    <row r="3153" spans="2:2" x14ac:dyDescent="0.3">
      <c r="B3153"/>
    </row>
    <row r="3154" spans="2:2" x14ac:dyDescent="0.3">
      <c r="B3154"/>
    </row>
    <row r="3155" spans="2:2" x14ac:dyDescent="0.3">
      <c r="B3155"/>
    </row>
    <row r="3156" spans="2:2" x14ac:dyDescent="0.3">
      <c r="B3156"/>
    </row>
    <row r="3157" spans="2:2" x14ac:dyDescent="0.3">
      <c r="B3157"/>
    </row>
    <row r="3158" spans="2:2" x14ac:dyDescent="0.3">
      <c r="B3158"/>
    </row>
    <row r="3159" spans="2:2" x14ac:dyDescent="0.3">
      <c r="B3159"/>
    </row>
    <row r="3160" spans="2:2" x14ac:dyDescent="0.3">
      <c r="B3160"/>
    </row>
    <row r="3161" spans="2:2" x14ac:dyDescent="0.3">
      <c r="B3161"/>
    </row>
    <row r="3162" spans="2:2" x14ac:dyDescent="0.3">
      <c r="B3162"/>
    </row>
    <row r="3163" spans="2:2" x14ac:dyDescent="0.3">
      <c r="B3163"/>
    </row>
    <row r="3164" spans="2:2" x14ac:dyDescent="0.3">
      <c r="B3164"/>
    </row>
    <row r="3165" spans="2:2" x14ac:dyDescent="0.3">
      <c r="B3165"/>
    </row>
    <row r="3166" spans="2:2" x14ac:dyDescent="0.3">
      <c r="B3166"/>
    </row>
    <row r="3167" spans="2:2" x14ac:dyDescent="0.3">
      <c r="B3167"/>
    </row>
    <row r="3168" spans="2:2" x14ac:dyDescent="0.3">
      <c r="B3168"/>
    </row>
    <row r="3169" spans="2:2" x14ac:dyDescent="0.3">
      <c r="B3169"/>
    </row>
    <row r="3170" spans="2:2" x14ac:dyDescent="0.3">
      <c r="B3170"/>
    </row>
    <row r="3171" spans="2:2" x14ac:dyDescent="0.3">
      <c r="B3171"/>
    </row>
    <row r="3172" spans="2:2" x14ac:dyDescent="0.3">
      <c r="B3172"/>
    </row>
    <row r="3173" spans="2:2" x14ac:dyDescent="0.3">
      <c r="B3173"/>
    </row>
    <row r="3174" spans="2:2" x14ac:dyDescent="0.3">
      <c r="B3174"/>
    </row>
    <row r="3175" spans="2:2" x14ac:dyDescent="0.3">
      <c r="B3175"/>
    </row>
    <row r="3176" spans="2:2" x14ac:dyDescent="0.3">
      <c r="B3176"/>
    </row>
    <row r="3177" spans="2:2" x14ac:dyDescent="0.3">
      <c r="B3177"/>
    </row>
    <row r="3178" spans="2:2" x14ac:dyDescent="0.3">
      <c r="B3178"/>
    </row>
    <row r="3179" spans="2:2" x14ac:dyDescent="0.3">
      <c r="B3179"/>
    </row>
    <row r="3180" spans="2:2" x14ac:dyDescent="0.3">
      <c r="B3180"/>
    </row>
    <row r="3181" spans="2:2" x14ac:dyDescent="0.3">
      <c r="B3181"/>
    </row>
    <row r="3182" spans="2:2" x14ac:dyDescent="0.3">
      <c r="B3182"/>
    </row>
    <row r="3183" spans="2:2" x14ac:dyDescent="0.3">
      <c r="B3183"/>
    </row>
    <row r="3184" spans="2:2" x14ac:dyDescent="0.3">
      <c r="B3184"/>
    </row>
    <row r="3185" spans="2:2" x14ac:dyDescent="0.3">
      <c r="B3185"/>
    </row>
    <row r="3186" spans="2:2" x14ac:dyDescent="0.3">
      <c r="B3186"/>
    </row>
    <row r="3187" spans="2:2" x14ac:dyDescent="0.3">
      <c r="B3187"/>
    </row>
    <row r="3188" spans="2:2" x14ac:dyDescent="0.3">
      <c r="B3188"/>
    </row>
    <row r="3189" spans="2:2" x14ac:dyDescent="0.3">
      <c r="B3189"/>
    </row>
    <row r="3190" spans="2:2" x14ac:dyDescent="0.3">
      <c r="B3190"/>
    </row>
    <row r="3191" spans="2:2" x14ac:dyDescent="0.3">
      <c r="B3191"/>
    </row>
    <row r="3192" spans="2:2" x14ac:dyDescent="0.3">
      <c r="B3192"/>
    </row>
    <row r="3193" spans="2:2" x14ac:dyDescent="0.3">
      <c r="B3193"/>
    </row>
    <row r="3194" spans="2:2" x14ac:dyDescent="0.3">
      <c r="B3194"/>
    </row>
    <row r="3195" spans="2:2" x14ac:dyDescent="0.3">
      <c r="B3195"/>
    </row>
    <row r="3196" spans="2:2" x14ac:dyDescent="0.3">
      <c r="B3196"/>
    </row>
    <row r="3197" spans="2:2" x14ac:dyDescent="0.3">
      <c r="B3197"/>
    </row>
    <row r="3198" spans="2:2" x14ac:dyDescent="0.3">
      <c r="B3198"/>
    </row>
    <row r="3199" spans="2:2" x14ac:dyDescent="0.3">
      <c r="B3199"/>
    </row>
    <row r="3200" spans="2:2" x14ac:dyDescent="0.3">
      <c r="B3200"/>
    </row>
    <row r="3201" spans="2:2" x14ac:dyDescent="0.3">
      <c r="B3201"/>
    </row>
    <row r="3202" spans="2:2" x14ac:dyDescent="0.3">
      <c r="B3202"/>
    </row>
    <row r="3203" spans="2:2" x14ac:dyDescent="0.3">
      <c r="B3203"/>
    </row>
    <row r="3204" spans="2:2" x14ac:dyDescent="0.3">
      <c r="B3204"/>
    </row>
    <row r="3205" spans="2:2" x14ac:dyDescent="0.3">
      <c r="B3205"/>
    </row>
    <row r="3206" spans="2:2" x14ac:dyDescent="0.3">
      <c r="B3206"/>
    </row>
    <row r="3207" spans="2:2" x14ac:dyDescent="0.3">
      <c r="B3207"/>
    </row>
    <row r="3208" spans="2:2" x14ac:dyDescent="0.3">
      <c r="B3208"/>
    </row>
    <row r="3209" spans="2:2" x14ac:dyDescent="0.3">
      <c r="B3209"/>
    </row>
    <row r="3210" spans="2:2" x14ac:dyDescent="0.3">
      <c r="B3210"/>
    </row>
    <row r="3211" spans="2:2" x14ac:dyDescent="0.3">
      <c r="B3211"/>
    </row>
    <row r="3212" spans="2:2" x14ac:dyDescent="0.3">
      <c r="B3212"/>
    </row>
    <row r="3213" spans="2:2" x14ac:dyDescent="0.3">
      <c r="B3213"/>
    </row>
    <row r="3214" spans="2:2" x14ac:dyDescent="0.3">
      <c r="B3214"/>
    </row>
    <row r="3215" spans="2:2" x14ac:dyDescent="0.3">
      <c r="B3215"/>
    </row>
    <row r="3216" spans="2:2" x14ac:dyDescent="0.3">
      <c r="B3216"/>
    </row>
    <row r="3217" spans="2:2" x14ac:dyDescent="0.3">
      <c r="B3217"/>
    </row>
    <row r="3218" spans="2:2" x14ac:dyDescent="0.3">
      <c r="B3218"/>
    </row>
    <row r="3219" spans="2:2" x14ac:dyDescent="0.3">
      <c r="B3219"/>
    </row>
    <row r="3220" spans="2:2" x14ac:dyDescent="0.3">
      <c r="B3220"/>
    </row>
    <row r="3221" spans="2:2" x14ac:dyDescent="0.3">
      <c r="B3221"/>
    </row>
    <row r="3222" spans="2:2" x14ac:dyDescent="0.3">
      <c r="B3222"/>
    </row>
    <row r="3223" spans="2:2" x14ac:dyDescent="0.3">
      <c r="B3223"/>
    </row>
    <row r="3224" spans="2:2" x14ac:dyDescent="0.3">
      <c r="B3224"/>
    </row>
    <row r="3225" spans="2:2" x14ac:dyDescent="0.3">
      <c r="B3225"/>
    </row>
    <row r="3226" spans="2:2" x14ac:dyDescent="0.3">
      <c r="B3226"/>
    </row>
    <row r="3227" spans="2:2" x14ac:dyDescent="0.3">
      <c r="B3227"/>
    </row>
    <row r="3228" spans="2:2" x14ac:dyDescent="0.3">
      <c r="B3228"/>
    </row>
    <row r="3229" spans="2:2" x14ac:dyDescent="0.3">
      <c r="B3229"/>
    </row>
    <row r="3230" spans="2:2" x14ac:dyDescent="0.3">
      <c r="B3230"/>
    </row>
    <row r="3231" spans="2:2" x14ac:dyDescent="0.3">
      <c r="B3231"/>
    </row>
    <row r="3232" spans="2:2" x14ac:dyDescent="0.3">
      <c r="B3232"/>
    </row>
    <row r="3233" spans="2:2" x14ac:dyDescent="0.3">
      <c r="B3233"/>
    </row>
    <row r="3234" spans="2:2" x14ac:dyDescent="0.3">
      <c r="B3234"/>
    </row>
    <row r="3235" spans="2:2" x14ac:dyDescent="0.3">
      <c r="B3235"/>
    </row>
    <row r="3236" spans="2:2" x14ac:dyDescent="0.3">
      <c r="B3236"/>
    </row>
    <row r="3237" spans="2:2" x14ac:dyDescent="0.3">
      <c r="B3237"/>
    </row>
    <row r="3238" spans="2:2" x14ac:dyDescent="0.3">
      <c r="B3238"/>
    </row>
    <row r="3239" spans="2:2" x14ac:dyDescent="0.3">
      <c r="B3239"/>
    </row>
    <row r="3240" spans="2:2" x14ac:dyDescent="0.3">
      <c r="B3240"/>
    </row>
    <row r="3241" spans="2:2" x14ac:dyDescent="0.3">
      <c r="B3241"/>
    </row>
    <row r="3242" spans="2:2" x14ac:dyDescent="0.3">
      <c r="B3242"/>
    </row>
    <row r="3243" spans="2:2" x14ac:dyDescent="0.3">
      <c r="B3243"/>
    </row>
    <row r="3244" spans="2:2" x14ac:dyDescent="0.3">
      <c r="B3244"/>
    </row>
    <row r="3245" spans="2:2" x14ac:dyDescent="0.3">
      <c r="B3245"/>
    </row>
    <row r="3246" spans="2:2" x14ac:dyDescent="0.3">
      <c r="B3246"/>
    </row>
    <row r="3247" spans="2:2" x14ac:dyDescent="0.3">
      <c r="B3247"/>
    </row>
    <row r="3248" spans="2:2" x14ac:dyDescent="0.3">
      <c r="B3248"/>
    </row>
    <row r="3249" spans="2:2" x14ac:dyDescent="0.3">
      <c r="B3249"/>
    </row>
    <row r="3250" spans="2:2" x14ac:dyDescent="0.3">
      <c r="B3250"/>
    </row>
    <row r="3251" spans="2:2" x14ac:dyDescent="0.3">
      <c r="B3251"/>
    </row>
    <row r="3252" spans="2:2" x14ac:dyDescent="0.3">
      <c r="B3252"/>
    </row>
    <row r="3253" spans="2:2" x14ac:dyDescent="0.3">
      <c r="B3253"/>
    </row>
    <row r="3254" spans="2:2" x14ac:dyDescent="0.3">
      <c r="B3254"/>
    </row>
    <row r="3255" spans="2:2" x14ac:dyDescent="0.3">
      <c r="B3255"/>
    </row>
    <row r="3256" spans="2:2" x14ac:dyDescent="0.3">
      <c r="B3256"/>
    </row>
    <row r="3257" spans="2:2" x14ac:dyDescent="0.3">
      <c r="B3257"/>
    </row>
    <row r="3258" spans="2:2" x14ac:dyDescent="0.3">
      <c r="B3258"/>
    </row>
    <row r="3259" spans="2:2" x14ac:dyDescent="0.3">
      <c r="B3259"/>
    </row>
    <row r="3260" spans="2:2" x14ac:dyDescent="0.3">
      <c r="B3260"/>
    </row>
    <row r="3261" spans="2:2" x14ac:dyDescent="0.3">
      <c r="B3261"/>
    </row>
    <row r="3262" spans="2:2" x14ac:dyDescent="0.3">
      <c r="B3262"/>
    </row>
    <row r="3263" spans="2:2" x14ac:dyDescent="0.3">
      <c r="B3263"/>
    </row>
    <row r="3264" spans="2:2" x14ac:dyDescent="0.3">
      <c r="B3264"/>
    </row>
    <row r="3265" spans="2:2" x14ac:dyDescent="0.3">
      <c r="B3265"/>
    </row>
    <row r="3266" spans="2:2" x14ac:dyDescent="0.3">
      <c r="B3266"/>
    </row>
    <row r="3267" spans="2:2" x14ac:dyDescent="0.3">
      <c r="B3267"/>
    </row>
    <row r="3268" spans="2:2" x14ac:dyDescent="0.3">
      <c r="B3268"/>
    </row>
    <row r="3269" spans="2:2" x14ac:dyDescent="0.3">
      <c r="B3269"/>
    </row>
    <row r="3270" spans="2:2" x14ac:dyDescent="0.3">
      <c r="B3270"/>
    </row>
    <row r="3271" spans="2:2" x14ac:dyDescent="0.3">
      <c r="B3271"/>
    </row>
    <row r="3272" spans="2:2" x14ac:dyDescent="0.3">
      <c r="B3272"/>
    </row>
    <row r="3273" spans="2:2" x14ac:dyDescent="0.3">
      <c r="B3273"/>
    </row>
    <row r="3274" spans="2:2" x14ac:dyDescent="0.3">
      <c r="B3274"/>
    </row>
    <row r="3275" spans="2:2" x14ac:dyDescent="0.3">
      <c r="B3275"/>
    </row>
    <row r="3276" spans="2:2" x14ac:dyDescent="0.3">
      <c r="B3276"/>
    </row>
    <row r="3277" spans="2:2" x14ac:dyDescent="0.3">
      <c r="B3277"/>
    </row>
    <row r="3278" spans="2:2" x14ac:dyDescent="0.3">
      <c r="B3278"/>
    </row>
    <row r="3279" spans="2:2" x14ac:dyDescent="0.3">
      <c r="B3279"/>
    </row>
    <row r="3280" spans="2:2" x14ac:dyDescent="0.3">
      <c r="B3280"/>
    </row>
    <row r="3281" spans="2:2" x14ac:dyDescent="0.3">
      <c r="B3281"/>
    </row>
    <row r="3282" spans="2:2" x14ac:dyDescent="0.3">
      <c r="B3282"/>
    </row>
    <row r="3283" spans="2:2" x14ac:dyDescent="0.3">
      <c r="B3283"/>
    </row>
    <row r="3284" spans="2:2" x14ac:dyDescent="0.3">
      <c r="B3284"/>
    </row>
    <row r="3285" spans="2:2" x14ac:dyDescent="0.3">
      <c r="B3285"/>
    </row>
    <row r="3286" spans="2:2" x14ac:dyDescent="0.3">
      <c r="B3286"/>
    </row>
    <row r="3287" spans="2:2" x14ac:dyDescent="0.3">
      <c r="B3287"/>
    </row>
    <row r="3288" spans="2:2" x14ac:dyDescent="0.3">
      <c r="B3288"/>
    </row>
    <row r="3289" spans="2:2" x14ac:dyDescent="0.3">
      <c r="B3289"/>
    </row>
    <row r="3290" spans="2:2" x14ac:dyDescent="0.3">
      <c r="B3290"/>
    </row>
    <row r="3291" spans="2:2" x14ac:dyDescent="0.3">
      <c r="B3291"/>
    </row>
    <row r="3292" spans="2:2" x14ac:dyDescent="0.3">
      <c r="B3292"/>
    </row>
    <row r="3293" spans="2:2" x14ac:dyDescent="0.3">
      <c r="B3293"/>
    </row>
    <row r="3294" spans="2:2" x14ac:dyDescent="0.3">
      <c r="B3294"/>
    </row>
    <row r="3295" spans="2:2" x14ac:dyDescent="0.3">
      <c r="B3295"/>
    </row>
    <row r="3296" spans="2:2" x14ac:dyDescent="0.3">
      <c r="B3296"/>
    </row>
    <row r="3297" spans="2:2" x14ac:dyDescent="0.3">
      <c r="B3297"/>
    </row>
    <row r="3298" spans="2:2" x14ac:dyDescent="0.3">
      <c r="B3298"/>
    </row>
    <row r="3299" spans="2:2" x14ac:dyDescent="0.3">
      <c r="B3299"/>
    </row>
    <row r="3300" spans="2:2" x14ac:dyDescent="0.3">
      <c r="B3300"/>
    </row>
    <row r="3301" spans="2:2" x14ac:dyDescent="0.3">
      <c r="B3301"/>
    </row>
    <row r="3302" spans="2:2" x14ac:dyDescent="0.3">
      <c r="B3302"/>
    </row>
    <row r="3303" spans="2:2" x14ac:dyDescent="0.3">
      <c r="B3303"/>
    </row>
    <row r="3304" spans="2:2" x14ac:dyDescent="0.3">
      <c r="B3304"/>
    </row>
    <row r="3305" spans="2:2" x14ac:dyDescent="0.3">
      <c r="B3305"/>
    </row>
    <row r="3306" spans="2:2" x14ac:dyDescent="0.3">
      <c r="B3306"/>
    </row>
    <row r="3307" spans="2:2" x14ac:dyDescent="0.3">
      <c r="B3307"/>
    </row>
    <row r="3308" spans="2:2" x14ac:dyDescent="0.3">
      <c r="B3308"/>
    </row>
    <row r="3309" spans="2:2" x14ac:dyDescent="0.3">
      <c r="B3309"/>
    </row>
    <row r="3310" spans="2:2" x14ac:dyDescent="0.3">
      <c r="B3310"/>
    </row>
    <row r="3311" spans="2:2" x14ac:dyDescent="0.3">
      <c r="B3311"/>
    </row>
    <row r="3312" spans="2:2" x14ac:dyDescent="0.3">
      <c r="B3312"/>
    </row>
    <row r="3313" spans="2:2" x14ac:dyDescent="0.3">
      <c r="B3313"/>
    </row>
    <row r="3314" spans="2:2" x14ac:dyDescent="0.3">
      <c r="B3314"/>
    </row>
    <row r="3315" spans="2:2" x14ac:dyDescent="0.3">
      <c r="B3315"/>
    </row>
    <row r="3316" spans="2:2" x14ac:dyDescent="0.3">
      <c r="B3316"/>
    </row>
    <row r="3317" spans="2:2" x14ac:dyDescent="0.3">
      <c r="B3317"/>
    </row>
    <row r="3318" spans="2:2" x14ac:dyDescent="0.3">
      <c r="B3318"/>
    </row>
    <row r="3319" spans="2:2" x14ac:dyDescent="0.3">
      <c r="B3319"/>
    </row>
    <row r="3320" spans="2:2" x14ac:dyDescent="0.3">
      <c r="B3320"/>
    </row>
    <row r="3321" spans="2:2" x14ac:dyDescent="0.3">
      <c r="B3321"/>
    </row>
    <row r="3322" spans="2:2" x14ac:dyDescent="0.3">
      <c r="B3322"/>
    </row>
    <row r="3323" spans="2:2" x14ac:dyDescent="0.3">
      <c r="B3323"/>
    </row>
    <row r="3324" spans="2:2" x14ac:dyDescent="0.3">
      <c r="B3324"/>
    </row>
    <row r="3325" spans="2:2" x14ac:dyDescent="0.3">
      <c r="B3325"/>
    </row>
    <row r="3326" spans="2:2" x14ac:dyDescent="0.3">
      <c r="B3326"/>
    </row>
    <row r="3327" spans="2:2" x14ac:dyDescent="0.3">
      <c r="B3327"/>
    </row>
    <row r="3328" spans="2:2" x14ac:dyDescent="0.3">
      <c r="B3328"/>
    </row>
    <row r="3329" spans="2:2" x14ac:dyDescent="0.3">
      <c r="B3329"/>
    </row>
    <row r="3330" spans="2:2" x14ac:dyDescent="0.3">
      <c r="B3330"/>
    </row>
    <row r="3331" spans="2:2" x14ac:dyDescent="0.3">
      <c r="B3331"/>
    </row>
    <row r="3332" spans="2:2" x14ac:dyDescent="0.3">
      <c r="B3332"/>
    </row>
    <row r="3333" spans="2:2" x14ac:dyDescent="0.3">
      <c r="B3333"/>
    </row>
    <row r="3334" spans="2:2" x14ac:dyDescent="0.3">
      <c r="B3334"/>
    </row>
    <row r="3335" spans="2:2" x14ac:dyDescent="0.3">
      <c r="B3335"/>
    </row>
    <row r="3336" spans="2:2" x14ac:dyDescent="0.3">
      <c r="B3336"/>
    </row>
    <row r="3337" spans="2:2" x14ac:dyDescent="0.3">
      <c r="B3337"/>
    </row>
    <row r="3338" spans="2:2" x14ac:dyDescent="0.3">
      <c r="B3338"/>
    </row>
    <row r="3339" spans="2:2" x14ac:dyDescent="0.3">
      <c r="B3339"/>
    </row>
    <row r="3340" spans="2:2" x14ac:dyDescent="0.3">
      <c r="B3340"/>
    </row>
    <row r="3341" spans="2:2" x14ac:dyDescent="0.3">
      <c r="B3341"/>
    </row>
    <row r="3342" spans="2:2" x14ac:dyDescent="0.3">
      <c r="B3342"/>
    </row>
    <row r="3343" spans="2:2" x14ac:dyDescent="0.3">
      <c r="B3343"/>
    </row>
    <row r="3344" spans="2:2" x14ac:dyDescent="0.3">
      <c r="B3344"/>
    </row>
    <row r="3345" spans="2:2" x14ac:dyDescent="0.3">
      <c r="B3345"/>
    </row>
    <row r="3346" spans="2:2" x14ac:dyDescent="0.3">
      <c r="B3346"/>
    </row>
    <row r="3347" spans="2:2" x14ac:dyDescent="0.3">
      <c r="B3347"/>
    </row>
    <row r="3348" spans="2:2" x14ac:dyDescent="0.3">
      <c r="B3348"/>
    </row>
    <row r="3349" spans="2:2" x14ac:dyDescent="0.3">
      <c r="B3349"/>
    </row>
    <row r="3350" spans="2:2" x14ac:dyDescent="0.3">
      <c r="B3350"/>
    </row>
    <row r="3351" spans="2:2" x14ac:dyDescent="0.3">
      <c r="B3351"/>
    </row>
    <row r="3352" spans="2:2" x14ac:dyDescent="0.3">
      <c r="B3352"/>
    </row>
    <row r="3353" spans="2:2" x14ac:dyDescent="0.3">
      <c r="B3353"/>
    </row>
    <row r="3354" spans="2:2" x14ac:dyDescent="0.3">
      <c r="B3354"/>
    </row>
    <row r="3355" spans="2:2" x14ac:dyDescent="0.3">
      <c r="B3355"/>
    </row>
    <row r="3356" spans="2:2" x14ac:dyDescent="0.3">
      <c r="B3356"/>
    </row>
    <row r="3357" spans="2:2" x14ac:dyDescent="0.3">
      <c r="B3357"/>
    </row>
    <row r="3358" spans="2:2" x14ac:dyDescent="0.3">
      <c r="B3358"/>
    </row>
    <row r="3359" spans="2:2" x14ac:dyDescent="0.3">
      <c r="B3359"/>
    </row>
    <row r="3360" spans="2:2" x14ac:dyDescent="0.3">
      <c r="B3360"/>
    </row>
    <row r="3361" spans="2:2" x14ac:dyDescent="0.3">
      <c r="B3361"/>
    </row>
    <row r="3362" spans="2:2" x14ac:dyDescent="0.3">
      <c r="B3362"/>
    </row>
    <row r="3363" spans="2:2" x14ac:dyDescent="0.3">
      <c r="B3363"/>
    </row>
    <row r="3364" spans="2:2" x14ac:dyDescent="0.3">
      <c r="B3364"/>
    </row>
    <row r="3365" spans="2:2" x14ac:dyDescent="0.3">
      <c r="B3365"/>
    </row>
    <row r="3366" spans="2:2" x14ac:dyDescent="0.3">
      <c r="B3366"/>
    </row>
    <row r="3367" spans="2:2" x14ac:dyDescent="0.3">
      <c r="B3367"/>
    </row>
    <row r="3368" spans="2:2" x14ac:dyDescent="0.3">
      <c r="B3368"/>
    </row>
    <row r="3369" spans="2:2" x14ac:dyDescent="0.3">
      <c r="B3369"/>
    </row>
    <row r="3370" spans="2:2" x14ac:dyDescent="0.3">
      <c r="B3370"/>
    </row>
    <row r="3371" spans="2:2" x14ac:dyDescent="0.3">
      <c r="B3371"/>
    </row>
    <row r="3372" spans="2:2" x14ac:dyDescent="0.3">
      <c r="B3372"/>
    </row>
    <row r="3373" spans="2:2" x14ac:dyDescent="0.3">
      <c r="B3373"/>
    </row>
    <row r="3374" spans="2:2" x14ac:dyDescent="0.3">
      <c r="B3374"/>
    </row>
    <row r="3375" spans="2:2" x14ac:dyDescent="0.3">
      <c r="B3375"/>
    </row>
    <row r="3376" spans="2:2" x14ac:dyDescent="0.3">
      <c r="B3376"/>
    </row>
    <row r="3377" spans="2:2" x14ac:dyDescent="0.3">
      <c r="B3377"/>
    </row>
    <row r="3378" spans="2:2" x14ac:dyDescent="0.3">
      <c r="B3378"/>
    </row>
    <row r="3379" spans="2:2" x14ac:dyDescent="0.3">
      <c r="B3379"/>
    </row>
    <row r="3380" spans="2:2" x14ac:dyDescent="0.3">
      <c r="B3380"/>
    </row>
    <row r="3381" spans="2:2" x14ac:dyDescent="0.3">
      <c r="B3381"/>
    </row>
    <row r="3382" spans="2:2" x14ac:dyDescent="0.3">
      <c r="B3382"/>
    </row>
    <row r="3383" spans="2:2" x14ac:dyDescent="0.3">
      <c r="B3383"/>
    </row>
    <row r="3384" spans="2:2" x14ac:dyDescent="0.3">
      <c r="B3384"/>
    </row>
    <row r="3385" spans="2:2" x14ac:dyDescent="0.3">
      <c r="B3385"/>
    </row>
    <row r="3386" spans="2:2" x14ac:dyDescent="0.3">
      <c r="B3386"/>
    </row>
    <row r="3387" spans="2:2" x14ac:dyDescent="0.3">
      <c r="B3387"/>
    </row>
    <row r="3388" spans="2:2" x14ac:dyDescent="0.3">
      <c r="B3388"/>
    </row>
    <row r="3389" spans="2:2" x14ac:dyDescent="0.3">
      <c r="B3389"/>
    </row>
    <row r="3390" spans="2:2" x14ac:dyDescent="0.3">
      <c r="B3390"/>
    </row>
    <row r="3391" spans="2:2" x14ac:dyDescent="0.3">
      <c r="B3391"/>
    </row>
    <row r="3392" spans="2:2" x14ac:dyDescent="0.3">
      <c r="B3392"/>
    </row>
    <row r="3393" spans="2:2" x14ac:dyDescent="0.3">
      <c r="B3393"/>
    </row>
    <row r="3394" spans="2:2" x14ac:dyDescent="0.3">
      <c r="B3394"/>
    </row>
    <row r="3395" spans="2:2" x14ac:dyDescent="0.3">
      <c r="B3395"/>
    </row>
    <row r="3396" spans="2:2" x14ac:dyDescent="0.3">
      <c r="B3396"/>
    </row>
    <row r="3397" spans="2:2" x14ac:dyDescent="0.3">
      <c r="B3397"/>
    </row>
    <row r="3398" spans="2:2" x14ac:dyDescent="0.3">
      <c r="B3398"/>
    </row>
    <row r="3399" spans="2:2" x14ac:dyDescent="0.3">
      <c r="B3399"/>
    </row>
    <row r="3400" spans="2:2" x14ac:dyDescent="0.3">
      <c r="B3400"/>
    </row>
    <row r="3401" spans="2:2" x14ac:dyDescent="0.3">
      <c r="B3401"/>
    </row>
    <row r="3402" spans="2:2" x14ac:dyDescent="0.3">
      <c r="B3402"/>
    </row>
    <row r="3403" spans="2:2" x14ac:dyDescent="0.3">
      <c r="B3403"/>
    </row>
    <row r="3404" spans="2:2" x14ac:dyDescent="0.3">
      <c r="B3404"/>
    </row>
    <row r="3405" spans="2:2" x14ac:dyDescent="0.3">
      <c r="B3405"/>
    </row>
    <row r="3406" spans="2:2" x14ac:dyDescent="0.3">
      <c r="B3406"/>
    </row>
    <row r="3407" spans="2:2" x14ac:dyDescent="0.3">
      <c r="B3407"/>
    </row>
    <row r="3408" spans="2:2" x14ac:dyDescent="0.3">
      <c r="B3408"/>
    </row>
    <row r="3409" spans="2:2" x14ac:dyDescent="0.3">
      <c r="B3409"/>
    </row>
    <row r="3410" spans="2:2" x14ac:dyDescent="0.3">
      <c r="B3410"/>
    </row>
    <row r="3411" spans="2:2" x14ac:dyDescent="0.3">
      <c r="B3411"/>
    </row>
    <row r="3412" spans="2:2" x14ac:dyDescent="0.3">
      <c r="B3412"/>
    </row>
    <row r="3413" spans="2:2" x14ac:dyDescent="0.3">
      <c r="B3413"/>
    </row>
    <row r="3414" spans="2:2" x14ac:dyDescent="0.3">
      <c r="B3414"/>
    </row>
    <row r="3415" spans="2:2" x14ac:dyDescent="0.3">
      <c r="B3415"/>
    </row>
    <row r="3416" spans="2:2" x14ac:dyDescent="0.3">
      <c r="B3416"/>
    </row>
    <row r="3417" spans="2:2" x14ac:dyDescent="0.3">
      <c r="B3417"/>
    </row>
    <row r="3418" spans="2:2" x14ac:dyDescent="0.3">
      <c r="B3418"/>
    </row>
    <row r="3419" spans="2:2" x14ac:dyDescent="0.3">
      <c r="B3419"/>
    </row>
    <row r="3420" spans="2:2" x14ac:dyDescent="0.3">
      <c r="B3420"/>
    </row>
    <row r="3421" spans="2:2" x14ac:dyDescent="0.3">
      <c r="B3421"/>
    </row>
    <row r="3422" spans="2:2" x14ac:dyDescent="0.3">
      <c r="B3422"/>
    </row>
    <row r="3423" spans="2:2" x14ac:dyDescent="0.3">
      <c r="B3423"/>
    </row>
    <row r="3424" spans="2:2" x14ac:dyDescent="0.3">
      <c r="B3424"/>
    </row>
    <row r="3425" spans="2:2" x14ac:dyDescent="0.3">
      <c r="B3425"/>
    </row>
    <row r="3426" spans="2:2" x14ac:dyDescent="0.3">
      <c r="B3426"/>
    </row>
    <row r="3427" spans="2:2" x14ac:dyDescent="0.3">
      <c r="B3427"/>
    </row>
    <row r="3428" spans="2:2" x14ac:dyDescent="0.3">
      <c r="B3428"/>
    </row>
    <row r="3429" spans="2:2" x14ac:dyDescent="0.3">
      <c r="B3429"/>
    </row>
    <row r="3430" spans="2:2" x14ac:dyDescent="0.3">
      <c r="B3430"/>
    </row>
    <row r="3431" spans="2:2" x14ac:dyDescent="0.3">
      <c r="B3431"/>
    </row>
    <row r="3432" spans="2:2" x14ac:dyDescent="0.3">
      <c r="B3432"/>
    </row>
    <row r="3433" spans="2:2" x14ac:dyDescent="0.3">
      <c r="B3433"/>
    </row>
    <row r="3434" spans="2:2" x14ac:dyDescent="0.3">
      <c r="B3434"/>
    </row>
    <row r="3435" spans="2:2" x14ac:dyDescent="0.3">
      <c r="B3435"/>
    </row>
    <row r="3436" spans="2:2" x14ac:dyDescent="0.3">
      <c r="B3436"/>
    </row>
    <row r="3437" spans="2:2" x14ac:dyDescent="0.3">
      <c r="B3437"/>
    </row>
    <row r="3438" spans="2:2" x14ac:dyDescent="0.3">
      <c r="B3438"/>
    </row>
    <row r="3439" spans="2:2" x14ac:dyDescent="0.3">
      <c r="B3439"/>
    </row>
    <row r="3440" spans="2:2" x14ac:dyDescent="0.3">
      <c r="B3440"/>
    </row>
    <row r="3441" spans="2:2" x14ac:dyDescent="0.3">
      <c r="B3441"/>
    </row>
    <row r="3442" spans="2:2" x14ac:dyDescent="0.3">
      <c r="B3442"/>
    </row>
    <row r="3443" spans="2:2" x14ac:dyDescent="0.3">
      <c r="B3443"/>
    </row>
    <row r="3444" spans="2:2" x14ac:dyDescent="0.3">
      <c r="B3444"/>
    </row>
    <row r="3445" spans="2:2" x14ac:dyDescent="0.3">
      <c r="B3445"/>
    </row>
    <row r="3446" spans="2:2" x14ac:dyDescent="0.3">
      <c r="B3446"/>
    </row>
    <row r="3447" spans="2:2" x14ac:dyDescent="0.3">
      <c r="B3447"/>
    </row>
    <row r="3448" spans="2:2" x14ac:dyDescent="0.3">
      <c r="B3448"/>
    </row>
    <row r="3449" spans="2:2" x14ac:dyDescent="0.3">
      <c r="B3449"/>
    </row>
    <row r="3450" spans="2:2" x14ac:dyDescent="0.3">
      <c r="B3450"/>
    </row>
    <row r="3451" spans="2:2" x14ac:dyDescent="0.3">
      <c r="B3451"/>
    </row>
    <row r="3452" spans="2:2" x14ac:dyDescent="0.3">
      <c r="B3452"/>
    </row>
    <row r="3453" spans="2:2" x14ac:dyDescent="0.3">
      <c r="B3453"/>
    </row>
    <row r="3454" spans="2:2" x14ac:dyDescent="0.3">
      <c r="B3454"/>
    </row>
    <row r="3455" spans="2:2" x14ac:dyDescent="0.3">
      <c r="B3455"/>
    </row>
    <row r="3456" spans="2:2" x14ac:dyDescent="0.3">
      <c r="B3456"/>
    </row>
    <row r="3457" spans="2:2" x14ac:dyDescent="0.3">
      <c r="B3457"/>
    </row>
    <row r="3458" spans="2:2" x14ac:dyDescent="0.3">
      <c r="B3458"/>
    </row>
    <row r="3459" spans="2:2" x14ac:dyDescent="0.3">
      <c r="B3459"/>
    </row>
    <row r="3460" spans="2:2" x14ac:dyDescent="0.3">
      <c r="B3460"/>
    </row>
    <row r="3461" spans="2:2" x14ac:dyDescent="0.3">
      <c r="B3461"/>
    </row>
    <row r="3462" spans="2:2" x14ac:dyDescent="0.3">
      <c r="B3462"/>
    </row>
    <row r="3463" spans="2:2" x14ac:dyDescent="0.3">
      <c r="B3463"/>
    </row>
    <row r="3464" spans="2:2" x14ac:dyDescent="0.3">
      <c r="B3464"/>
    </row>
    <row r="3465" spans="2:2" x14ac:dyDescent="0.3">
      <c r="B3465"/>
    </row>
    <row r="3466" spans="2:2" x14ac:dyDescent="0.3">
      <c r="B3466"/>
    </row>
    <row r="3467" spans="2:2" x14ac:dyDescent="0.3">
      <c r="B3467"/>
    </row>
    <row r="3468" spans="2:2" x14ac:dyDescent="0.3">
      <c r="B3468"/>
    </row>
    <row r="3469" spans="2:2" x14ac:dyDescent="0.3">
      <c r="B3469"/>
    </row>
    <row r="3470" spans="2:2" x14ac:dyDescent="0.3">
      <c r="B3470"/>
    </row>
    <row r="3471" spans="2:2" x14ac:dyDescent="0.3">
      <c r="B3471"/>
    </row>
    <row r="3472" spans="2:2" x14ac:dyDescent="0.3">
      <c r="B3472"/>
    </row>
    <row r="3473" spans="2:2" x14ac:dyDescent="0.3">
      <c r="B3473"/>
    </row>
    <row r="3474" spans="2:2" x14ac:dyDescent="0.3">
      <c r="B3474"/>
    </row>
    <row r="3475" spans="2:2" x14ac:dyDescent="0.3">
      <c r="B3475"/>
    </row>
    <row r="3476" spans="2:2" x14ac:dyDescent="0.3">
      <c r="B3476"/>
    </row>
    <row r="3477" spans="2:2" x14ac:dyDescent="0.3">
      <c r="B3477"/>
    </row>
    <row r="3478" spans="2:2" x14ac:dyDescent="0.3">
      <c r="B3478"/>
    </row>
    <row r="3479" spans="2:2" x14ac:dyDescent="0.3">
      <c r="B3479"/>
    </row>
    <row r="3480" spans="2:2" x14ac:dyDescent="0.3">
      <c r="B3480"/>
    </row>
    <row r="3481" spans="2:2" x14ac:dyDescent="0.3">
      <c r="B3481"/>
    </row>
    <row r="3482" spans="2:2" x14ac:dyDescent="0.3">
      <c r="B3482"/>
    </row>
    <row r="3483" spans="2:2" x14ac:dyDescent="0.3">
      <c r="B3483"/>
    </row>
    <row r="3484" spans="2:2" x14ac:dyDescent="0.3">
      <c r="B3484"/>
    </row>
    <row r="3485" spans="2:2" x14ac:dyDescent="0.3">
      <c r="B3485"/>
    </row>
    <row r="3486" spans="2:2" x14ac:dyDescent="0.3">
      <c r="B3486"/>
    </row>
    <row r="3487" spans="2:2" x14ac:dyDescent="0.3">
      <c r="B3487"/>
    </row>
    <row r="3488" spans="2:2" x14ac:dyDescent="0.3">
      <c r="B3488"/>
    </row>
    <row r="3489" spans="2:2" x14ac:dyDescent="0.3">
      <c r="B3489"/>
    </row>
    <row r="3490" spans="2:2" x14ac:dyDescent="0.3">
      <c r="B3490"/>
    </row>
    <row r="3491" spans="2:2" x14ac:dyDescent="0.3">
      <c r="B3491"/>
    </row>
    <row r="3492" spans="2:2" x14ac:dyDescent="0.3">
      <c r="B3492"/>
    </row>
    <row r="3493" spans="2:2" x14ac:dyDescent="0.3">
      <c r="B3493"/>
    </row>
    <row r="3494" spans="2:2" x14ac:dyDescent="0.3">
      <c r="B3494"/>
    </row>
    <row r="3495" spans="2:2" x14ac:dyDescent="0.3">
      <c r="B3495"/>
    </row>
    <row r="3496" spans="2:2" x14ac:dyDescent="0.3">
      <c r="B3496"/>
    </row>
    <row r="3497" spans="2:2" x14ac:dyDescent="0.3">
      <c r="B3497"/>
    </row>
    <row r="3498" spans="2:2" x14ac:dyDescent="0.3">
      <c r="B3498"/>
    </row>
    <row r="3499" spans="2:2" x14ac:dyDescent="0.3">
      <c r="B3499"/>
    </row>
    <row r="3500" spans="2:2" x14ac:dyDescent="0.3">
      <c r="B3500"/>
    </row>
    <row r="3501" spans="2:2" x14ac:dyDescent="0.3">
      <c r="B3501"/>
    </row>
    <row r="3502" spans="2:2" x14ac:dyDescent="0.3">
      <c r="B3502"/>
    </row>
    <row r="3503" spans="2:2" x14ac:dyDescent="0.3">
      <c r="B3503"/>
    </row>
    <row r="3504" spans="2:2" x14ac:dyDescent="0.3">
      <c r="B3504"/>
    </row>
    <row r="3505" spans="2:2" x14ac:dyDescent="0.3">
      <c r="B3505"/>
    </row>
    <row r="3506" spans="2:2" x14ac:dyDescent="0.3">
      <c r="B3506"/>
    </row>
    <row r="3507" spans="2:2" x14ac:dyDescent="0.3">
      <c r="B3507"/>
    </row>
    <row r="3508" spans="2:2" x14ac:dyDescent="0.3">
      <c r="B3508"/>
    </row>
    <row r="3509" spans="2:2" x14ac:dyDescent="0.3">
      <c r="B3509"/>
    </row>
    <row r="3510" spans="2:2" x14ac:dyDescent="0.3">
      <c r="B3510"/>
    </row>
    <row r="3511" spans="2:2" x14ac:dyDescent="0.3">
      <c r="B3511"/>
    </row>
    <row r="3512" spans="2:2" x14ac:dyDescent="0.3">
      <c r="B3512"/>
    </row>
    <row r="3513" spans="2:2" x14ac:dyDescent="0.3">
      <c r="B3513"/>
    </row>
    <row r="3514" spans="2:2" x14ac:dyDescent="0.3">
      <c r="B3514"/>
    </row>
    <row r="3515" spans="2:2" x14ac:dyDescent="0.3">
      <c r="B3515"/>
    </row>
    <row r="3516" spans="2:2" x14ac:dyDescent="0.3">
      <c r="B3516"/>
    </row>
    <row r="3517" spans="2:2" x14ac:dyDescent="0.3">
      <c r="B3517"/>
    </row>
    <row r="3518" spans="2:2" x14ac:dyDescent="0.3">
      <c r="B3518"/>
    </row>
    <row r="3519" spans="2:2" x14ac:dyDescent="0.3">
      <c r="B3519"/>
    </row>
    <row r="3520" spans="2:2" x14ac:dyDescent="0.3">
      <c r="B3520"/>
    </row>
    <row r="3521" spans="2:2" x14ac:dyDescent="0.3">
      <c r="B3521"/>
    </row>
    <row r="3522" spans="2:2" x14ac:dyDescent="0.3">
      <c r="B3522"/>
    </row>
    <row r="3523" spans="2:2" x14ac:dyDescent="0.3">
      <c r="B3523"/>
    </row>
    <row r="3524" spans="2:2" x14ac:dyDescent="0.3">
      <c r="B3524"/>
    </row>
    <row r="3525" spans="2:2" x14ac:dyDescent="0.3">
      <c r="B3525"/>
    </row>
    <row r="3526" spans="2:2" x14ac:dyDescent="0.3">
      <c r="B3526"/>
    </row>
    <row r="3527" spans="2:2" x14ac:dyDescent="0.3">
      <c r="B3527"/>
    </row>
    <row r="3528" spans="2:2" x14ac:dyDescent="0.3">
      <c r="B3528"/>
    </row>
    <row r="3529" spans="2:2" x14ac:dyDescent="0.3">
      <c r="B3529"/>
    </row>
    <row r="3530" spans="2:2" x14ac:dyDescent="0.3">
      <c r="B3530"/>
    </row>
    <row r="3531" spans="2:2" x14ac:dyDescent="0.3">
      <c r="B3531"/>
    </row>
    <row r="3532" spans="2:2" x14ac:dyDescent="0.3">
      <c r="B3532"/>
    </row>
    <row r="3533" spans="2:2" x14ac:dyDescent="0.3">
      <c r="B3533"/>
    </row>
    <row r="3534" spans="2:2" x14ac:dyDescent="0.3">
      <c r="B3534"/>
    </row>
    <row r="3535" spans="2:2" x14ac:dyDescent="0.3">
      <c r="B3535"/>
    </row>
    <row r="3536" spans="2:2" x14ac:dyDescent="0.3">
      <c r="B3536"/>
    </row>
    <row r="3537" spans="2:2" x14ac:dyDescent="0.3">
      <c r="B3537"/>
    </row>
    <row r="3538" spans="2:2" x14ac:dyDescent="0.3">
      <c r="B3538"/>
    </row>
    <row r="3539" spans="2:2" x14ac:dyDescent="0.3">
      <c r="B3539"/>
    </row>
    <row r="3540" spans="2:2" x14ac:dyDescent="0.3">
      <c r="B3540"/>
    </row>
    <row r="3541" spans="2:2" x14ac:dyDescent="0.3">
      <c r="B3541"/>
    </row>
    <row r="3542" spans="2:2" x14ac:dyDescent="0.3">
      <c r="B3542"/>
    </row>
    <row r="3543" spans="2:2" x14ac:dyDescent="0.3">
      <c r="B3543"/>
    </row>
    <row r="3544" spans="2:2" x14ac:dyDescent="0.3">
      <c r="B3544"/>
    </row>
    <row r="3545" spans="2:2" x14ac:dyDescent="0.3">
      <c r="B3545"/>
    </row>
    <row r="3546" spans="2:2" x14ac:dyDescent="0.3">
      <c r="B3546"/>
    </row>
    <row r="3547" spans="2:2" x14ac:dyDescent="0.3">
      <c r="B3547"/>
    </row>
    <row r="3548" spans="2:2" x14ac:dyDescent="0.3">
      <c r="B3548"/>
    </row>
    <row r="3549" spans="2:2" x14ac:dyDescent="0.3">
      <c r="B3549"/>
    </row>
    <row r="3550" spans="2:2" x14ac:dyDescent="0.3">
      <c r="B3550"/>
    </row>
    <row r="3551" spans="2:2" x14ac:dyDescent="0.3">
      <c r="B3551"/>
    </row>
    <row r="3552" spans="2:2" x14ac:dyDescent="0.3">
      <c r="B3552"/>
    </row>
    <row r="3553" spans="2:2" x14ac:dyDescent="0.3">
      <c r="B3553"/>
    </row>
    <row r="3554" spans="2:2" x14ac:dyDescent="0.3">
      <c r="B3554"/>
    </row>
    <row r="3555" spans="2:2" x14ac:dyDescent="0.3">
      <c r="B3555"/>
    </row>
    <row r="3556" spans="2:2" x14ac:dyDescent="0.3">
      <c r="B3556"/>
    </row>
    <row r="3557" spans="2:2" x14ac:dyDescent="0.3">
      <c r="B3557"/>
    </row>
    <row r="3558" spans="2:2" x14ac:dyDescent="0.3">
      <c r="B3558"/>
    </row>
    <row r="3559" spans="2:2" x14ac:dyDescent="0.3">
      <c r="B3559"/>
    </row>
    <row r="3560" spans="2:2" x14ac:dyDescent="0.3">
      <c r="B3560"/>
    </row>
    <row r="3561" spans="2:2" x14ac:dyDescent="0.3">
      <c r="B3561"/>
    </row>
    <row r="3562" spans="2:2" x14ac:dyDescent="0.3">
      <c r="B3562"/>
    </row>
    <row r="3563" spans="2:2" x14ac:dyDescent="0.3">
      <c r="B3563"/>
    </row>
    <row r="3564" spans="2:2" x14ac:dyDescent="0.3">
      <c r="B3564"/>
    </row>
    <row r="3565" spans="2:2" x14ac:dyDescent="0.3">
      <c r="B3565"/>
    </row>
    <row r="3566" spans="2:2" x14ac:dyDescent="0.3">
      <c r="B3566"/>
    </row>
    <row r="3567" spans="2:2" x14ac:dyDescent="0.3">
      <c r="B3567"/>
    </row>
    <row r="3568" spans="2:2" x14ac:dyDescent="0.3">
      <c r="B3568"/>
    </row>
    <row r="3569" spans="2:2" x14ac:dyDescent="0.3">
      <c r="B3569"/>
    </row>
    <row r="3570" spans="2:2" x14ac:dyDescent="0.3">
      <c r="B3570"/>
    </row>
    <row r="3571" spans="2:2" x14ac:dyDescent="0.3">
      <c r="B3571"/>
    </row>
    <row r="3572" spans="2:2" x14ac:dyDescent="0.3">
      <c r="B3572"/>
    </row>
    <row r="3573" spans="2:2" x14ac:dyDescent="0.3">
      <c r="B3573"/>
    </row>
    <row r="3574" spans="2:2" x14ac:dyDescent="0.3">
      <c r="B3574"/>
    </row>
    <row r="3575" spans="2:2" x14ac:dyDescent="0.3">
      <c r="B3575"/>
    </row>
    <row r="3576" spans="2:2" x14ac:dyDescent="0.3">
      <c r="B3576"/>
    </row>
    <row r="3577" spans="2:2" x14ac:dyDescent="0.3">
      <c r="B3577"/>
    </row>
    <row r="3578" spans="2:2" x14ac:dyDescent="0.3">
      <c r="B3578"/>
    </row>
    <row r="3579" spans="2:2" x14ac:dyDescent="0.3">
      <c r="B3579"/>
    </row>
    <row r="3580" spans="2:2" x14ac:dyDescent="0.3">
      <c r="B3580"/>
    </row>
    <row r="3581" spans="2:2" x14ac:dyDescent="0.3">
      <c r="B3581"/>
    </row>
    <row r="3582" spans="2:2" x14ac:dyDescent="0.3">
      <c r="B3582"/>
    </row>
    <row r="3583" spans="2:2" x14ac:dyDescent="0.3">
      <c r="B3583"/>
    </row>
    <row r="3584" spans="2:2" x14ac:dyDescent="0.3">
      <c r="B3584"/>
    </row>
    <row r="3585" spans="2:2" x14ac:dyDescent="0.3">
      <c r="B3585"/>
    </row>
    <row r="3586" spans="2:2" x14ac:dyDescent="0.3">
      <c r="B3586"/>
    </row>
    <row r="3587" spans="2:2" x14ac:dyDescent="0.3">
      <c r="B3587"/>
    </row>
    <row r="3588" spans="2:2" x14ac:dyDescent="0.3">
      <c r="B3588"/>
    </row>
    <row r="3589" spans="2:2" x14ac:dyDescent="0.3">
      <c r="B3589"/>
    </row>
    <row r="3590" spans="2:2" x14ac:dyDescent="0.3">
      <c r="B3590"/>
    </row>
    <row r="3591" spans="2:2" x14ac:dyDescent="0.3">
      <c r="B3591"/>
    </row>
    <row r="3592" spans="2:2" x14ac:dyDescent="0.3">
      <c r="B3592"/>
    </row>
    <row r="3593" spans="2:2" x14ac:dyDescent="0.3">
      <c r="B3593"/>
    </row>
    <row r="3594" spans="2:2" x14ac:dyDescent="0.3">
      <c r="B3594"/>
    </row>
    <row r="3595" spans="2:2" x14ac:dyDescent="0.3">
      <c r="B3595"/>
    </row>
    <row r="3596" spans="2:2" x14ac:dyDescent="0.3">
      <c r="B3596"/>
    </row>
    <row r="3597" spans="2:2" x14ac:dyDescent="0.3">
      <c r="B3597"/>
    </row>
    <row r="3598" spans="2:2" x14ac:dyDescent="0.3">
      <c r="B3598"/>
    </row>
    <row r="3599" spans="2:2" x14ac:dyDescent="0.3">
      <c r="B3599"/>
    </row>
    <row r="3600" spans="2:2" x14ac:dyDescent="0.3">
      <c r="B3600"/>
    </row>
    <row r="3601" spans="2:2" x14ac:dyDescent="0.3">
      <c r="B3601"/>
    </row>
    <row r="3602" spans="2:2" x14ac:dyDescent="0.3">
      <c r="B3602"/>
    </row>
    <row r="3603" spans="2:2" x14ac:dyDescent="0.3">
      <c r="B3603"/>
    </row>
    <row r="3604" spans="2:2" x14ac:dyDescent="0.3">
      <c r="B3604"/>
    </row>
    <row r="3605" spans="2:2" x14ac:dyDescent="0.3">
      <c r="B3605"/>
    </row>
    <row r="3606" spans="2:2" x14ac:dyDescent="0.3">
      <c r="B3606"/>
    </row>
    <row r="3607" spans="2:2" x14ac:dyDescent="0.3">
      <c r="B3607"/>
    </row>
    <row r="3608" spans="2:2" x14ac:dyDescent="0.3">
      <c r="B3608"/>
    </row>
    <row r="3609" spans="2:2" x14ac:dyDescent="0.3">
      <c r="B3609"/>
    </row>
    <row r="3610" spans="2:2" x14ac:dyDescent="0.3">
      <c r="B3610"/>
    </row>
    <row r="3611" spans="2:2" x14ac:dyDescent="0.3">
      <c r="B3611"/>
    </row>
    <row r="3612" spans="2:2" x14ac:dyDescent="0.3">
      <c r="B3612"/>
    </row>
    <row r="3613" spans="2:2" x14ac:dyDescent="0.3">
      <c r="B3613"/>
    </row>
    <row r="3614" spans="2:2" x14ac:dyDescent="0.3">
      <c r="B3614"/>
    </row>
    <row r="3615" spans="2:2" x14ac:dyDescent="0.3">
      <c r="B3615"/>
    </row>
    <row r="3616" spans="2:2" x14ac:dyDescent="0.3">
      <c r="B3616"/>
    </row>
    <row r="3617" spans="2:2" x14ac:dyDescent="0.3">
      <c r="B3617"/>
    </row>
    <row r="3618" spans="2:2" x14ac:dyDescent="0.3">
      <c r="B3618"/>
    </row>
    <row r="3619" spans="2:2" x14ac:dyDescent="0.3">
      <c r="B3619"/>
    </row>
    <row r="3620" spans="2:2" x14ac:dyDescent="0.3">
      <c r="B3620"/>
    </row>
    <row r="3621" spans="2:2" x14ac:dyDescent="0.3">
      <c r="B3621"/>
    </row>
    <row r="3622" spans="2:2" x14ac:dyDescent="0.3">
      <c r="B3622"/>
    </row>
    <row r="3623" spans="2:2" x14ac:dyDescent="0.3">
      <c r="B3623"/>
    </row>
    <row r="3624" spans="2:2" x14ac:dyDescent="0.3">
      <c r="B3624"/>
    </row>
    <row r="3625" spans="2:2" x14ac:dyDescent="0.3">
      <c r="B3625"/>
    </row>
    <row r="3626" spans="2:2" x14ac:dyDescent="0.3">
      <c r="B3626"/>
    </row>
    <row r="3627" spans="2:2" x14ac:dyDescent="0.3">
      <c r="B3627"/>
    </row>
    <row r="3628" spans="2:2" x14ac:dyDescent="0.3">
      <c r="B3628"/>
    </row>
    <row r="3629" spans="2:2" x14ac:dyDescent="0.3">
      <c r="B3629"/>
    </row>
    <row r="3630" spans="2:2" x14ac:dyDescent="0.3">
      <c r="B3630"/>
    </row>
    <row r="3631" spans="2:2" x14ac:dyDescent="0.3">
      <c r="B3631"/>
    </row>
    <row r="3632" spans="2:2" x14ac:dyDescent="0.3">
      <c r="B3632"/>
    </row>
    <row r="3633" spans="2:2" x14ac:dyDescent="0.3">
      <c r="B3633"/>
    </row>
    <row r="3634" spans="2:2" x14ac:dyDescent="0.3">
      <c r="B3634"/>
    </row>
    <row r="3635" spans="2:2" x14ac:dyDescent="0.3">
      <c r="B3635"/>
    </row>
    <row r="3636" spans="2:2" x14ac:dyDescent="0.3">
      <c r="B3636"/>
    </row>
    <row r="3637" spans="2:2" x14ac:dyDescent="0.3">
      <c r="B3637"/>
    </row>
    <row r="3638" spans="2:2" x14ac:dyDescent="0.3">
      <c r="B3638"/>
    </row>
    <row r="3639" spans="2:2" x14ac:dyDescent="0.3">
      <c r="B3639"/>
    </row>
    <row r="3640" spans="2:2" x14ac:dyDescent="0.3">
      <c r="B3640"/>
    </row>
    <row r="3641" spans="2:2" x14ac:dyDescent="0.3">
      <c r="B3641"/>
    </row>
    <row r="3642" spans="2:2" x14ac:dyDescent="0.3">
      <c r="B3642"/>
    </row>
    <row r="3643" spans="2:2" x14ac:dyDescent="0.3">
      <c r="B3643"/>
    </row>
    <row r="3644" spans="2:2" x14ac:dyDescent="0.3">
      <c r="B3644"/>
    </row>
    <row r="3645" spans="2:2" x14ac:dyDescent="0.3">
      <c r="B3645"/>
    </row>
    <row r="3646" spans="2:2" x14ac:dyDescent="0.3">
      <c r="B3646"/>
    </row>
    <row r="3647" spans="2:2" x14ac:dyDescent="0.3">
      <c r="B3647"/>
    </row>
    <row r="3648" spans="2:2" x14ac:dyDescent="0.3">
      <c r="B3648"/>
    </row>
    <row r="3649" spans="2:2" x14ac:dyDescent="0.3">
      <c r="B3649"/>
    </row>
    <row r="3650" spans="2:2" x14ac:dyDescent="0.3">
      <c r="B3650"/>
    </row>
    <row r="3651" spans="2:2" x14ac:dyDescent="0.3">
      <c r="B3651"/>
    </row>
    <row r="3652" spans="2:2" x14ac:dyDescent="0.3">
      <c r="B3652"/>
    </row>
    <row r="3653" spans="2:2" x14ac:dyDescent="0.3">
      <c r="B3653"/>
    </row>
    <row r="3654" spans="2:2" x14ac:dyDescent="0.3">
      <c r="B3654"/>
    </row>
    <row r="3655" spans="2:2" x14ac:dyDescent="0.3">
      <c r="B3655"/>
    </row>
    <row r="3656" spans="2:2" x14ac:dyDescent="0.3">
      <c r="B3656"/>
    </row>
    <row r="3657" spans="2:2" x14ac:dyDescent="0.3">
      <c r="B3657"/>
    </row>
    <row r="3658" spans="2:2" x14ac:dyDescent="0.3">
      <c r="B3658"/>
    </row>
    <row r="3659" spans="2:2" x14ac:dyDescent="0.3">
      <c r="B3659"/>
    </row>
    <row r="3660" spans="2:2" x14ac:dyDescent="0.3">
      <c r="B3660"/>
    </row>
    <row r="3661" spans="2:2" x14ac:dyDescent="0.3">
      <c r="B3661"/>
    </row>
    <row r="3662" spans="2:2" x14ac:dyDescent="0.3">
      <c r="B3662"/>
    </row>
    <row r="3663" spans="2:2" x14ac:dyDescent="0.3">
      <c r="B3663"/>
    </row>
    <row r="3664" spans="2:2" x14ac:dyDescent="0.3">
      <c r="B3664"/>
    </row>
    <row r="3665" spans="2:2" x14ac:dyDescent="0.3">
      <c r="B3665"/>
    </row>
    <row r="3666" spans="2:2" x14ac:dyDescent="0.3">
      <c r="B3666"/>
    </row>
    <row r="3667" spans="2:2" x14ac:dyDescent="0.3">
      <c r="B3667"/>
    </row>
    <row r="3668" spans="2:2" x14ac:dyDescent="0.3">
      <c r="B3668"/>
    </row>
    <row r="3669" spans="2:2" x14ac:dyDescent="0.3">
      <c r="B3669"/>
    </row>
    <row r="3670" spans="2:2" x14ac:dyDescent="0.3">
      <c r="B3670"/>
    </row>
    <row r="3671" spans="2:2" x14ac:dyDescent="0.3">
      <c r="B3671"/>
    </row>
    <row r="3672" spans="2:2" x14ac:dyDescent="0.3">
      <c r="B3672"/>
    </row>
    <row r="3673" spans="2:2" x14ac:dyDescent="0.3">
      <c r="B3673"/>
    </row>
    <row r="3674" spans="2:2" x14ac:dyDescent="0.3">
      <c r="B3674"/>
    </row>
    <row r="3675" spans="2:2" x14ac:dyDescent="0.3">
      <c r="B3675"/>
    </row>
    <row r="3676" spans="2:2" x14ac:dyDescent="0.3">
      <c r="B3676"/>
    </row>
    <row r="3677" spans="2:2" x14ac:dyDescent="0.3">
      <c r="B3677"/>
    </row>
    <row r="3678" spans="2:2" x14ac:dyDescent="0.3">
      <c r="B3678"/>
    </row>
    <row r="3679" spans="2:2" x14ac:dyDescent="0.3">
      <c r="B3679"/>
    </row>
    <row r="3680" spans="2:2" x14ac:dyDescent="0.3">
      <c r="B3680"/>
    </row>
    <row r="3681" spans="2:2" x14ac:dyDescent="0.3">
      <c r="B3681"/>
    </row>
    <row r="3682" spans="2:2" x14ac:dyDescent="0.3">
      <c r="B3682"/>
    </row>
    <row r="3683" spans="2:2" x14ac:dyDescent="0.3">
      <c r="B3683"/>
    </row>
    <row r="3684" spans="2:2" x14ac:dyDescent="0.3">
      <c r="B3684"/>
    </row>
    <row r="3685" spans="2:2" x14ac:dyDescent="0.3">
      <c r="B3685"/>
    </row>
    <row r="3686" spans="2:2" x14ac:dyDescent="0.3">
      <c r="B3686"/>
    </row>
    <row r="3687" spans="2:2" x14ac:dyDescent="0.3">
      <c r="B3687"/>
    </row>
    <row r="3688" spans="2:2" x14ac:dyDescent="0.3">
      <c r="B3688"/>
    </row>
    <row r="3689" spans="2:2" x14ac:dyDescent="0.3">
      <c r="B3689"/>
    </row>
    <row r="3690" spans="2:2" x14ac:dyDescent="0.3">
      <c r="B3690"/>
    </row>
    <row r="3691" spans="2:2" x14ac:dyDescent="0.3">
      <c r="B3691"/>
    </row>
    <row r="3692" spans="2:2" x14ac:dyDescent="0.3">
      <c r="B3692"/>
    </row>
    <row r="3693" spans="2:2" x14ac:dyDescent="0.3">
      <c r="B3693"/>
    </row>
    <row r="3694" spans="2:2" x14ac:dyDescent="0.3">
      <c r="B3694"/>
    </row>
    <row r="3695" spans="2:2" x14ac:dyDescent="0.3">
      <c r="B3695"/>
    </row>
    <row r="3696" spans="2:2" x14ac:dyDescent="0.3">
      <c r="B3696"/>
    </row>
    <row r="3697" spans="2:2" x14ac:dyDescent="0.3">
      <c r="B3697"/>
    </row>
    <row r="3698" spans="2:2" x14ac:dyDescent="0.3">
      <c r="B3698"/>
    </row>
    <row r="3699" spans="2:2" x14ac:dyDescent="0.3">
      <c r="B3699"/>
    </row>
    <row r="3700" spans="2:2" x14ac:dyDescent="0.3">
      <c r="B3700"/>
    </row>
    <row r="3701" spans="2:2" x14ac:dyDescent="0.3">
      <c r="B3701"/>
    </row>
    <row r="3702" spans="2:2" x14ac:dyDescent="0.3">
      <c r="B3702"/>
    </row>
    <row r="3703" spans="2:2" x14ac:dyDescent="0.3">
      <c r="B3703"/>
    </row>
    <row r="3704" spans="2:2" x14ac:dyDescent="0.3">
      <c r="B3704"/>
    </row>
    <row r="3705" spans="2:2" x14ac:dyDescent="0.3">
      <c r="B3705"/>
    </row>
    <row r="3706" spans="2:2" x14ac:dyDescent="0.3">
      <c r="B3706"/>
    </row>
    <row r="3707" spans="2:2" x14ac:dyDescent="0.3">
      <c r="B3707"/>
    </row>
    <row r="3708" spans="2:2" x14ac:dyDescent="0.3">
      <c r="B3708"/>
    </row>
    <row r="3709" spans="2:2" x14ac:dyDescent="0.3">
      <c r="B3709"/>
    </row>
    <row r="3710" spans="2:2" x14ac:dyDescent="0.3">
      <c r="B3710"/>
    </row>
    <row r="3711" spans="2:2" x14ac:dyDescent="0.3">
      <c r="B3711"/>
    </row>
    <row r="3712" spans="2:2" x14ac:dyDescent="0.3">
      <c r="B3712"/>
    </row>
    <row r="3713" spans="2:2" x14ac:dyDescent="0.3">
      <c r="B3713"/>
    </row>
    <row r="3714" spans="2:2" x14ac:dyDescent="0.3">
      <c r="B3714"/>
    </row>
    <row r="3715" spans="2:2" x14ac:dyDescent="0.3">
      <c r="B3715"/>
    </row>
    <row r="3716" spans="2:2" x14ac:dyDescent="0.3">
      <c r="B3716"/>
    </row>
    <row r="3717" spans="2:2" x14ac:dyDescent="0.3">
      <c r="B3717"/>
    </row>
    <row r="3718" spans="2:2" x14ac:dyDescent="0.3">
      <c r="B3718"/>
    </row>
    <row r="3719" spans="2:2" x14ac:dyDescent="0.3">
      <c r="B3719"/>
    </row>
    <row r="3720" spans="2:2" x14ac:dyDescent="0.3">
      <c r="B3720"/>
    </row>
    <row r="3721" spans="2:2" x14ac:dyDescent="0.3">
      <c r="B3721"/>
    </row>
    <row r="3722" spans="2:2" x14ac:dyDescent="0.3">
      <c r="B3722"/>
    </row>
    <row r="3723" spans="2:2" x14ac:dyDescent="0.3">
      <c r="B3723"/>
    </row>
    <row r="3724" spans="2:2" x14ac:dyDescent="0.3">
      <c r="B3724"/>
    </row>
    <row r="3725" spans="2:2" x14ac:dyDescent="0.3">
      <c r="B3725"/>
    </row>
    <row r="3726" spans="2:2" x14ac:dyDescent="0.3">
      <c r="B3726"/>
    </row>
    <row r="3727" spans="2:2" x14ac:dyDescent="0.3">
      <c r="B3727"/>
    </row>
    <row r="3728" spans="2:2" x14ac:dyDescent="0.3">
      <c r="B3728"/>
    </row>
    <row r="3729" spans="2:2" x14ac:dyDescent="0.3">
      <c r="B3729"/>
    </row>
    <row r="3730" spans="2:2" x14ac:dyDescent="0.3">
      <c r="B3730"/>
    </row>
    <row r="3731" spans="2:2" x14ac:dyDescent="0.3">
      <c r="B3731"/>
    </row>
    <row r="3732" spans="2:2" x14ac:dyDescent="0.3">
      <c r="B3732"/>
    </row>
    <row r="3733" spans="2:2" x14ac:dyDescent="0.3">
      <c r="B3733"/>
    </row>
    <row r="3734" spans="2:2" x14ac:dyDescent="0.3">
      <c r="B3734"/>
    </row>
    <row r="3735" spans="2:2" x14ac:dyDescent="0.3">
      <c r="B3735"/>
    </row>
    <row r="3736" spans="2:2" x14ac:dyDescent="0.3">
      <c r="B3736"/>
    </row>
    <row r="3737" spans="2:2" x14ac:dyDescent="0.3">
      <c r="B3737"/>
    </row>
    <row r="3738" spans="2:2" x14ac:dyDescent="0.3">
      <c r="B3738"/>
    </row>
    <row r="3739" spans="2:2" x14ac:dyDescent="0.3">
      <c r="B3739"/>
    </row>
    <row r="3740" spans="2:2" x14ac:dyDescent="0.3">
      <c r="B3740"/>
    </row>
    <row r="3741" spans="2:2" x14ac:dyDescent="0.3">
      <c r="B3741"/>
    </row>
    <row r="3742" spans="2:2" x14ac:dyDescent="0.3">
      <c r="B3742"/>
    </row>
    <row r="3743" spans="2:2" x14ac:dyDescent="0.3">
      <c r="B3743"/>
    </row>
    <row r="3744" spans="2:2" x14ac:dyDescent="0.3">
      <c r="B3744"/>
    </row>
    <row r="3745" spans="2:2" x14ac:dyDescent="0.3">
      <c r="B3745"/>
    </row>
    <row r="3746" spans="2:2" x14ac:dyDescent="0.3">
      <c r="B3746"/>
    </row>
    <row r="3747" spans="2:2" x14ac:dyDescent="0.3">
      <c r="B3747"/>
    </row>
    <row r="3748" spans="2:2" x14ac:dyDescent="0.3">
      <c r="B3748"/>
    </row>
    <row r="3749" spans="2:2" x14ac:dyDescent="0.3">
      <c r="B3749"/>
    </row>
    <row r="3750" spans="2:2" x14ac:dyDescent="0.3">
      <c r="B3750"/>
    </row>
    <row r="3751" spans="2:2" x14ac:dyDescent="0.3">
      <c r="B3751"/>
    </row>
    <row r="3752" spans="2:2" x14ac:dyDescent="0.3">
      <c r="B3752"/>
    </row>
    <row r="3753" spans="2:2" x14ac:dyDescent="0.3">
      <c r="B3753"/>
    </row>
    <row r="3754" spans="2:2" x14ac:dyDescent="0.3">
      <c r="B3754"/>
    </row>
    <row r="3755" spans="2:2" x14ac:dyDescent="0.3">
      <c r="B3755"/>
    </row>
    <row r="3756" spans="2:2" x14ac:dyDescent="0.3">
      <c r="B3756"/>
    </row>
    <row r="3757" spans="2:2" x14ac:dyDescent="0.3">
      <c r="B3757"/>
    </row>
    <row r="3758" spans="2:2" x14ac:dyDescent="0.3">
      <c r="B3758"/>
    </row>
    <row r="3759" spans="2:2" x14ac:dyDescent="0.3">
      <c r="B3759"/>
    </row>
    <row r="3760" spans="2:2" x14ac:dyDescent="0.3">
      <c r="B3760"/>
    </row>
    <row r="3761" spans="2:2" x14ac:dyDescent="0.3">
      <c r="B3761"/>
    </row>
    <row r="3762" spans="2:2" x14ac:dyDescent="0.3">
      <c r="B3762"/>
    </row>
    <row r="3763" spans="2:2" x14ac:dyDescent="0.3">
      <c r="B3763"/>
    </row>
    <row r="3764" spans="2:2" x14ac:dyDescent="0.3">
      <c r="B3764"/>
    </row>
    <row r="3765" spans="2:2" x14ac:dyDescent="0.3">
      <c r="B3765"/>
    </row>
    <row r="3766" spans="2:2" x14ac:dyDescent="0.3">
      <c r="B3766"/>
    </row>
    <row r="3767" spans="2:2" x14ac:dyDescent="0.3">
      <c r="B3767"/>
    </row>
    <row r="3768" spans="2:2" x14ac:dyDescent="0.3">
      <c r="B3768"/>
    </row>
    <row r="3769" spans="2:2" x14ac:dyDescent="0.3">
      <c r="B3769"/>
    </row>
    <row r="3770" spans="2:2" x14ac:dyDescent="0.3">
      <c r="B3770"/>
    </row>
    <row r="3771" spans="2:2" x14ac:dyDescent="0.3">
      <c r="B3771"/>
    </row>
    <row r="3772" spans="2:2" x14ac:dyDescent="0.3">
      <c r="B3772"/>
    </row>
    <row r="3773" spans="2:2" x14ac:dyDescent="0.3">
      <c r="B3773"/>
    </row>
    <row r="3774" spans="2:2" x14ac:dyDescent="0.3">
      <c r="B3774"/>
    </row>
    <row r="3775" spans="2:2" x14ac:dyDescent="0.3">
      <c r="B3775"/>
    </row>
    <row r="3776" spans="2:2" x14ac:dyDescent="0.3">
      <c r="B3776"/>
    </row>
    <row r="3777" spans="2:2" x14ac:dyDescent="0.3">
      <c r="B3777"/>
    </row>
    <row r="3778" spans="2:2" x14ac:dyDescent="0.3">
      <c r="B3778"/>
    </row>
    <row r="3779" spans="2:2" x14ac:dyDescent="0.3">
      <c r="B3779"/>
    </row>
    <row r="3780" spans="2:2" x14ac:dyDescent="0.3">
      <c r="B3780"/>
    </row>
    <row r="3781" spans="2:2" x14ac:dyDescent="0.3">
      <c r="B3781"/>
    </row>
    <row r="3782" spans="2:2" x14ac:dyDescent="0.3">
      <c r="B3782"/>
    </row>
    <row r="3783" spans="2:2" x14ac:dyDescent="0.3">
      <c r="B3783"/>
    </row>
    <row r="3784" spans="2:2" x14ac:dyDescent="0.3">
      <c r="B3784"/>
    </row>
    <row r="3785" spans="2:2" x14ac:dyDescent="0.3">
      <c r="B3785"/>
    </row>
    <row r="3786" spans="2:2" x14ac:dyDescent="0.3">
      <c r="B3786"/>
    </row>
    <row r="3787" spans="2:2" x14ac:dyDescent="0.3">
      <c r="B3787"/>
    </row>
    <row r="3788" spans="2:2" x14ac:dyDescent="0.3">
      <c r="B3788"/>
    </row>
    <row r="3789" spans="2:2" x14ac:dyDescent="0.3">
      <c r="B3789"/>
    </row>
    <row r="3790" spans="2:2" x14ac:dyDescent="0.3">
      <c r="B3790"/>
    </row>
    <row r="3791" spans="2:2" x14ac:dyDescent="0.3">
      <c r="B3791"/>
    </row>
    <row r="3792" spans="2:2" x14ac:dyDescent="0.3">
      <c r="B3792"/>
    </row>
    <row r="3793" spans="2:2" x14ac:dyDescent="0.3">
      <c r="B3793"/>
    </row>
    <row r="3794" spans="2:2" x14ac:dyDescent="0.3">
      <c r="B3794"/>
    </row>
    <row r="3795" spans="2:2" x14ac:dyDescent="0.3">
      <c r="B3795"/>
    </row>
    <row r="3796" spans="2:2" x14ac:dyDescent="0.3">
      <c r="B3796"/>
    </row>
    <row r="3797" spans="2:2" x14ac:dyDescent="0.3">
      <c r="B3797"/>
    </row>
    <row r="3798" spans="2:2" x14ac:dyDescent="0.3">
      <c r="B3798"/>
    </row>
    <row r="3799" spans="2:2" x14ac:dyDescent="0.3">
      <c r="B3799"/>
    </row>
    <row r="3800" spans="2:2" x14ac:dyDescent="0.3">
      <c r="B3800"/>
    </row>
    <row r="3801" spans="2:2" x14ac:dyDescent="0.3">
      <c r="B3801"/>
    </row>
    <row r="3802" spans="2:2" x14ac:dyDescent="0.3">
      <c r="B3802"/>
    </row>
    <row r="3803" spans="2:2" x14ac:dyDescent="0.3">
      <c r="B3803"/>
    </row>
    <row r="3804" spans="2:2" x14ac:dyDescent="0.3">
      <c r="B3804"/>
    </row>
    <row r="3805" spans="2:2" x14ac:dyDescent="0.3">
      <c r="B3805"/>
    </row>
    <row r="3806" spans="2:2" x14ac:dyDescent="0.3">
      <c r="B3806"/>
    </row>
    <row r="3807" spans="2:2" x14ac:dyDescent="0.3">
      <c r="B3807"/>
    </row>
    <row r="3808" spans="2:2" x14ac:dyDescent="0.3">
      <c r="B3808"/>
    </row>
    <row r="3809" spans="2:2" x14ac:dyDescent="0.3">
      <c r="B3809"/>
    </row>
    <row r="3810" spans="2:2" x14ac:dyDescent="0.3">
      <c r="B3810"/>
    </row>
    <row r="3811" spans="2:2" x14ac:dyDescent="0.3">
      <c r="B3811"/>
    </row>
    <row r="3812" spans="2:2" x14ac:dyDescent="0.3">
      <c r="B3812"/>
    </row>
    <row r="3813" spans="2:2" x14ac:dyDescent="0.3">
      <c r="B3813"/>
    </row>
    <row r="3814" spans="2:2" x14ac:dyDescent="0.3">
      <c r="B3814"/>
    </row>
    <row r="3815" spans="2:2" x14ac:dyDescent="0.3">
      <c r="B3815"/>
    </row>
    <row r="3816" spans="2:2" x14ac:dyDescent="0.3">
      <c r="B3816"/>
    </row>
    <row r="3817" spans="2:2" x14ac:dyDescent="0.3">
      <c r="B3817"/>
    </row>
    <row r="3818" spans="2:2" x14ac:dyDescent="0.3">
      <c r="B3818"/>
    </row>
    <row r="3819" spans="2:2" x14ac:dyDescent="0.3">
      <c r="B3819"/>
    </row>
    <row r="3820" spans="2:2" x14ac:dyDescent="0.3">
      <c r="B3820"/>
    </row>
    <row r="3821" spans="2:2" x14ac:dyDescent="0.3">
      <c r="B3821"/>
    </row>
    <row r="3822" spans="2:2" x14ac:dyDescent="0.3">
      <c r="B3822"/>
    </row>
    <row r="3823" spans="2:2" x14ac:dyDescent="0.3">
      <c r="B3823"/>
    </row>
    <row r="3824" spans="2:2" x14ac:dyDescent="0.3">
      <c r="B3824"/>
    </row>
    <row r="3825" spans="2:2" x14ac:dyDescent="0.3">
      <c r="B3825"/>
    </row>
    <row r="3826" spans="2:2" x14ac:dyDescent="0.3">
      <c r="B3826"/>
    </row>
    <row r="3827" spans="2:2" x14ac:dyDescent="0.3">
      <c r="B3827"/>
    </row>
    <row r="3828" spans="2:2" x14ac:dyDescent="0.3">
      <c r="B3828"/>
    </row>
    <row r="3829" spans="2:2" x14ac:dyDescent="0.3">
      <c r="B3829"/>
    </row>
    <row r="3830" spans="2:2" x14ac:dyDescent="0.3">
      <c r="B3830"/>
    </row>
    <row r="3831" spans="2:2" x14ac:dyDescent="0.3">
      <c r="B3831"/>
    </row>
    <row r="3832" spans="2:2" x14ac:dyDescent="0.3">
      <c r="B3832"/>
    </row>
    <row r="3833" spans="2:2" x14ac:dyDescent="0.3">
      <c r="B3833"/>
    </row>
    <row r="3834" spans="2:2" x14ac:dyDescent="0.3">
      <c r="B3834"/>
    </row>
    <row r="3835" spans="2:2" x14ac:dyDescent="0.3">
      <c r="B3835"/>
    </row>
    <row r="3836" spans="2:2" x14ac:dyDescent="0.3">
      <c r="B3836"/>
    </row>
    <row r="3837" spans="2:2" x14ac:dyDescent="0.3">
      <c r="B3837"/>
    </row>
    <row r="3838" spans="2:2" x14ac:dyDescent="0.3">
      <c r="B3838"/>
    </row>
    <row r="3839" spans="2:2" x14ac:dyDescent="0.3">
      <c r="B3839"/>
    </row>
    <row r="3840" spans="2:2" x14ac:dyDescent="0.3">
      <c r="B3840"/>
    </row>
    <row r="3841" spans="2:2" x14ac:dyDescent="0.3">
      <c r="B3841"/>
    </row>
    <row r="3842" spans="2:2" x14ac:dyDescent="0.3">
      <c r="B3842"/>
    </row>
    <row r="3843" spans="2:2" x14ac:dyDescent="0.3">
      <c r="B3843"/>
    </row>
    <row r="3844" spans="2:2" x14ac:dyDescent="0.3">
      <c r="B3844"/>
    </row>
    <row r="3845" spans="2:2" x14ac:dyDescent="0.3">
      <c r="B3845"/>
    </row>
    <row r="3846" spans="2:2" x14ac:dyDescent="0.3">
      <c r="B3846"/>
    </row>
    <row r="3847" spans="2:2" x14ac:dyDescent="0.3">
      <c r="B3847"/>
    </row>
    <row r="3848" spans="2:2" x14ac:dyDescent="0.3">
      <c r="B3848"/>
    </row>
    <row r="3849" spans="2:2" x14ac:dyDescent="0.3">
      <c r="B3849"/>
    </row>
    <row r="3850" spans="2:2" x14ac:dyDescent="0.3">
      <c r="B3850"/>
    </row>
    <row r="3851" spans="2:2" x14ac:dyDescent="0.3">
      <c r="B3851"/>
    </row>
    <row r="3852" spans="2:2" x14ac:dyDescent="0.3">
      <c r="B3852"/>
    </row>
    <row r="3853" spans="2:2" x14ac:dyDescent="0.3">
      <c r="B3853"/>
    </row>
    <row r="3854" spans="2:2" x14ac:dyDescent="0.3">
      <c r="B3854"/>
    </row>
    <row r="3855" spans="2:2" x14ac:dyDescent="0.3">
      <c r="B3855"/>
    </row>
    <row r="3856" spans="2:2" x14ac:dyDescent="0.3">
      <c r="B3856"/>
    </row>
    <row r="3857" spans="2:2" x14ac:dyDescent="0.3">
      <c r="B3857"/>
    </row>
    <row r="3858" spans="2:2" x14ac:dyDescent="0.3">
      <c r="B3858"/>
    </row>
    <row r="3859" spans="2:2" x14ac:dyDescent="0.3">
      <c r="B3859"/>
    </row>
    <row r="3860" spans="2:2" x14ac:dyDescent="0.3">
      <c r="B3860"/>
    </row>
    <row r="3861" spans="2:2" x14ac:dyDescent="0.3">
      <c r="B3861"/>
    </row>
    <row r="3862" spans="2:2" x14ac:dyDescent="0.3">
      <c r="B3862"/>
    </row>
    <row r="3863" spans="2:2" x14ac:dyDescent="0.3">
      <c r="B3863"/>
    </row>
    <row r="3864" spans="2:2" x14ac:dyDescent="0.3">
      <c r="B3864"/>
    </row>
    <row r="3865" spans="2:2" x14ac:dyDescent="0.3">
      <c r="B3865"/>
    </row>
    <row r="3866" spans="2:2" x14ac:dyDescent="0.3">
      <c r="B3866"/>
    </row>
    <row r="3867" spans="2:2" x14ac:dyDescent="0.3">
      <c r="B3867"/>
    </row>
    <row r="3868" spans="2:2" x14ac:dyDescent="0.3">
      <c r="B3868"/>
    </row>
    <row r="3869" spans="2:2" x14ac:dyDescent="0.3">
      <c r="B3869"/>
    </row>
    <row r="3870" spans="2:2" x14ac:dyDescent="0.3">
      <c r="B3870"/>
    </row>
    <row r="3871" spans="2:2" x14ac:dyDescent="0.3">
      <c r="B3871"/>
    </row>
    <row r="3872" spans="2:2" x14ac:dyDescent="0.3">
      <c r="B3872"/>
    </row>
    <row r="3873" spans="2:2" x14ac:dyDescent="0.3">
      <c r="B3873"/>
    </row>
    <row r="3874" spans="2:2" x14ac:dyDescent="0.3">
      <c r="B3874"/>
    </row>
    <row r="3875" spans="2:2" x14ac:dyDescent="0.3">
      <c r="B3875"/>
    </row>
    <row r="3876" spans="2:2" x14ac:dyDescent="0.3">
      <c r="B3876"/>
    </row>
    <row r="3877" spans="2:2" x14ac:dyDescent="0.3">
      <c r="B3877"/>
    </row>
    <row r="3878" spans="2:2" x14ac:dyDescent="0.3">
      <c r="B3878"/>
    </row>
    <row r="3879" spans="2:2" x14ac:dyDescent="0.3">
      <c r="B3879"/>
    </row>
    <row r="3880" spans="2:2" x14ac:dyDescent="0.3">
      <c r="B3880"/>
    </row>
    <row r="3881" spans="2:2" x14ac:dyDescent="0.3">
      <c r="B3881"/>
    </row>
    <row r="3882" spans="2:2" x14ac:dyDescent="0.3">
      <c r="B3882"/>
    </row>
    <row r="3883" spans="2:2" x14ac:dyDescent="0.3">
      <c r="B3883"/>
    </row>
    <row r="3884" spans="2:2" x14ac:dyDescent="0.3">
      <c r="B3884"/>
    </row>
    <row r="3885" spans="2:2" x14ac:dyDescent="0.3">
      <c r="B3885"/>
    </row>
    <row r="3886" spans="2:2" x14ac:dyDescent="0.3">
      <c r="B3886"/>
    </row>
    <row r="3887" spans="2:2" x14ac:dyDescent="0.3">
      <c r="B3887"/>
    </row>
    <row r="3888" spans="2:2" x14ac:dyDescent="0.3">
      <c r="B3888"/>
    </row>
    <row r="3889" spans="2:2" x14ac:dyDescent="0.3">
      <c r="B3889"/>
    </row>
    <row r="3890" spans="2:2" x14ac:dyDescent="0.3">
      <c r="B3890"/>
    </row>
    <row r="3891" spans="2:2" x14ac:dyDescent="0.3">
      <c r="B3891"/>
    </row>
    <row r="3892" spans="2:2" x14ac:dyDescent="0.3">
      <c r="B3892"/>
    </row>
    <row r="3893" spans="2:2" x14ac:dyDescent="0.3">
      <c r="B3893"/>
    </row>
    <row r="3894" spans="2:2" x14ac:dyDescent="0.3">
      <c r="B3894"/>
    </row>
    <row r="3895" spans="2:2" x14ac:dyDescent="0.3">
      <c r="B3895"/>
    </row>
    <row r="3896" spans="2:2" x14ac:dyDescent="0.3">
      <c r="B3896"/>
    </row>
    <row r="3897" spans="2:2" x14ac:dyDescent="0.3">
      <c r="B3897"/>
    </row>
    <row r="3898" spans="2:2" x14ac:dyDescent="0.3">
      <c r="B3898"/>
    </row>
    <row r="3899" spans="2:2" x14ac:dyDescent="0.3">
      <c r="B3899"/>
    </row>
    <row r="3900" spans="2:2" x14ac:dyDescent="0.3">
      <c r="B3900"/>
    </row>
    <row r="3901" spans="2:2" x14ac:dyDescent="0.3">
      <c r="B3901"/>
    </row>
    <row r="3902" spans="2:2" x14ac:dyDescent="0.3">
      <c r="B3902"/>
    </row>
    <row r="3903" spans="2:2" x14ac:dyDescent="0.3">
      <c r="B3903"/>
    </row>
    <row r="3904" spans="2:2" x14ac:dyDescent="0.3">
      <c r="B3904"/>
    </row>
    <row r="3905" spans="2:2" x14ac:dyDescent="0.3">
      <c r="B3905"/>
    </row>
    <row r="3906" spans="2:2" x14ac:dyDescent="0.3">
      <c r="B3906"/>
    </row>
    <row r="3907" spans="2:2" x14ac:dyDescent="0.3">
      <c r="B3907"/>
    </row>
    <row r="3908" spans="2:2" x14ac:dyDescent="0.3">
      <c r="B3908"/>
    </row>
    <row r="3909" spans="2:2" x14ac:dyDescent="0.3">
      <c r="B3909"/>
    </row>
    <row r="3910" spans="2:2" x14ac:dyDescent="0.3">
      <c r="B3910"/>
    </row>
    <row r="3911" spans="2:2" x14ac:dyDescent="0.3">
      <c r="B3911"/>
    </row>
    <row r="3912" spans="2:2" x14ac:dyDescent="0.3">
      <c r="B3912"/>
    </row>
    <row r="3913" spans="2:2" x14ac:dyDescent="0.3">
      <c r="B3913"/>
    </row>
    <row r="3914" spans="2:2" x14ac:dyDescent="0.3">
      <c r="B3914"/>
    </row>
    <row r="3915" spans="2:2" x14ac:dyDescent="0.3">
      <c r="B3915"/>
    </row>
    <row r="3916" spans="2:2" x14ac:dyDescent="0.3">
      <c r="B3916"/>
    </row>
    <row r="3917" spans="2:2" x14ac:dyDescent="0.3">
      <c r="B3917"/>
    </row>
    <row r="3918" spans="2:2" x14ac:dyDescent="0.3">
      <c r="B3918"/>
    </row>
    <row r="3919" spans="2:2" x14ac:dyDescent="0.3">
      <c r="B3919"/>
    </row>
    <row r="3920" spans="2:2" x14ac:dyDescent="0.3">
      <c r="B3920"/>
    </row>
    <row r="3921" spans="2:2" x14ac:dyDescent="0.3">
      <c r="B3921"/>
    </row>
    <row r="3922" spans="2:2" x14ac:dyDescent="0.3">
      <c r="B3922"/>
    </row>
    <row r="3923" spans="2:2" x14ac:dyDescent="0.3">
      <c r="B3923"/>
    </row>
    <row r="3924" spans="2:2" x14ac:dyDescent="0.3">
      <c r="B3924"/>
    </row>
    <row r="3925" spans="2:2" x14ac:dyDescent="0.3">
      <c r="B3925"/>
    </row>
    <row r="3926" spans="2:2" x14ac:dyDescent="0.3">
      <c r="B3926"/>
    </row>
    <row r="3927" spans="2:2" x14ac:dyDescent="0.3">
      <c r="B3927"/>
    </row>
    <row r="3928" spans="2:2" x14ac:dyDescent="0.3">
      <c r="B3928"/>
    </row>
    <row r="3929" spans="2:2" x14ac:dyDescent="0.3">
      <c r="B3929"/>
    </row>
    <row r="3930" spans="2:2" x14ac:dyDescent="0.3">
      <c r="B3930"/>
    </row>
    <row r="3931" spans="2:2" x14ac:dyDescent="0.3">
      <c r="B3931"/>
    </row>
    <row r="3932" spans="2:2" x14ac:dyDescent="0.3">
      <c r="B3932"/>
    </row>
    <row r="3933" spans="2:2" x14ac:dyDescent="0.3">
      <c r="B3933"/>
    </row>
    <row r="3934" spans="2:2" x14ac:dyDescent="0.3">
      <c r="B3934"/>
    </row>
    <row r="3935" spans="2:2" x14ac:dyDescent="0.3">
      <c r="B3935"/>
    </row>
    <row r="3936" spans="2:2" x14ac:dyDescent="0.3">
      <c r="B3936"/>
    </row>
    <row r="3937" spans="2:2" x14ac:dyDescent="0.3">
      <c r="B3937"/>
    </row>
    <row r="3938" spans="2:2" x14ac:dyDescent="0.3">
      <c r="B3938"/>
    </row>
    <row r="3939" spans="2:2" x14ac:dyDescent="0.3">
      <c r="B3939"/>
    </row>
    <row r="3940" spans="2:2" x14ac:dyDescent="0.3">
      <c r="B3940"/>
    </row>
    <row r="3941" spans="2:2" x14ac:dyDescent="0.3">
      <c r="B3941"/>
    </row>
    <row r="3942" spans="2:2" x14ac:dyDescent="0.3">
      <c r="B3942"/>
    </row>
    <row r="3943" spans="2:2" x14ac:dyDescent="0.3">
      <c r="B3943"/>
    </row>
    <row r="3944" spans="2:2" x14ac:dyDescent="0.3">
      <c r="B3944"/>
    </row>
    <row r="3945" spans="2:2" x14ac:dyDescent="0.3">
      <c r="B3945"/>
    </row>
    <row r="3946" spans="2:2" x14ac:dyDescent="0.3">
      <c r="B3946"/>
    </row>
    <row r="3947" spans="2:2" x14ac:dyDescent="0.3">
      <c r="B3947"/>
    </row>
    <row r="3948" spans="2:2" x14ac:dyDescent="0.3">
      <c r="B3948"/>
    </row>
    <row r="3949" spans="2:2" x14ac:dyDescent="0.3">
      <c r="B3949"/>
    </row>
    <row r="3950" spans="2:2" x14ac:dyDescent="0.3">
      <c r="B3950"/>
    </row>
    <row r="3951" spans="2:2" x14ac:dyDescent="0.3">
      <c r="B3951"/>
    </row>
    <row r="3952" spans="2:2" x14ac:dyDescent="0.3">
      <c r="B3952"/>
    </row>
    <row r="3953" spans="2:2" x14ac:dyDescent="0.3">
      <c r="B3953"/>
    </row>
    <row r="3954" spans="2:2" x14ac:dyDescent="0.3">
      <c r="B3954"/>
    </row>
    <row r="3955" spans="2:2" x14ac:dyDescent="0.3">
      <c r="B3955"/>
    </row>
    <row r="3956" spans="2:2" x14ac:dyDescent="0.3">
      <c r="B3956"/>
    </row>
    <row r="3957" spans="2:2" x14ac:dyDescent="0.3">
      <c r="B3957"/>
    </row>
    <row r="3958" spans="2:2" x14ac:dyDescent="0.3">
      <c r="B3958"/>
    </row>
    <row r="3959" spans="2:2" x14ac:dyDescent="0.3">
      <c r="B3959"/>
    </row>
    <row r="3960" spans="2:2" x14ac:dyDescent="0.3">
      <c r="B3960"/>
    </row>
    <row r="3961" spans="2:2" x14ac:dyDescent="0.3">
      <c r="B3961"/>
    </row>
    <row r="3962" spans="2:2" x14ac:dyDescent="0.3">
      <c r="B3962"/>
    </row>
    <row r="3963" spans="2:2" x14ac:dyDescent="0.3">
      <c r="B3963"/>
    </row>
    <row r="3964" spans="2:2" x14ac:dyDescent="0.3">
      <c r="B3964"/>
    </row>
    <row r="3965" spans="2:2" x14ac:dyDescent="0.3">
      <c r="B3965"/>
    </row>
    <row r="3966" spans="2:2" x14ac:dyDescent="0.3">
      <c r="B3966"/>
    </row>
    <row r="3967" spans="2:2" x14ac:dyDescent="0.3">
      <c r="B3967"/>
    </row>
    <row r="3968" spans="2:2" x14ac:dyDescent="0.3">
      <c r="B3968"/>
    </row>
    <row r="3969" spans="2:2" x14ac:dyDescent="0.3">
      <c r="B3969"/>
    </row>
    <row r="3970" spans="2:2" x14ac:dyDescent="0.3">
      <c r="B3970"/>
    </row>
    <row r="3971" spans="2:2" x14ac:dyDescent="0.3">
      <c r="B3971"/>
    </row>
    <row r="3972" spans="2:2" x14ac:dyDescent="0.3">
      <c r="B3972"/>
    </row>
    <row r="3973" spans="2:2" x14ac:dyDescent="0.3">
      <c r="B3973"/>
    </row>
    <row r="3974" spans="2:2" x14ac:dyDescent="0.3">
      <c r="B3974"/>
    </row>
    <row r="3975" spans="2:2" x14ac:dyDescent="0.3">
      <c r="B3975"/>
    </row>
    <row r="3976" spans="2:2" x14ac:dyDescent="0.3">
      <c r="B3976"/>
    </row>
    <row r="3977" spans="2:2" x14ac:dyDescent="0.3">
      <c r="B3977"/>
    </row>
    <row r="3978" spans="2:2" x14ac:dyDescent="0.3">
      <c r="B3978"/>
    </row>
    <row r="3979" spans="2:2" x14ac:dyDescent="0.3">
      <c r="B3979"/>
    </row>
    <row r="3980" spans="2:2" x14ac:dyDescent="0.3">
      <c r="B3980"/>
    </row>
    <row r="3981" spans="2:2" x14ac:dyDescent="0.3">
      <c r="B3981"/>
    </row>
    <row r="3982" spans="2:2" x14ac:dyDescent="0.3">
      <c r="B3982"/>
    </row>
    <row r="3983" spans="2:2" x14ac:dyDescent="0.3">
      <c r="B3983"/>
    </row>
    <row r="3984" spans="2:2" x14ac:dyDescent="0.3">
      <c r="B3984"/>
    </row>
    <row r="3985" spans="2:2" x14ac:dyDescent="0.3">
      <c r="B3985"/>
    </row>
    <row r="3986" spans="2:2" x14ac:dyDescent="0.3">
      <c r="B3986"/>
    </row>
    <row r="3987" spans="2:2" x14ac:dyDescent="0.3">
      <c r="B3987"/>
    </row>
    <row r="3988" spans="2:2" x14ac:dyDescent="0.3">
      <c r="B3988"/>
    </row>
    <row r="3989" spans="2:2" x14ac:dyDescent="0.3">
      <c r="B3989"/>
    </row>
    <row r="3990" spans="2:2" x14ac:dyDescent="0.3">
      <c r="B3990"/>
    </row>
    <row r="3991" spans="2:2" x14ac:dyDescent="0.3">
      <c r="B3991"/>
    </row>
    <row r="3992" spans="2:2" x14ac:dyDescent="0.3">
      <c r="B3992"/>
    </row>
    <row r="3993" spans="2:2" x14ac:dyDescent="0.3">
      <c r="B3993"/>
    </row>
    <row r="3994" spans="2:2" x14ac:dyDescent="0.3">
      <c r="B3994"/>
    </row>
    <row r="3995" spans="2:2" x14ac:dyDescent="0.3">
      <c r="B3995"/>
    </row>
    <row r="3996" spans="2:2" x14ac:dyDescent="0.3">
      <c r="B3996"/>
    </row>
    <row r="3997" spans="2:2" x14ac:dyDescent="0.3">
      <c r="B3997"/>
    </row>
    <row r="3998" spans="2:2" x14ac:dyDescent="0.3">
      <c r="B3998"/>
    </row>
    <row r="3999" spans="2:2" x14ac:dyDescent="0.3">
      <c r="B3999"/>
    </row>
    <row r="4000" spans="2:2" x14ac:dyDescent="0.3">
      <c r="B4000"/>
    </row>
    <row r="4001" spans="2:2" x14ac:dyDescent="0.3">
      <c r="B4001"/>
    </row>
    <row r="4002" spans="2:2" x14ac:dyDescent="0.3">
      <c r="B4002"/>
    </row>
    <row r="4003" spans="2:2" x14ac:dyDescent="0.3">
      <c r="B4003"/>
    </row>
    <row r="4004" spans="2:2" x14ac:dyDescent="0.3">
      <c r="B4004"/>
    </row>
    <row r="4005" spans="2:2" x14ac:dyDescent="0.3">
      <c r="B4005"/>
    </row>
    <row r="4006" spans="2:2" x14ac:dyDescent="0.3">
      <c r="B4006"/>
    </row>
    <row r="4007" spans="2:2" x14ac:dyDescent="0.3">
      <c r="B4007"/>
    </row>
    <row r="4008" spans="2:2" x14ac:dyDescent="0.3">
      <c r="B4008"/>
    </row>
    <row r="4009" spans="2:2" x14ac:dyDescent="0.3">
      <c r="B4009"/>
    </row>
    <row r="4010" spans="2:2" x14ac:dyDescent="0.3">
      <c r="B4010"/>
    </row>
    <row r="4011" spans="2:2" x14ac:dyDescent="0.3">
      <c r="B4011"/>
    </row>
    <row r="4012" spans="2:2" x14ac:dyDescent="0.3">
      <c r="B4012"/>
    </row>
    <row r="4013" spans="2:2" x14ac:dyDescent="0.3">
      <c r="B4013"/>
    </row>
    <row r="4014" spans="2:2" x14ac:dyDescent="0.3">
      <c r="B4014"/>
    </row>
    <row r="4015" spans="2:2" x14ac:dyDescent="0.3">
      <c r="B4015"/>
    </row>
    <row r="4016" spans="2:2" x14ac:dyDescent="0.3">
      <c r="B4016"/>
    </row>
    <row r="4017" spans="2:2" x14ac:dyDescent="0.3">
      <c r="B4017"/>
    </row>
    <row r="4018" spans="2:2" x14ac:dyDescent="0.3">
      <c r="B4018"/>
    </row>
    <row r="4019" spans="2:2" x14ac:dyDescent="0.3">
      <c r="B4019"/>
    </row>
    <row r="4020" spans="2:2" x14ac:dyDescent="0.3">
      <c r="B4020"/>
    </row>
    <row r="4021" spans="2:2" x14ac:dyDescent="0.3">
      <c r="B4021"/>
    </row>
    <row r="4022" spans="2:2" x14ac:dyDescent="0.3">
      <c r="B4022"/>
    </row>
    <row r="4023" spans="2:2" x14ac:dyDescent="0.3">
      <c r="B4023"/>
    </row>
    <row r="4024" spans="2:2" x14ac:dyDescent="0.3">
      <c r="B4024"/>
    </row>
    <row r="4025" spans="2:2" x14ac:dyDescent="0.3">
      <c r="B4025"/>
    </row>
    <row r="4026" spans="2:2" x14ac:dyDescent="0.3">
      <c r="B4026"/>
    </row>
    <row r="4027" spans="2:2" x14ac:dyDescent="0.3">
      <c r="B4027"/>
    </row>
    <row r="4028" spans="2:2" x14ac:dyDescent="0.3">
      <c r="B4028"/>
    </row>
    <row r="4029" spans="2:2" x14ac:dyDescent="0.3">
      <c r="B4029"/>
    </row>
    <row r="4030" spans="2:2" x14ac:dyDescent="0.3">
      <c r="B4030"/>
    </row>
    <row r="4031" spans="2:2" x14ac:dyDescent="0.3">
      <c r="B4031"/>
    </row>
    <row r="4032" spans="2:2" x14ac:dyDescent="0.3">
      <c r="B4032"/>
    </row>
    <row r="4033" spans="2:2" x14ac:dyDescent="0.3">
      <c r="B4033"/>
    </row>
    <row r="4034" spans="2:2" x14ac:dyDescent="0.3">
      <c r="B4034"/>
    </row>
    <row r="4035" spans="2:2" x14ac:dyDescent="0.3">
      <c r="B4035"/>
    </row>
    <row r="4036" spans="2:2" x14ac:dyDescent="0.3">
      <c r="B4036"/>
    </row>
    <row r="4037" spans="2:2" x14ac:dyDescent="0.3">
      <c r="B4037"/>
    </row>
    <row r="4038" spans="2:2" x14ac:dyDescent="0.3">
      <c r="B4038"/>
    </row>
    <row r="4039" spans="2:2" x14ac:dyDescent="0.3">
      <c r="B4039"/>
    </row>
    <row r="4040" spans="2:2" x14ac:dyDescent="0.3">
      <c r="B4040"/>
    </row>
    <row r="4041" spans="2:2" x14ac:dyDescent="0.3">
      <c r="B4041"/>
    </row>
    <row r="4042" spans="2:2" x14ac:dyDescent="0.3">
      <c r="B4042"/>
    </row>
    <row r="4043" spans="2:2" x14ac:dyDescent="0.3">
      <c r="B4043"/>
    </row>
    <row r="4044" spans="2:2" x14ac:dyDescent="0.3">
      <c r="B4044"/>
    </row>
    <row r="4045" spans="2:2" x14ac:dyDescent="0.3">
      <c r="B4045"/>
    </row>
    <row r="4046" spans="2:2" x14ac:dyDescent="0.3">
      <c r="B4046"/>
    </row>
    <row r="4047" spans="2:2" x14ac:dyDescent="0.3">
      <c r="B4047"/>
    </row>
    <row r="4048" spans="2:2" x14ac:dyDescent="0.3">
      <c r="B4048"/>
    </row>
    <row r="4049" spans="2:2" x14ac:dyDescent="0.3">
      <c r="B4049"/>
    </row>
    <row r="4050" spans="2:2" x14ac:dyDescent="0.3">
      <c r="B4050"/>
    </row>
    <row r="4051" spans="2:2" x14ac:dyDescent="0.3">
      <c r="B4051"/>
    </row>
    <row r="4052" spans="2:2" x14ac:dyDescent="0.3">
      <c r="B4052"/>
    </row>
    <row r="4053" spans="2:2" x14ac:dyDescent="0.3">
      <c r="B4053"/>
    </row>
    <row r="4054" spans="2:2" x14ac:dyDescent="0.3">
      <c r="B4054"/>
    </row>
    <row r="4055" spans="2:2" x14ac:dyDescent="0.3">
      <c r="B4055"/>
    </row>
    <row r="4056" spans="2:2" x14ac:dyDescent="0.3">
      <c r="B4056"/>
    </row>
    <row r="4057" spans="2:2" x14ac:dyDescent="0.3">
      <c r="B4057"/>
    </row>
    <row r="4058" spans="2:2" x14ac:dyDescent="0.3">
      <c r="B4058"/>
    </row>
    <row r="4059" spans="2:2" x14ac:dyDescent="0.3">
      <c r="B4059"/>
    </row>
    <row r="4060" spans="2:2" x14ac:dyDescent="0.3">
      <c r="B4060"/>
    </row>
    <row r="4061" spans="2:2" x14ac:dyDescent="0.3">
      <c r="B4061"/>
    </row>
    <row r="4062" spans="2:2" x14ac:dyDescent="0.3">
      <c r="B4062"/>
    </row>
    <row r="4063" spans="2:2" x14ac:dyDescent="0.3">
      <c r="B4063"/>
    </row>
    <row r="4064" spans="2:2" x14ac:dyDescent="0.3">
      <c r="B4064"/>
    </row>
    <row r="4065" spans="2:2" x14ac:dyDescent="0.3">
      <c r="B4065"/>
    </row>
    <row r="4066" spans="2:2" x14ac:dyDescent="0.3">
      <c r="B4066"/>
    </row>
    <row r="4067" spans="2:2" x14ac:dyDescent="0.3">
      <c r="B4067"/>
    </row>
    <row r="4068" spans="2:2" x14ac:dyDescent="0.3">
      <c r="B4068"/>
    </row>
    <row r="4069" spans="2:2" x14ac:dyDescent="0.3">
      <c r="B4069"/>
    </row>
    <row r="4070" spans="2:2" x14ac:dyDescent="0.3">
      <c r="B4070"/>
    </row>
    <row r="4071" spans="2:2" x14ac:dyDescent="0.3">
      <c r="B4071"/>
    </row>
    <row r="4072" spans="2:2" x14ac:dyDescent="0.3">
      <c r="B4072"/>
    </row>
    <row r="4073" spans="2:2" x14ac:dyDescent="0.3">
      <c r="B4073"/>
    </row>
    <row r="4074" spans="2:2" x14ac:dyDescent="0.3">
      <c r="B4074"/>
    </row>
    <row r="4075" spans="2:2" x14ac:dyDescent="0.3">
      <c r="B4075"/>
    </row>
    <row r="4076" spans="2:2" x14ac:dyDescent="0.3">
      <c r="B4076"/>
    </row>
    <row r="4077" spans="2:2" x14ac:dyDescent="0.3">
      <c r="B4077"/>
    </row>
    <row r="4078" spans="2:2" x14ac:dyDescent="0.3">
      <c r="B4078"/>
    </row>
    <row r="4079" spans="2:2" x14ac:dyDescent="0.3">
      <c r="B4079"/>
    </row>
    <row r="4080" spans="2:2" x14ac:dyDescent="0.3">
      <c r="B4080"/>
    </row>
    <row r="4081" spans="2:2" x14ac:dyDescent="0.3">
      <c r="B4081"/>
    </row>
    <row r="4082" spans="2:2" x14ac:dyDescent="0.3">
      <c r="B4082"/>
    </row>
    <row r="4083" spans="2:2" x14ac:dyDescent="0.3">
      <c r="B4083"/>
    </row>
    <row r="4084" spans="2:2" x14ac:dyDescent="0.3">
      <c r="B4084"/>
    </row>
    <row r="4085" spans="2:2" x14ac:dyDescent="0.3">
      <c r="B4085"/>
    </row>
    <row r="4086" spans="2:2" x14ac:dyDescent="0.3">
      <c r="B4086"/>
    </row>
    <row r="4087" spans="2:2" x14ac:dyDescent="0.3">
      <c r="B4087"/>
    </row>
    <row r="4088" spans="2:2" x14ac:dyDescent="0.3">
      <c r="B4088"/>
    </row>
    <row r="4089" spans="2:2" x14ac:dyDescent="0.3">
      <c r="B4089"/>
    </row>
    <row r="4090" spans="2:2" x14ac:dyDescent="0.3">
      <c r="B4090"/>
    </row>
    <row r="4091" spans="2:2" x14ac:dyDescent="0.3">
      <c r="B4091"/>
    </row>
    <row r="4092" spans="2:2" x14ac:dyDescent="0.3">
      <c r="B4092"/>
    </row>
    <row r="4093" spans="2:2" x14ac:dyDescent="0.3">
      <c r="B4093"/>
    </row>
    <row r="4094" spans="2:2" x14ac:dyDescent="0.3">
      <c r="B4094"/>
    </row>
    <row r="4095" spans="2:2" x14ac:dyDescent="0.3">
      <c r="B4095"/>
    </row>
    <row r="4096" spans="2:2" x14ac:dyDescent="0.3">
      <c r="B4096"/>
    </row>
    <row r="4097" spans="2:2" x14ac:dyDescent="0.3">
      <c r="B4097"/>
    </row>
    <row r="4098" spans="2:2" x14ac:dyDescent="0.3">
      <c r="B4098"/>
    </row>
    <row r="4099" spans="2:2" x14ac:dyDescent="0.3">
      <c r="B4099"/>
    </row>
    <row r="4100" spans="2:2" x14ac:dyDescent="0.3">
      <c r="B4100"/>
    </row>
    <row r="4101" spans="2:2" x14ac:dyDescent="0.3">
      <c r="B4101"/>
    </row>
    <row r="4102" spans="2:2" x14ac:dyDescent="0.3">
      <c r="B4102"/>
    </row>
    <row r="4103" spans="2:2" x14ac:dyDescent="0.3">
      <c r="B4103"/>
    </row>
    <row r="4104" spans="2:2" x14ac:dyDescent="0.3">
      <c r="B4104"/>
    </row>
    <row r="4105" spans="2:2" x14ac:dyDescent="0.3">
      <c r="B4105"/>
    </row>
    <row r="4106" spans="2:2" x14ac:dyDescent="0.3">
      <c r="B4106"/>
    </row>
    <row r="4107" spans="2:2" x14ac:dyDescent="0.3">
      <c r="B4107"/>
    </row>
    <row r="4108" spans="2:2" x14ac:dyDescent="0.3">
      <c r="B4108"/>
    </row>
    <row r="4109" spans="2:2" x14ac:dyDescent="0.3">
      <c r="B4109"/>
    </row>
    <row r="4110" spans="2:2" x14ac:dyDescent="0.3">
      <c r="B4110"/>
    </row>
    <row r="4111" spans="2:2" x14ac:dyDescent="0.3">
      <c r="B4111"/>
    </row>
    <row r="4112" spans="2:2" x14ac:dyDescent="0.3">
      <c r="B4112"/>
    </row>
    <row r="4113" spans="2:2" x14ac:dyDescent="0.3">
      <c r="B4113"/>
    </row>
    <row r="4114" spans="2:2" x14ac:dyDescent="0.3">
      <c r="B4114"/>
    </row>
    <row r="4115" spans="2:2" x14ac:dyDescent="0.3">
      <c r="B4115"/>
    </row>
    <row r="4116" spans="2:2" x14ac:dyDescent="0.3">
      <c r="B4116"/>
    </row>
    <row r="4117" spans="2:2" x14ac:dyDescent="0.3">
      <c r="B4117"/>
    </row>
    <row r="4118" spans="2:2" x14ac:dyDescent="0.3">
      <c r="B4118"/>
    </row>
    <row r="4119" spans="2:2" x14ac:dyDescent="0.3">
      <c r="B4119"/>
    </row>
    <row r="4120" spans="2:2" x14ac:dyDescent="0.3">
      <c r="B4120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B23" sqref="B23"/>
    </sheetView>
  </sheetViews>
  <sheetFormatPr defaultRowHeight="14.4" x14ac:dyDescent="0.3"/>
  <cols>
    <col min="1" max="1" width="28.109375" style="12" bestFit="1" customWidth="1"/>
    <col min="2" max="2" width="18.109375" bestFit="1" customWidth="1"/>
    <col min="3" max="3" width="14.33203125" bestFit="1" customWidth="1"/>
    <col min="4" max="4" width="17" bestFit="1" customWidth="1"/>
    <col min="5" max="5" width="13.109375" bestFit="1" customWidth="1"/>
    <col min="6" max="6" width="20" bestFit="1" customWidth="1"/>
    <col min="7" max="7" width="16.6640625" bestFit="1" customWidth="1"/>
    <col min="8" max="8" width="19.88671875" bestFit="1" customWidth="1"/>
  </cols>
  <sheetData>
    <row r="1" spans="1:8" s="1" customFormat="1" x14ac:dyDescent="0.3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3">
      <c r="A2" s="20" t="s">
        <v>8389</v>
      </c>
      <c r="B2" s="19">
        <f>COUNTIFS(Sheet1!$D$2:$D$4115, "&lt;1000", Sheet1!$F$2:$F$4115, "successful")</f>
        <v>322</v>
      </c>
      <c r="C2" s="19">
        <f>COUNTIFS(Sheet1!$D$2:$D$4115, "&lt;1000", Sheet1!$F$2:$F$4115, "Failed")</f>
        <v>113</v>
      </c>
      <c r="D2" s="19">
        <f>COUNTIFS(Sheet1!$D$2:$D$4115, "&lt;1000", Sheet1!$F$2:$F$4115, "canceled")</f>
        <v>18</v>
      </c>
      <c r="E2" s="19">
        <f>SUM(B2:D2)</f>
        <v>453</v>
      </c>
      <c r="F2" s="21">
        <f>B2/E2*100%</f>
        <v>0.71081677704194257</v>
      </c>
      <c r="G2" s="21">
        <f>C2/E2*100%</f>
        <v>0.24944812362030905</v>
      </c>
      <c r="H2" s="21">
        <f>D2/E2*100%</f>
        <v>3.9735099337748346E-2</v>
      </c>
    </row>
    <row r="3" spans="1:8" x14ac:dyDescent="0.3">
      <c r="A3" s="20" t="s">
        <v>8390</v>
      </c>
      <c r="B3" s="19">
        <f>COUNTIFS(Sheet1!$D$2:$D$4115, "&gt;=1000", Sheet1!$D$2:$D$4115, "&lt;=4999",Sheet1!$F$2:$F$4115, "successful")</f>
        <v>932</v>
      </c>
      <c r="C3" s="19">
        <f>COUNTIFS(Sheet1!$D$2:$D$4115, "&gt;=1000", Sheet1!$D$2:$D$4115, "&lt;=4999",Sheet1!$F$2:$F$4115, "Failed")</f>
        <v>420</v>
      </c>
      <c r="D3" s="19">
        <f>COUNTIFS(Sheet1!$D$2:$D$4115, "&gt;=1000", Sheet1!$D$2:$D$4115, "&lt;=4999",Sheet1!$F$2:$F$4115, "Canceled")</f>
        <v>60</v>
      </c>
      <c r="E3" s="19">
        <f t="shared" ref="E3:E13" si="0">SUM(B3:D3)</f>
        <v>1412</v>
      </c>
      <c r="F3" s="21">
        <f t="shared" ref="F3:F13" si="1">B3/E3*100%</f>
        <v>0.66005665722379603</v>
      </c>
      <c r="G3" s="21">
        <f t="shared" ref="G3:G13" si="2">C3/E3*100%</f>
        <v>0.29745042492917845</v>
      </c>
      <c r="H3" s="21">
        <f t="shared" ref="H3:H13" si="3">D3/E3*100%</f>
        <v>4.2492917847025496E-2</v>
      </c>
    </row>
    <row r="4" spans="1:8" x14ac:dyDescent="0.3">
      <c r="A4" s="20" t="s">
        <v>8391</v>
      </c>
      <c r="B4" s="19">
        <f>COUNTIFS(Sheet1!$D$2:$D$4115, "&gt;=5000", Sheet1!$D$2:$D$4115, "&lt;=9999", Sheet1!$F$2:$F$4115, "successful")</f>
        <v>381</v>
      </c>
      <c r="C4" s="19">
        <f>COUNTIFS(Sheet1!$D$2:$D$4115, "&gt;=5000", Sheet1!$D$2:$D$4115, "&lt;=9999", Sheet1!$F$2:$F$4115, "Failed")</f>
        <v>283</v>
      </c>
      <c r="D4" s="19">
        <f>COUNTIFS(Sheet1!$D$2:$D$4115, "&gt;=5000", Sheet1!$D$2:$D$4115, "&lt;=9999", Sheet1!$F$2:$F$4115, "Canceled")</f>
        <v>52</v>
      </c>
      <c r="E4" s="19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3">
      <c r="A5" s="20" t="s">
        <v>8392</v>
      </c>
      <c r="B5" s="19">
        <f>COUNTIFS(Sheet1!$D$2:$D$4115, "&gt;=10000", Sheet1!$D$2:$D$4115, "&lt;=14999", Sheet1!$F$2:$F$4115, "successful")</f>
        <v>168</v>
      </c>
      <c r="C5" s="19">
        <f>COUNTIFS(Sheet1!$D$2:$D$4115, "&gt;=10000", Sheet1!$D$2:$D$4115, "&lt;=14999", Sheet1!$F$2:$F$4115, "Failed")</f>
        <v>144</v>
      </c>
      <c r="D5" s="19">
        <f>COUNTIFS(Sheet1!$D$2:$D$4115, "&gt;=10000", Sheet1!$D$2:$D$4115, "&lt;=14999", Sheet1!$F$2:$F$4115, "Canceled")</f>
        <v>40</v>
      </c>
      <c r="E5" s="19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3">
      <c r="A6" s="20" t="s">
        <v>8393</v>
      </c>
      <c r="B6" s="19">
        <f>COUNTIFS(Sheet1!$D$2:$D$4115, "&gt;=15000", Sheet1!$D$2:$D$4115, "&lt;=19999", Sheet1!$F$2:$F$4115, "successful")</f>
        <v>94</v>
      </c>
      <c r="C6" s="19">
        <f>COUNTIFS(Sheet1!$D$2:$D$4115, "&gt;=15000", Sheet1!$D$2:$D$4115, "&lt;=19999", Sheet1!$F$2:$F$4115, "Failed")</f>
        <v>90</v>
      </c>
      <c r="D6" s="19">
        <f>COUNTIFS(Sheet1!$D$2:$D$4115, "&gt;=15000", Sheet1!$D$2:$D$4115, "&lt;=19999", Sheet1!$F$2:$F$4115, "Canceled")</f>
        <v>17</v>
      </c>
      <c r="E6" s="19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3">
      <c r="A7" s="20" t="s">
        <v>8394</v>
      </c>
      <c r="B7" s="19">
        <f>COUNTIFS(Sheet1!$D$2:$D$4115, "&gt;=20000", Sheet1!$D$2:$D$4115, "&lt;=24999", Sheet1!$F$2:$F$4115, "successful")</f>
        <v>62</v>
      </c>
      <c r="C7" s="19">
        <f>COUNTIFS(Sheet1!$D$2:$D$4115, "&gt;=20000", Sheet1!$D$2:$D$4115, "&lt;=24999", Sheet1!$F$2:$F$4115, "Failed")</f>
        <v>72</v>
      </c>
      <c r="D7" s="19">
        <f>COUNTIFS(Sheet1!$D$2:$D$4115, "&gt;=20000", Sheet1!$D$2:$D$4115, "&lt;=24999", Sheet1!$F$2:$F$4115, "Canceled")</f>
        <v>14</v>
      </c>
      <c r="E7" s="19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3">
      <c r="A8" s="20" t="s">
        <v>8395</v>
      </c>
      <c r="B8" s="19">
        <f>COUNTIFS(Sheet1!$D$2:$D$4115, "&gt;=25000", Sheet1!$D$2:$D$4115, "&lt;=29999", Sheet1!$F$2:$F$4115, "successful")</f>
        <v>55</v>
      </c>
      <c r="C8" s="19">
        <f>COUNTIFS(Sheet1!$D$2:$D$4115, "&gt;=25000", Sheet1!$D$2:$D$4115, "&lt;=29999", Sheet1!$F$2:$F$4115, "Failed")</f>
        <v>64</v>
      </c>
      <c r="D8" s="19">
        <f>COUNTIFS(Sheet1!$D$2:$D$4115, "&gt;=25000", Sheet1!$D$2:$D$4115, "&lt;=29999", Sheet1!$F$2:$F$4115, "Canceled")</f>
        <v>18</v>
      </c>
      <c r="E8" s="19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3">
      <c r="A9" s="20" t="s">
        <v>8396</v>
      </c>
      <c r="B9" s="19">
        <f>COUNTIFS(Sheet1!$D$2:$D$4115,"&gt;=30000", Sheet1!$D$2:$D$4115, "&lt;=34999", Sheet1!$F$2:$F$4115, "successful")</f>
        <v>32</v>
      </c>
      <c r="C9" s="19">
        <f>COUNTIFS(Sheet1!$D$2:$D$4115,"&gt;=30000", Sheet1!$D$2:$D$4115, "&lt;=34999", Sheet1!$F$2:$F$4115, "Failed")</f>
        <v>37</v>
      </c>
      <c r="D9" s="19">
        <f>COUNTIFS(Sheet1!$D$2:$D$4115,"&gt;=30000", Sheet1!$D$2:$D$4115, "&lt;=34999", Sheet1!$F$2:$F$4115, "Canceled")</f>
        <v>13</v>
      </c>
      <c r="E9" s="1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3">
      <c r="A10" s="20" t="s">
        <v>8397</v>
      </c>
      <c r="B10" s="19">
        <f>COUNTIFS(Sheet1!$D$2:$D$4115,"&gt;=35000", Sheet1!$D$2:$D$4115, "&lt;=39999",Sheet1!$F$2:$F$4115, "successful")</f>
        <v>26</v>
      </c>
      <c r="C10" s="19">
        <f>COUNTIFS(Sheet1!$D$2:$D$4115,"&gt;=35000", Sheet1!$D$2:$D$4115, "&lt;=39999",Sheet1!$F$2:$F$4115, "Failed")</f>
        <v>22</v>
      </c>
      <c r="D10" s="19">
        <f>COUNTIFS(Sheet1!$D$2:$D$4115,"&gt;=35000", Sheet1!$D$2:$D$4115, "&lt;=39999",Sheet1!$F$2:$F$4115, "Canceled")</f>
        <v>7</v>
      </c>
      <c r="E10" s="19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3">
      <c r="A11" s="20" t="s">
        <v>8398</v>
      </c>
      <c r="B11" s="19">
        <f>COUNTIFS(Sheet1!$D$2:$D$4115, "&gt;=40000", Sheet1!$D$2:$D$4115, "&lt;=44999", Sheet1!$F$2:$F$4115, "successful")</f>
        <v>21</v>
      </c>
      <c r="C11" s="19">
        <f>COUNTIFS(Sheet1!$D$2:$D$4115, "&gt;=40000", Sheet1!$D$2:$D$4115, "&lt;=44999", Sheet1!$F$2:$F$4115, "Failed")</f>
        <v>16</v>
      </c>
      <c r="D11" s="19">
        <f>COUNTIFS(Sheet1!$D$2:$D$4115, "&gt;=40000", Sheet1!$D$2:$D$4115, "&lt;=44999", Sheet1!$F$2:$F$4115, "Canceled")</f>
        <v>6</v>
      </c>
      <c r="E11" s="19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3">
      <c r="A12" s="20" t="s">
        <v>8399</v>
      </c>
      <c r="B12" s="19">
        <f>COUNTIFS(Sheet1!$D$2:$D$4115, "&gt;=45000", Sheet1!$D$2:$D$4115, "&lt;=49999", Sheet1!$F$2:$F$4115, "successful")</f>
        <v>6</v>
      </c>
      <c r="C12" s="19">
        <f>COUNTIFS(Sheet1!$D$2:$D$4115, "&gt;=45000", Sheet1!$D$2:$D$4115, "&lt;=49999", Sheet1!$F$2:$F$4115, "Failed")</f>
        <v>11</v>
      </c>
      <c r="D12" s="19">
        <f>COUNTIFS(Sheet1!$D$2:$D$4115, "&gt;=45000", Sheet1!$D$2:$D$4115, "&lt;=49999", Sheet1!$F$2:$F$4115, "Canceled")</f>
        <v>4</v>
      </c>
      <c r="E12" s="19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3">
      <c r="A13" s="20" t="s">
        <v>8400</v>
      </c>
      <c r="B13" s="19">
        <f>COUNTIFS(Sheet1!$D$2:$D$4115,"&gt;=50000",  Sheet1!$F$2:$F$4115, "successful")</f>
        <v>86</v>
      </c>
      <c r="C13" s="19">
        <f>COUNTIFS(Sheet1!$D$2:$D$4115,"&gt;=50000",  Sheet1!$F$2:$F$4115, "Failed")</f>
        <v>258</v>
      </c>
      <c r="D13" s="19">
        <f>COUNTIFS(Sheet1!$D$2:$D$4115,"&gt;=50000",  Sheet1!$F$2:$F$4115, "Canceled")</f>
        <v>100</v>
      </c>
      <c r="E13" s="19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Ziyan</cp:lastModifiedBy>
  <dcterms:created xsi:type="dcterms:W3CDTF">2017-04-20T15:17:24Z</dcterms:created>
  <dcterms:modified xsi:type="dcterms:W3CDTF">2019-08-17T19:43:15Z</dcterms:modified>
</cp:coreProperties>
</file>