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OECD comparison\"/>
    </mc:Choice>
  </mc:AlternateContent>
  <xr:revisionPtr revIDLastSave="0" documentId="13_ncr:1_{05CD3A79-3B72-4E06-9AF8-88CD6D4E4403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Contents" sheetId="1" r:id="rId1"/>
    <sheet name="Table_1" sheetId="2" r:id="rId2"/>
    <sheet name="For_plot" sheetId="6" r:id="rId3"/>
    <sheet name="Sheet1" sheetId="5" r:id="rId4"/>
    <sheet name="Table_2" sheetId="3" r:id="rId5"/>
    <sheet name="Table_3" sheetId="4" r:id="rId6"/>
  </sheets>
  <definedNames>
    <definedName name="TopOfTable_Table_1">Table_1!$A$2</definedName>
    <definedName name="TopOfTable_Table_2">Table_2!$A$2</definedName>
    <definedName name="TopOfTable_Table_3">Table_3!$A$2</definedName>
    <definedName name="TopOfTable_Table_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6" l="1"/>
  <c r="D23" i="6"/>
  <c r="E23" i="6"/>
  <c r="F23" i="6"/>
  <c r="G23" i="6"/>
  <c r="H23" i="6"/>
  <c r="I23" i="6"/>
  <c r="J23" i="6"/>
  <c r="K23" i="6"/>
  <c r="C24" i="6"/>
  <c r="D24" i="6"/>
  <c r="E24" i="6"/>
  <c r="F24" i="6"/>
  <c r="G24" i="6"/>
  <c r="H24" i="6"/>
  <c r="I24" i="6"/>
  <c r="J24" i="6"/>
  <c r="K24" i="6"/>
  <c r="B24" i="6"/>
  <c r="B23" i="6"/>
  <c r="C22" i="5"/>
  <c r="D22" i="5"/>
  <c r="C23" i="5"/>
  <c r="D23" i="5"/>
  <c r="C24" i="5"/>
  <c r="D24" i="5"/>
  <c r="C25" i="5"/>
  <c r="D25" i="5"/>
  <c r="D21" i="5"/>
  <c r="C21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12" i="5"/>
  <c r="D12" i="5"/>
  <c r="B4" i="5"/>
  <c r="B5" i="5"/>
  <c r="B6" i="5"/>
  <c r="B7" i="5"/>
  <c r="B12" i="5"/>
  <c r="B13" i="5"/>
  <c r="B14" i="5"/>
  <c r="B15" i="5"/>
  <c r="B16" i="5"/>
  <c r="B17" i="5"/>
  <c r="B18" i="5"/>
  <c r="B19" i="5"/>
  <c r="B21" i="5"/>
  <c r="B22" i="5"/>
  <c r="B23" i="5"/>
  <c r="B24" i="5"/>
  <c r="B25" i="5"/>
  <c r="B28" i="5"/>
  <c r="B32" i="5"/>
  <c r="B33" i="5"/>
  <c r="B34" i="5"/>
  <c r="B35" i="5"/>
  <c r="B36" i="5"/>
  <c r="B3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C9" authorId="0" shapeId="0" xr:uid="{22D76D7B-CD87-4174-9C06-3DD402C0CC41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D9" authorId="0" shapeId="0" xr:uid="{353D0C27-498B-4C31-9954-1CE320B28945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E9" authorId="0" shapeId="0" xr:uid="{15E6F0B9-B1C2-4C67-8F12-BBE11B555F19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F9" authorId="0" shapeId="0" xr:uid="{829986BB-F97F-4AAD-A2F5-B869E9E69622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G9" authorId="0" shapeId="0" xr:uid="{36CDA9FC-C045-48E2-86E2-7DD247D8CB3D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H9" authorId="0" shapeId="0" xr:uid="{552A0991-6C39-4BEF-9F39-2C65773F3637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I9" authorId="0" shapeId="0" xr:uid="{2A185EE8-F950-48BA-AD04-3C5472D2B628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J9" authorId="0" shapeId="0" xr:uid="{76084324-1CED-4581-9D55-3A607B8A1C51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  <comment ref="K9" authorId="0" shapeId="0" xr:uid="{ED8B0723-80BF-42FA-B31A-542F5494F7A8}">
      <text>
        <r>
          <rPr>
            <sz val="9"/>
            <color indexed="81"/>
            <rFont val="Tahoma"/>
            <charset val="1"/>
          </rPr>
          <t>nil or rounded to zero (including null cells)</t>
        </r>
      </text>
    </comment>
  </commentList>
</comments>
</file>

<file path=xl/sharedStrings.xml><?xml version="1.0" encoding="utf-8"?>
<sst xmlns="http://schemas.openxmlformats.org/spreadsheetml/2006/main" count="235" uniqueCount="113">
  <si>
    <t>Contents</t>
  </si>
  <si>
    <t>Tables</t>
  </si>
  <si>
    <t>1</t>
  </si>
  <si>
    <t>2</t>
  </si>
  <si>
    <t>3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</si>
  <si>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</si>
  <si>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</si>
  <si>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</si>
  <si>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</si>
  <si>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$m</t>
  </si>
  <si>
    <t>GFS Revenue</t>
  </si>
  <si>
    <t>Taxation revenue</t>
  </si>
  <si>
    <t>Current grants and subsidies</t>
  </si>
  <si>
    <t>Sales of goods and services</t>
  </si>
  <si>
    <t>Interest income</t>
  </si>
  <si>
    <t>less</t>
  </si>
  <si>
    <t>GFS Expenses</t>
  </si>
  <si>
    <t>Gross operating expenses</t>
  </si>
  <si>
    <t>Depreciation</t>
  </si>
  <si>
    <t>Other interest expenses</t>
  </si>
  <si>
    <t>Other property expenses</t>
  </si>
  <si>
    <t>equals</t>
  </si>
  <si>
    <t>Net acquisition of non-financial assets</t>
  </si>
  <si>
    <t>Gross fixed capital formation</t>
  </si>
  <si>
    <t>less Depreciation</t>
  </si>
  <si>
    <t>plus Change in inventories</t>
  </si>
  <si>
    <t>plus Other transactions in non-financial assets</t>
  </si>
  <si>
    <t>Cash receipts from operating activities</t>
  </si>
  <si>
    <t>Net cash flows from investments in non-financial assets</t>
  </si>
  <si>
    <t>Net cash flows from investments in financial assets for policy purposes</t>
  </si>
  <si>
    <t>Net cash flows from investments in financial assets for liquidity purposes</t>
  </si>
  <si>
    <t>Net cash flows from financing activities</t>
  </si>
  <si>
    <t>Assets</t>
  </si>
  <si>
    <t>Liabilities</t>
  </si>
  <si>
    <t>Net financial worth</t>
  </si>
  <si>
    <t>Total net acquisition of non-financial assets</t>
  </si>
  <si>
    <t>GFS NET LENDING(+)/BORROWING(-)</t>
  </si>
  <si>
    <t>Total gross operating expenses</t>
  </si>
  <si>
    <t>Total net cash flows from financing activities</t>
  </si>
  <si>
    <t>GFS NET WORTH</t>
  </si>
  <si>
    <t>Other revenue</t>
  </si>
  <si>
    <t>Total net cash flows from investments in financial assets for policy purposes</t>
  </si>
  <si>
    <t>Total net cash flows from investments in financial assets for liquidity purposes</t>
  </si>
  <si>
    <t>Net cash flows from operating activities</t>
  </si>
  <si>
    <t>Total GFS revenue</t>
  </si>
  <si>
    <t>Total GFS expenses</t>
  </si>
  <si>
    <t>GFS Net operating balance</t>
  </si>
  <si>
    <t xml:space="preserve">            Australian Bureau of Statistics</t>
  </si>
  <si>
    <t>2016-17</t>
  </si>
  <si>
    <t>2015-16</t>
  </si>
  <si>
    <t>2014-15</t>
  </si>
  <si>
    <t>2017-18</t>
  </si>
  <si>
    <t>Superannuation expenses</t>
  </si>
  <si>
    <t>Other employee expenses</t>
  </si>
  <si>
    <t>Non-employee expenses</t>
  </si>
  <si>
    <t>Interest on defined benefit superannuation</t>
  </si>
  <si>
    <t>Capital transfer expenses</t>
  </si>
  <si>
    <t xml:space="preserve"> Total net cash flows from operating activities                       </t>
  </si>
  <si>
    <t xml:space="preserve">GFS CASH SURPLUS (+) / DEFICIT (-)                                    </t>
  </si>
  <si>
    <t xml:space="preserve">NET CHANGE IN THE STOCK OF CASH                                       </t>
  </si>
  <si>
    <t xml:space="preserve">Supplementary information:                                           </t>
  </si>
  <si>
    <t xml:space="preserve">GFS Cash Surplus (+) / Deficit (-)                                  </t>
  </si>
  <si>
    <t xml:space="preserve">GFS CASH SURPLUS (+) / DEFICIT (-) (alternative)                      </t>
  </si>
  <si>
    <t xml:space="preserve">Non-financial Assets                                                </t>
  </si>
  <si>
    <t xml:space="preserve">Buildings and structures                                           </t>
  </si>
  <si>
    <t xml:space="preserve">Machinery and equipment                                            </t>
  </si>
  <si>
    <t xml:space="preserve">Other fixed produced assets                                        </t>
  </si>
  <si>
    <t xml:space="preserve">Other produced assets                                             </t>
  </si>
  <si>
    <t xml:space="preserve">Land                                                               </t>
  </si>
  <si>
    <t xml:space="preserve">Other non-produced assets                                          </t>
  </si>
  <si>
    <t xml:space="preserve">Total non-financial assets                                           </t>
  </si>
  <si>
    <t xml:space="preserve">Financial Assets                                                    </t>
  </si>
  <si>
    <t xml:space="preserve">Currency and deposits                                              </t>
  </si>
  <si>
    <t xml:space="preserve">Advances                                                           </t>
  </si>
  <si>
    <t xml:space="preserve">Other loans and placements                                         </t>
  </si>
  <si>
    <t xml:space="preserve">Equity including contributed capital                               </t>
  </si>
  <si>
    <t xml:space="preserve">Other financial assets                                             </t>
  </si>
  <si>
    <t xml:space="preserve">Total financial assets                                               </t>
  </si>
  <si>
    <t xml:space="preserve">Total Assets                                                          </t>
  </si>
  <si>
    <t xml:space="preserve">Debt securities                                                    </t>
  </si>
  <si>
    <t xml:space="preserve">Provisions for defined benefit superannuation                      </t>
  </si>
  <si>
    <t xml:space="preserve">Other liabilities                                                  </t>
  </si>
  <si>
    <t xml:space="preserve">Total Liabilities                                                     </t>
  </si>
  <si>
    <t>Current transfers</t>
  </si>
  <si>
    <t>Grant expenses</t>
  </si>
  <si>
    <t>Subsidy expenses</t>
  </si>
  <si>
    <t>Other current transfers</t>
  </si>
  <si>
    <t>All Levels of Government, Total Public Sector Operating Statement</t>
  </si>
  <si>
    <t>All Levels of Government, Total Public Sector Cash Flow Statement</t>
  </si>
  <si>
    <t>All Levels of Government, Total Public Sector Balance Sheet</t>
  </si>
  <si>
    <t>Table 1 All Levels of Government, Total Public Sector Operating Statement</t>
  </si>
  <si>
    <t>Table 2 All Levels of Government, Total Public Sector Cash Flow Statement</t>
  </si>
  <si>
    <t>Table 3 All Levels of Government, Total Public Sector Balance Sheet</t>
  </si>
  <si>
    <t xml:space="preserve">Acquisitions of non-financial assets under new finance leases         </t>
  </si>
  <si>
    <t>Further information about these and related statistics are available from the ABS website www.abs.gov.au or the National Information and Referral Service on 1300 135 070.</t>
  </si>
  <si>
    <t>2018-19</t>
  </si>
  <si>
    <t>2019-20</t>
  </si>
  <si>
    <t>© Commonwealth of Australia 2025</t>
  </si>
  <si>
    <t>Released at 11:30 am (Canberra time) Tue 22 April 2025</t>
  </si>
  <si>
    <t>55120DO069_202324 Government Finance Statistics, Australia, 2023-24</t>
  </si>
  <si>
    <t>Government Finance Statistics, Australia, 2023-24</t>
  </si>
  <si>
    <t>2020-21</t>
  </si>
  <si>
    <t>2021-22</t>
  </si>
  <si>
    <t>2022-23</t>
  </si>
  <si>
    <t>2023-24</t>
  </si>
  <si>
    <t>Cash payments from operating activities</t>
  </si>
  <si>
    <t>Total net cash flows from transactions in non-financial assets</t>
  </si>
  <si>
    <t>Decade growth</t>
  </si>
  <si>
    <t>Contribution</t>
  </si>
  <si>
    <t>Share in FY25</t>
  </si>
  <si>
    <t>Expense</t>
  </si>
  <si>
    <t>Interest</t>
  </si>
  <si>
    <t>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</si>
</sst>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;[Red]&quot;-&quot;[$$-C09]#,##0.00"/>
    <numFmt numFmtId="165" formatCode="0.0%"/>
  </numFmts>
  <fonts count="38" x14ac:knownFonts="1">
    <font>
      <sz val="10"/>
      <color theme="1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FF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i/>
      <sz val="8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87">
    <xf numFmtId="0" fontId="0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" applyNumberFormat="0" applyAlignment="0" applyProtection="0"/>
    <xf numFmtId="0" fontId="7" fillId="28" borderId="1" applyNumberFormat="0" applyAlignment="0" applyProtection="0"/>
    <xf numFmtId="0" fontId="8" fillId="29" borderId="2" applyNumberFormat="0" applyAlignment="0" applyProtection="0"/>
    <xf numFmtId="0" fontId="8" fillId="29" borderId="2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0" borderId="0" applyNumberFormat="0" applyFill="0" applyBorder="0" applyProtection="0">
      <alignment horizontal="center"/>
    </xf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Protection="0">
      <alignment horizontal="center" textRotation="90"/>
    </xf>
    <xf numFmtId="0" fontId="15" fillId="31" borderId="1" applyNumberFormat="0" applyAlignment="0" applyProtection="0"/>
    <xf numFmtId="0" fontId="15" fillId="31" borderId="1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4" fillId="0" borderId="0"/>
    <xf numFmtId="0" fontId="3" fillId="0" borderId="0"/>
    <xf numFmtId="0" fontId="4" fillId="0" borderId="0"/>
    <xf numFmtId="0" fontId="4" fillId="33" borderId="7" applyNumberFormat="0" applyFont="0" applyAlignment="0" applyProtection="0"/>
    <xf numFmtId="0" fontId="4" fillId="33" borderId="7" applyNumberFormat="0" applyFon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9" fillId="0" borderId="0" applyNumberFormat="0" applyFill="0" applyBorder="0" applyAlignment="0" applyProtection="0"/>
    <xf numFmtId="164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3" fontId="28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1" fillId="34" borderId="0" xfId="0" applyFont="1" applyFill="1" applyAlignment="1">
      <alignment vertical="center"/>
    </xf>
    <xf numFmtId="0" fontId="32" fillId="34" borderId="0" xfId="0" applyFont="1" applyFill="1" applyAlignment="1">
      <alignment vertical="center"/>
    </xf>
    <xf numFmtId="0" fontId="0" fillId="34" borderId="0" xfId="0" applyFill="1"/>
    <xf numFmtId="0" fontId="0" fillId="2" borderId="0" xfId="0" applyFill="1"/>
    <xf numFmtId="0" fontId="2" fillId="0" borderId="0" xfId="72" applyFont="1" applyAlignment="1">
      <alignment horizontal="left"/>
    </xf>
    <xf numFmtId="0" fontId="23" fillId="0" borderId="0" xfId="72" applyFont="1" applyAlignment="1">
      <alignment horizontal="left"/>
    </xf>
    <xf numFmtId="0" fontId="3" fillId="0" borderId="0" xfId="72"/>
    <xf numFmtId="0" fontId="24" fillId="0" borderId="0" xfId="72" applyFont="1" applyAlignment="1">
      <alignment horizontal="left"/>
    </xf>
    <xf numFmtId="0" fontId="26" fillId="0" borderId="0" xfId="72" applyFont="1" applyAlignment="1">
      <alignment horizontal="left" wrapText="1"/>
    </xf>
    <xf numFmtId="0" fontId="26" fillId="0" borderId="0" xfId="72" applyFont="1" applyAlignment="1">
      <alignment horizontal="right"/>
    </xf>
    <xf numFmtId="0" fontId="26" fillId="0" borderId="0" xfId="72" applyFont="1" applyAlignment="1">
      <alignment horizontal="left" indent="1"/>
    </xf>
    <xf numFmtId="3" fontId="26" fillId="0" borderId="0" xfId="72" applyNumberFormat="1" applyFont="1" applyAlignment="1">
      <alignment horizontal="right"/>
    </xf>
    <xf numFmtId="3" fontId="33" fillId="0" borderId="0" xfId="72" applyNumberFormat="1" applyFont="1" applyAlignment="1">
      <alignment horizontal="right"/>
    </xf>
    <xf numFmtId="3" fontId="24" fillId="0" borderId="0" xfId="72" applyNumberFormat="1" applyFont="1" applyAlignment="1">
      <alignment horizontal="right"/>
    </xf>
    <xf numFmtId="3" fontId="28" fillId="0" borderId="0" xfId="72" applyNumberFormat="1" applyFont="1" applyAlignment="1">
      <alignment horizontal="right"/>
    </xf>
    <xf numFmtId="0" fontId="26" fillId="0" borderId="0" xfId="72" applyFont="1" applyAlignment="1">
      <alignment horizontal="left" indent="2"/>
    </xf>
    <xf numFmtId="0" fontId="33" fillId="0" borderId="0" xfId="72" applyFont="1" applyAlignment="1">
      <alignment horizontal="left" indent="1"/>
    </xf>
    <xf numFmtId="0" fontId="24" fillId="0" borderId="0" xfId="72" applyFont="1" applyAlignment="1">
      <alignment horizontal="left" indent="1"/>
    </xf>
    <xf numFmtId="0" fontId="24" fillId="0" borderId="0" xfId="72" applyFont="1" applyAlignment="1">
      <alignment horizontal="left" wrapText="1"/>
    </xf>
    <xf numFmtId="0" fontId="4" fillId="0" borderId="0" xfId="71"/>
    <xf numFmtId="0" fontId="26" fillId="0" borderId="0" xfId="71" applyFont="1" applyAlignment="1">
      <alignment horizontal="left" wrapText="1"/>
    </xf>
    <xf numFmtId="0" fontId="26" fillId="0" borderId="0" xfId="71" applyFont="1" applyAlignment="1">
      <alignment horizontal="right"/>
    </xf>
    <xf numFmtId="0" fontId="26" fillId="0" borderId="0" xfId="71" applyFont="1" applyAlignment="1">
      <alignment horizontal="left"/>
    </xf>
    <xf numFmtId="3" fontId="26" fillId="0" borderId="0" xfId="71" applyNumberFormat="1" applyFont="1" applyAlignment="1">
      <alignment horizontal="right"/>
    </xf>
    <xf numFmtId="3" fontId="28" fillId="0" borderId="0" xfId="71" applyNumberFormat="1" applyFont="1" applyAlignment="1">
      <alignment horizontal="right"/>
    </xf>
    <xf numFmtId="0" fontId="26" fillId="0" borderId="0" xfId="71" applyFont="1" applyAlignment="1">
      <alignment horizontal="left" indent="1"/>
    </xf>
    <xf numFmtId="3" fontId="33" fillId="0" borderId="0" xfId="71" applyNumberFormat="1" applyFont="1" applyAlignment="1">
      <alignment horizontal="right"/>
    </xf>
    <xf numFmtId="0" fontId="24" fillId="0" borderId="0" xfId="71" applyFont="1" applyAlignment="1">
      <alignment horizontal="left"/>
    </xf>
    <xf numFmtId="3" fontId="24" fillId="0" borderId="0" xfId="71" applyNumberFormat="1" applyFont="1" applyAlignment="1">
      <alignment horizontal="right"/>
    </xf>
    <xf numFmtId="0" fontId="33" fillId="0" borderId="0" xfId="71" applyFont="1" applyAlignment="1">
      <alignment horizontal="left" indent="1"/>
    </xf>
    <xf numFmtId="0" fontId="26" fillId="0" borderId="0" xfId="71" applyFont="1" applyAlignment="1">
      <alignment horizontal="left" indent="2"/>
    </xf>
    <xf numFmtId="0" fontId="24" fillId="0" borderId="0" xfId="71" applyFont="1" applyAlignment="1">
      <alignment horizontal="left" indent="1"/>
    </xf>
    <xf numFmtId="0" fontId="24" fillId="0" borderId="0" xfId="72" applyFont="1" applyAlignment="1">
      <alignment horizontal="right" wrapText="1"/>
    </xf>
    <xf numFmtId="3" fontId="29" fillId="0" borderId="0" xfId="72" applyNumberFormat="1" applyFont="1" applyAlignment="1">
      <alignment horizontal="right"/>
    </xf>
    <xf numFmtId="0" fontId="36" fillId="0" borderId="0" xfId="85" applyAlignment="1">
      <alignment horizontal="left"/>
    </xf>
    <xf numFmtId="0" fontId="34" fillId="0" borderId="10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36" fillId="0" borderId="0" xfId="85" applyAlignment="1">
      <alignment horizontal="left"/>
    </xf>
    <xf numFmtId="0" fontId="2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165" fontId="0" fillId="0" borderId="0" xfId="86" applyNumberFormat="1" applyFont="1"/>
    <xf numFmtId="0" fontId="26" fillId="0" borderId="0" xfId="72" applyFont="1" applyFill="1" applyAlignment="1">
      <alignment horizontal="left" indent="2"/>
    </xf>
    <xf numFmtId="3" fontId="0" fillId="0" borderId="0" xfId="0" applyNumberFormat="1"/>
  </cellXfs>
  <cellStyles count="87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Explanatory Text 2" xfId="55" xr:uid="{00000000-0005-0000-0000-000036000000}"/>
    <cellStyle name="Explanatory Text 3" xfId="56" xr:uid="{00000000-0005-0000-0000-000037000000}"/>
    <cellStyle name="Good 2" xfId="57" xr:uid="{00000000-0005-0000-0000-000038000000}"/>
    <cellStyle name="Good 3" xfId="58" xr:uid="{00000000-0005-0000-0000-000039000000}"/>
    <cellStyle name="Heading" xfId="59" xr:uid="{00000000-0005-0000-0000-00003A000000}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Heading1" xfId="64" xr:uid="{00000000-0005-0000-0000-00003F000000}"/>
    <cellStyle name="Hyperlink" xfId="85" builtinId="8"/>
    <cellStyle name="Input 2" xfId="65" xr:uid="{00000000-0005-0000-0000-000040000000}"/>
    <cellStyle name="Input 3" xfId="66" xr:uid="{00000000-0005-0000-0000-000041000000}"/>
    <cellStyle name="Linked Cell 2" xfId="67" xr:uid="{00000000-0005-0000-0000-000042000000}"/>
    <cellStyle name="Linked Cell 3" xfId="68" xr:uid="{00000000-0005-0000-0000-000043000000}"/>
    <cellStyle name="Neutral 2" xfId="69" xr:uid="{00000000-0005-0000-0000-000044000000}"/>
    <cellStyle name="Neutral 3" xfId="70" xr:uid="{00000000-0005-0000-0000-000045000000}"/>
    <cellStyle name="Normal" xfId="0" builtinId="0" customBuiltin="1"/>
    <cellStyle name="Normal 2" xfId="71" xr:uid="{00000000-0005-0000-0000-000047000000}"/>
    <cellStyle name="Normal 3" xfId="72" xr:uid="{00000000-0005-0000-0000-000048000000}"/>
    <cellStyle name="Normal 4" xfId="73" xr:uid="{00000000-0005-0000-0000-000049000000}"/>
    <cellStyle name="Note 2" xfId="74" xr:uid="{00000000-0005-0000-0000-00004A000000}"/>
    <cellStyle name="Note 3" xfId="75" xr:uid="{00000000-0005-0000-0000-00004B000000}"/>
    <cellStyle name="Output 2" xfId="76" xr:uid="{00000000-0005-0000-0000-00004C000000}"/>
    <cellStyle name="Output 3" xfId="77" xr:uid="{00000000-0005-0000-0000-00004D000000}"/>
    <cellStyle name="Percent" xfId="86" builtinId="5"/>
    <cellStyle name="Result" xfId="78" xr:uid="{00000000-0005-0000-0000-00004E000000}"/>
    <cellStyle name="Result2" xfId="79" xr:uid="{00000000-0005-0000-0000-00004F000000}"/>
    <cellStyle name="Title" xfId="80" builtinId="15" customBuiltin="1"/>
    <cellStyle name="Total 2" xfId="81" xr:uid="{00000000-0005-0000-0000-000051000000}"/>
    <cellStyle name="Total 3" xfId="82" xr:uid="{00000000-0005-0000-0000-000052000000}"/>
    <cellStyle name="Warning Text 2" xfId="83" xr:uid="{00000000-0005-0000-0000-000053000000}"/>
    <cellStyle name="Warning Text 3" xfId="84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142996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F3B7D-53F6-49D5-99D3-AAA656CBE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960241</xdr:colOff>
      <xdr:row>1</xdr:row>
      <xdr:rowOff>7736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D2784C-6201-430A-9D24-B0EFA578C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956431</xdr:colOff>
      <xdr:row>1</xdr:row>
      <xdr:rowOff>3926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5C7BB3-4EA9-4DD1-96DE-469B6B07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960241</xdr:colOff>
      <xdr:row>1</xdr:row>
      <xdr:rowOff>7736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3A01C-2833-428B-BDC5-91848D44E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government-finance-statistics-annual-methodology/2023-24" TargetMode="External"/><Relationship Id="rId2" Type="http://schemas.openxmlformats.org/officeDocument/2006/relationships/hyperlink" Target="https://www.abs.gov.au/statistics/economy/government/government-finance-statistics-annual/2023-24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5"/>
  <sheetViews>
    <sheetView showGridLines="0" zoomScaleNormal="100" workbookViewId="0">
      <pane ySplit="3" topLeftCell="A4" activePane="bottomLeft" state="frozenSplit"/>
      <selection pane="bottomLeft" activeCell="A5" sqref="A5"/>
    </sheetView>
  </sheetViews>
  <sheetFormatPr defaultRowHeight="12.5" x14ac:dyDescent="0.25"/>
  <cols>
    <col min="1" max="2" width="12.26953125" customWidth="1"/>
    <col min="3" max="3" width="100.26953125" customWidth="1"/>
    <col min="4" max="5" width="12.26953125" customWidth="1"/>
  </cols>
  <sheetData>
    <row r="1" spans="1:256" s="13" customFormat="1" ht="64.5" customHeight="1" x14ac:dyDescent="0.2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35">
      <c r="A2" s="15" t="s">
        <v>99</v>
      </c>
    </row>
    <row r="3" spans="1:256" ht="12.75" customHeight="1" x14ac:dyDescent="0.25">
      <c r="A3" s="14" t="s">
        <v>98</v>
      </c>
    </row>
    <row r="5" spans="1:256" ht="12.75" customHeight="1" x14ac:dyDescent="0.35">
      <c r="B5" s="1" t="s">
        <v>0</v>
      </c>
    </row>
    <row r="6" spans="1:256" ht="12.75" customHeight="1" x14ac:dyDescent="0.25">
      <c r="B6" s="2" t="s">
        <v>1</v>
      </c>
    </row>
    <row r="7" spans="1:256" x14ac:dyDescent="0.25">
      <c r="B7" s="3" t="s">
        <v>2</v>
      </c>
      <c r="C7" s="4" t="s">
        <v>87</v>
      </c>
    </row>
    <row r="8" spans="1:256" x14ac:dyDescent="0.25">
      <c r="B8" s="3" t="s">
        <v>3</v>
      </c>
      <c r="C8" s="4" t="s">
        <v>88</v>
      </c>
    </row>
    <row r="9" spans="1:256" x14ac:dyDescent="0.25">
      <c r="B9" s="3" t="s">
        <v>4</v>
      </c>
      <c r="C9" s="4" t="s">
        <v>89</v>
      </c>
    </row>
    <row r="12" spans="1:256" ht="15.5" x14ac:dyDescent="0.35">
      <c r="B12" s="45"/>
      <c r="C12" s="45"/>
    </row>
    <row r="13" spans="1:256" ht="15.5" x14ac:dyDescent="0.35">
      <c r="B13" s="46" t="s">
        <v>5</v>
      </c>
      <c r="C13" s="46"/>
    </row>
    <row r="15" spans="1:256" ht="13" x14ac:dyDescent="0.3">
      <c r="B15" s="5" t="s">
        <v>100</v>
      </c>
    </row>
    <row r="16" spans="1:256" x14ac:dyDescent="0.25">
      <c r="B16" s="47" t="s">
        <v>6</v>
      </c>
      <c r="C16" s="48"/>
    </row>
    <row r="17" spans="2:3" x14ac:dyDescent="0.25">
      <c r="B17" s="47" t="s">
        <v>7</v>
      </c>
      <c r="C17" s="48"/>
    </row>
    <row r="20" spans="2:3" ht="15.5" x14ac:dyDescent="0.35">
      <c r="B20" s="1" t="s">
        <v>8</v>
      </c>
    </row>
    <row r="22" spans="2:3" ht="25.5" customHeight="1" x14ac:dyDescent="0.25">
      <c r="B22" s="49" t="s">
        <v>94</v>
      </c>
      <c r="C22" s="49"/>
    </row>
    <row r="25" spans="2:3" ht="13.15" customHeight="1" x14ac:dyDescent="0.25">
      <c r="B25" s="44" t="s">
        <v>97</v>
      </c>
    </row>
  </sheetData>
  <sheetProtection sheet="1" objects="1" scenarios="1"/>
  <mergeCells count="5">
    <mergeCell ref="B12:C12"/>
    <mergeCell ref="B13:C13"/>
    <mergeCell ref="B16:C16"/>
    <mergeCell ref="B17:C17"/>
    <mergeCell ref="B22:C22"/>
  </mergeCells>
  <hyperlinks>
    <hyperlink ref="B7" location="TopOfTable_Table_1" display="1" xr:uid="{00000000-0004-0000-0000-000000000000}"/>
    <hyperlink ref="B8" location="TopOfTable_Table_2" display="2" xr:uid="{00000000-0004-0000-0000-000001000000}"/>
    <hyperlink ref="B9" location="TopOfTable_Table_3" display="3" xr:uid="{00000000-0004-0000-0000-000002000000}"/>
    <hyperlink ref="B13" r:id="rId1" xr:uid="{00000000-0004-0000-0000-000003000000}"/>
    <hyperlink ref="B16" r:id="rId2" display="https://www.abs.gov.au/statistics/economy/government/government-finance-statistics-annual/2023-24" xr:uid="{00000000-0004-0000-0000-000004000000}"/>
    <hyperlink ref="B17" r:id="rId3" display="https://www.abs.gov.au/methodologies/government-finance-statistics-annual-methodology/2023-24" xr:uid="{00000000-0004-0000-0000-000005000000}"/>
    <hyperlink ref="B25" r:id="rId4" location="copyright-and-creative-commons" display="https://www.abs.gov.au/website-privacy-copyright-and-disclaimer - copyright-and-creative-commons" xr:uid="{00000000-0004-0000-0000-000006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70"/>
  <sheetViews>
    <sheetView zoomScaleNormal="100" workbookViewId="0">
      <pane ySplit="6" topLeftCell="A7" activePane="bottomLeft" state="frozen"/>
      <selection pane="bottomLeft" activeCell="A18" sqref="A18:K31"/>
    </sheetView>
  </sheetViews>
  <sheetFormatPr defaultRowHeight="12.5" x14ac:dyDescent="0.25"/>
  <cols>
    <col min="1" max="1" width="39.453125" customWidth="1"/>
    <col min="2" max="11" width="9.7265625" customWidth="1"/>
  </cols>
  <sheetData>
    <row r="1" spans="1:256" s="13" customFormat="1" ht="64.5" customHeight="1" x14ac:dyDescent="0.2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35">
      <c r="A2" s="15" t="s">
        <v>99</v>
      </c>
    </row>
    <row r="3" spans="1:256" ht="12.75" customHeight="1" x14ac:dyDescent="0.25">
      <c r="A3" s="14" t="s">
        <v>98</v>
      </c>
    </row>
    <row r="4" spans="1:256" ht="24.25" customHeight="1" x14ac:dyDescent="0.3">
      <c r="A4" s="5" t="s">
        <v>90</v>
      </c>
    </row>
    <row r="5" spans="1:256" ht="24.25" customHeight="1" x14ac:dyDescent="0.25">
      <c r="A5" s="18"/>
      <c r="B5" s="42" t="s">
        <v>50</v>
      </c>
      <c r="C5" s="42" t="s">
        <v>49</v>
      </c>
      <c r="D5" s="42" t="s">
        <v>48</v>
      </c>
      <c r="E5" s="42" t="s">
        <v>51</v>
      </c>
      <c r="F5" s="42" t="s">
        <v>95</v>
      </c>
      <c r="G5" s="42" t="s">
        <v>96</v>
      </c>
      <c r="H5" s="42" t="s">
        <v>101</v>
      </c>
      <c r="I5" s="42" t="s">
        <v>102</v>
      </c>
      <c r="J5" s="42" t="s">
        <v>103</v>
      </c>
      <c r="K5" s="42" t="s">
        <v>104</v>
      </c>
    </row>
    <row r="6" spans="1:256" ht="12.75" customHeight="1" x14ac:dyDescent="0.25">
      <c r="A6" s="18"/>
      <c r="B6" s="19" t="s">
        <v>9</v>
      </c>
      <c r="C6" s="19" t="s">
        <v>9</v>
      </c>
      <c r="D6" s="19" t="s">
        <v>9</v>
      </c>
      <c r="E6" s="19" t="s">
        <v>9</v>
      </c>
      <c r="F6" s="19" t="s">
        <v>9</v>
      </c>
      <c r="G6" s="19" t="s">
        <v>9</v>
      </c>
      <c r="H6" s="19" t="s">
        <v>9</v>
      </c>
      <c r="I6" s="19" t="s">
        <v>9</v>
      </c>
      <c r="J6" s="19" t="s">
        <v>9</v>
      </c>
      <c r="K6" s="19" t="s">
        <v>9</v>
      </c>
    </row>
    <row r="7" spans="1:256" ht="12.75" customHeight="1" x14ac:dyDescent="0.25">
      <c r="A7" s="17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25">
      <c r="A8" s="20" t="s">
        <v>11</v>
      </c>
      <c r="B8" s="24">
        <v>440394</v>
      </c>
      <c r="C8" s="24">
        <v>460019</v>
      </c>
      <c r="D8" s="24">
        <v>483169</v>
      </c>
      <c r="E8" s="24">
        <v>525221</v>
      </c>
      <c r="F8" s="24">
        <v>556290</v>
      </c>
      <c r="G8" s="24">
        <v>547779</v>
      </c>
      <c r="H8" s="24">
        <v>588941</v>
      </c>
      <c r="I8" s="24">
        <v>679318</v>
      </c>
      <c r="J8" s="24">
        <v>750688</v>
      </c>
      <c r="K8" s="24">
        <v>796936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25">
      <c r="A9" s="20" t="s">
        <v>12</v>
      </c>
      <c r="B9" s="24">
        <v>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25">
      <c r="A10" s="20" t="s">
        <v>13</v>
      </c>
      <c r="B10" s="24">
        <v>124335</v>
      </c>
      <c r="C10" s="24">
        <v>125561</v>
      </c>
      <c r="D10" s="24">
        <v>127950</v>
      </c>
      <c r="E10" s="24">
        <v>132135</v>
      </c>
      <c r="F10" s="24">
        <v>139489</v>
      </c>
      <c r="G10" s="24">
        <v>142033</v>
      </c>
      <c r="H10" s="24">
        <v>145892</v>
      </c>
      <c r="I10" s="24">
        <v>152239</v>
      </c>
      <c r="J10" s="24">
        <v>161543</v>
      </c>
      <c r="K10" s="24">
        <v>177899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25">
      <c r="A11" s="20" t="s">
        <v>14</v>
      </c>
      <c r="B11" s="24">
        <v>10852</v>
      </c>
      <c r="C11" s="24">
        <v>10430</v>
      </c>
      <c r="D11" s="24">
        <v>10661</v>
      </c>
      <c r="E11" s="24">
        <v>10686</v>
      </c>
      <c r="F11" s="24">
        <v>11518</v>
      </c>
      <c r="G11" s="24">
        <v>9207</v>
      </c>
      <c r="H11" s="24">
        <v>10423</v>
      </c>
      <c r="I11" s="24">
        <v>16717</v>
      </c>
      <c r="J11" s="24">
        <v>26108</v>
      </c>
      <c r="K11" s="24">
        <v>31414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25">
      <c r="A12" s="20" t="s">
        <v>40</v>
      </c>
      <c r="B12" s="24">
        <v>42213</v>
      </c>
      <c r="C12" s="24">
        <v>43406</v>
      </c>
      <c r="D12" s="24">
        <v>49786</v>
      </c>
      <c r="E12" s="24">
        <v>51967</v>
      </c>
      <c r="F12" s="24">
        <v>57737</v>
      </c>
      <c r="G12" s="24">
        <v>58270</v>
      </c>
      <c r="H12" s="24">
        <v>64872</v>
      </c>
      <c r="I12" s="24">
        <v>77278</v>
      </c>
      <c r="J12" s="24">
        <v>85750</v>
      </c>
      <c r="K12" s="24">
        <v>83774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25">
      <c r="A13" s="26" t="s">
        <v>44</v>
      </c>
      <c r="B13" s="43">
        <v>617795</v>
      </c>
      <c r="C13" s="43">
        <v>639416</v>
      </c>
      <c r="D13" s="43">
        <v>671565</v>
      </c>
      <c r="E13" s="43">
        <v>720009</v>
      </c>
      <c r="F13" s="43">
        <v>765034</v>
      </c>
      <c r="G13" s="43">
        <v>757290</v>
      </c>
      <c r="H13" s="43">
        <v>810128</v>
      </c>
      <c r="I13" s="43">
        <v>925552</v>
      </c>
      <c r="J13" s="43">
        <v>1024089</v>
      </c>
      <c r="K13" s="43">
        <v>1090024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56" ht="12.75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25">
      <c r="A15" s="17" t="s">
        <v>15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25">
      <c r="A16" s="17" t="s">
        <v>16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20" t="s">
        <v>17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25" t="s">
        <v>18</v>
      </c>
      <c r="B18" s="24">
        <v>40477</v>
      </c>
      <c r="C18" s="24">
        <v>42389</v>
      </c>
      <c r="D18" s="24">
        <v>44655</v>
      </c>
      <c r="E18" s="24">
        <v>46105</v>
      </c>
      <c r="F18" s="24">
        <v>48188</v>
      </c>
      <c r="G18" s="24">
        <v>50551</v>
      </c>
      <c r="H18" s="24">
        <v>52423</v>
      </c>
      <c r="I18" s="24">
        <v>53541</v>
      </c>
      <c r="J18" s="24">
        <v>56518</v>
      </c>
      <c r="K18" s="24">
        <v>62191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25" t="s">
        <v>52</v>
      </c>
      <c r="B19" s="24">
        <v>20971</v>
      </c>
      <c r="C19" s="24">
        <v>22674</v>
      </c>
      <c r="D19" s="24">
        <v>24878</v>
      </c>
      <c r="E19" s="24">
        <v>23551</v>
      </c>
      <c r="F19" s="24">
        <v>25470</v>
      </c>
      <c r="G19" s="24">
        <v>30126</v>
      </c>
      <c r="H19" s="24">
        <v>30762</v>
      </c>
      <c r="I19" s="24">
        <v>32368</v>
      </c>
      <c r="J19" s="24">
        <v>30476</v>
      </c>
      <c r="K19" s="24">
        <v>32318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25" t="s">
        <v>53</v>
      </c>
      <c r="B20" s="24">
        <v>151269</v>
      </c>
      <c r="C20" s="24">
        <v>158181</v>
      </c>
      <c r="D20" s="24">
        <v>163314</v>
      </c>
      <c r="E20" s="24">
        <v>171138</v>
      </c>
      <c r="F20" s="24">
        <v>180801</v>
      </c>
      <c r="G20" s="24">
        <v>191563</v>
      </c>
      <c r="H20" s="24">
        <v>199138</v>
      </c>
      <c r="I20" s="24">
        <v>209177</v>
      </c>
      <c r="J20" s="24">
        <v>223739</v>
      </c>
      <c r="K20" s="24">
        <v>245418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25" t="s">
        <v>54</v>
      </c>
      <c r="B21" s="24">
        <v>214785</v>
      </c>
      <c r="C21" s="24">
        <v>225230</v>
      </c>
      <c r="D21" s="24">
        <v>241246</v>
      </c>
      <c r="E21" s="24">
        <v>255822</v>
      </c>
      <c r="F21" s="24">
        <v>279337</v>
      </c>
      <c r="G21" s="24">
        <v>308080</v>
      </c>
      <c r="H21" s="24">
        <v>334496</v>
      </c>
      <c r="I21" s="24">
        <v>367527</v>
      </c>
      <c r="J21" s="24">
        <v>391168</v>
      </c>
      <c r="K21" s="24">
        <v>424480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25" t="s">
        <v>37</v>
      </c>
      <c r="B22" s="24">
        <v>427503</v>
      </c>
      <c r="C22" s="24">
        <v>448475</v>
      </c>
      <c r="D22" s="24">
        <v>474094</v>
      </c>
      <c r="E22" s="24">
        <v>496616</v>
      </c>
      <c r="F22" s="24">
        <v>533796</v>
      </c>
      <c r="G22" s="24">
        <v>580321</v>
      </c>
      <c r="H22" s="24">
        <v>616819</v>
      </c>
      <c r="I22" s="24">
        <v>662613</v>
      </c>
      <c r="J22" s="24">
        <v>701901</v>
      </c>
      <c r="K22" s="24">
        <v>764406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20" t="s">
        <v>55</v>
      </c>
      <c r="B23" s="24">
        <v>14008</v>
      </c>
      <c r="C23" s="24">
        <v>13561</v>
      </c>
      <c r="D23" s="24">
        <v>12096</v>
      </c>
      <c r="E23" s="24">
        <v>13260</v>
      </c>
      <c r="F23" s="24">
        <v>13575</v>
      </c>
      <c r="G23" s="24">
        <v>10099</v>
      </c>
      <c r="H23" s="24">
        <v>8969</v>
      </c>
      <c r="I23" s="24">
        <v>11502</v>
      </c>
      <c r="J23" s="24">
        <v>16668</v>
      </c>
      <c r="K23" s="24">
        <v>17967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20" t="s">
        <v>19</v>
      </c>
      <c r="B24" s="24">
        <v>30701</v>
      </c>
      <c r="C24" s="24">
        <v>30789</v>
      </c>
      <c r="D24" s="24">
        <v>31268</v>
      </c>
      <c r="E24" s="24">
        <v>32977</v>
      </c>
      <c r="F24" s="24">
        <v>33186</v>
      </c>
      <c r="G24" s="24">
        <v>31628</v>
      </c>
      <c r="H24" s="24">
        <v>31504</v>
      </c>
      <c r="I24" s="24">
        <v>33817</v>
      </c>
      <c r="J24" s="24">
        <v>56646</v>
      </c>
      <c r="K24" s="24">
        <v>67428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20" t="s">
        <v>20</v>
      </c>
      <c r="B25" s="24">
        <v>3</v>
      </c>
      <c r="C25" s="24">
        <v>1</v>
      </c>
      <c r="D25" s="24">
        <v>3</v>
      </c>
      <c r="E25" s="24">
        <v>3</v>
      </c>
      <c r="F25" s="24">
        <v>3</v>
      </c>
      <c r="G25" s="24">
        <v>4</v>
      </c>
      <c r="H25" s="24">
        <v>3</v>
      </c>
      <c r="I25" s="24">
        <v>4</v>
      </c>
      <c r="J25" s="24">
        <v>4</v>
      </c>
      <c r="K25" s="24">
        <v>5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20" t="s">
        <v>83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25" t="s">
        <v>84</v>
      </c>
      <c r="B27" s="24">
        <v>4039</v>
      </c>
      <c r="C27" s="24">
        <v>3630</v>
      </c>
      <c r="D27" s="24">
        <v>4125</v>
      </c>
      <c r="E27" s="24">
        <v>3556</v>
      </c>
      <c r="F27" s="24">
        <v>3806</v>
      </c>
      <c r="G27" s="24">
        <v>3918</v>
      </c>
      <c r="H27" s="24">
        <v>4415</v>
      </c>
      <c r="I27" s="24">
        <v>4436</v>
      </c>
      <c r="J27" s="24">
        <v>4380</v>
      </c>
      <c r="K27" s="24">
        <v>4208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25" t="s">
        <v>85</v>
      </c>
      <c r="B28" s="24">
        <v>13744</v>
      </c>
      <c r="C28" s="24">
        <v>13929</v>
      </c>
      <c r="D28" s="24">
        <v>13899</v>
      </c>
      <c r="E28" s="24">
        <v>13731</v>
      </c>
      <c r="F28" s="24">
        <v>13525</v>
      </c>
      <c r="G28" s="24">
        <v>65768</v>
      </c>
      <c r="H28" s="24">
        <v>97474</v>
      </c>
      <c r="I28" s="24">
        <v>38920</v>
      </c>
      <c r="J28" s="24">
        <v>21666</v>
      </c>
      <c r="K28" s="24">
        <v>22173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25" t="s">
        <v>86</v>
      </c>
      <c r="B29" s="24">
        <v>154392</v>
      </c>
      <c r="C29" s="24">
        <v>154794</v>
      </c>
      <c r="D29" s="24">
        <v>154234</v>
      </c>
      <c r="E29" s="24">
        <v>154812</v>
      </c>
      <c r="F29" s="24">
        <v>157172</v>
      </c>
      <c r="G29" s="24">
        <v>179010</v>
      </c>
      <c r="H29" s="24">
        <v>196955</v>
      </c>
      <c r="I29" s="24">
        <v>198317</v>
      </c>
      <c r="J29" s="24">
        <v>188333</v>
      </c>
      <c r="K29" s="24">
        <v>201490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20" t="s">
        <v>56</v>
      </c>
      <c r="B30" s="24">
        <v>5636</v>
      </c>
      <c r="C30" s="24">
        <v>5169</v>
      </c>
      <c r="D30" s="24">
        <v>6280</v>
      </c>
      <c r="E30" s="24">
        <v>7296</v>
      </c>
      <c r="F30" s="24">
        <v>6745</v>
      </c>
      <c r="G30" s="24">
        <v>9637</v>
      </c>
      <c r="H30" s="24">
        <v>12010</v>
      </c>
      <c r="I30" s="24">
        <v>11369</v>
      </c>
      <c r="J30" s="24">
        <v>10500</v>
      </c>
      <c r="K30" s="24">
        <v>9608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26" t="s">
        <v>45</v>
      </c>
      <c r="B31" s="43">
        <v>650025</v>
      </c>
      <c r="C31" s="43">
        <v>670347</v>
      </c>
      <c r="D31" s="43">
        <v>695999</v>
      </c>
      <c r="E31" s="43">
        <v>722251</v>
      </c>
      <c r="F31" s="43">
        <v>761808</v>
      </c>
      <c r="G31" s="43">
        <v>880385</v>
      </c>
      <c r="H31" s="43">
        <v>968150</v>
      </c>
      <c r="I31" s="43">
        <v>960978</v>
      </c>
      <c r="J31" s="43">
        <v>1000098</v>
      </c>
      <c r="K31" s="43">
        <v>1087285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20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17" t="s">
        <v>21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17" t="s">
        <v>46</v>
      </c>
      <c r="B34" s="23">
        <v>-32231</v>
      </c>
      <c r="C34" s="23">
        <v>-30931</v>
      </c>
      <c r="D34" s="23">
        <v>-24434</v>
      </c>
      <c r="E34" s="23">
        <v>-2242</v>
      </c>
      <c r="F34" s="23">
        <v>3226</v>
      </c>
      <c r="G34" s="23">
        <v>-123095</v>
      </c>
      <c r="H34" s="23">
        <v>-158021</v>
      </c>
      <c r="I34" s="23">
        <v>-35425</v>
      </c>
      <c r="J34" s="23">
        <v>23992</v>
      </c>
      <c r="K34" s="23">
        <v>2738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17" t="s">
        <v>15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17" t="s">
        <v>22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20" t="s">
        <v>23</v>
      </c>
      <c r="B38" s="21">
        <v>66675</v>
      </c>
      <c r="C38" s="21">
        <v>71099</v>
      </c>
      <c r="D38" s="21">
        <v>83254</v>
      </c>
      <c r="E38" s="21">
        <v>87126</v>
      </c>
      <c r="F38" s="21">
        <v>96631</v>
      </c>
      <c r="G38" s="21">
        <v>96587</v>
      </c>
      <c r="H38" s="21">
        <v>100433</v>
      </c>
      <c r="I38" s="21">
        <v>109976</v>
      </c>
      <c r="J38" s="21">
        <v>124757</v>
      </c>
      <c r="K38" s="21">
        <v>143642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20" t="s">
        <v>24</v>
      </c>
      <c r="B39" s="21">
        <v>-40477</v>
      </c>
      <c r="C39" s="21">
        <v>-42389</v>
      </c>
      <c r="D39" s="21">
        <v>-44655</v>
      </c>
      <c r="E39" s="21">
        <v>-46105</v>
      </c>
      <c r="F39" s="21">
        <v>-48188</v>
      </c>
      <c r="G39" s="21">
        <v>-50551</v>
      </c>
      <c r="H39" s="21">
        <v>-52423</v>
      </c>
      <c r="I39" s="21">
        <v>-53541</v>
      </c>
      <c r="J39" s="21">
        <v>-56518</v>
      </c>
      <c r="K39" s="21">
        <v>-62191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20" t="s">
        <v>25</v>
      </c>
      <c r="B40" s="21">
        <v>392</v>
      </c>
      <c r="C40" s="21">
        <v>1411</v>
      </c>
      <c r="D40" s="21">
        <v>-163</v>
      </c>
      <c r="E40" s="21">
        <v>515</v>
      </c>
      <c r="F40" s="21">
        <v>1620</v>
      </c>
      <c r="G40" s="21">
        <v>5169</v>
      </c>
      <c r="H40" s="21">
        <v>3175</v>
      </c>
      <c r="I40" s="21">
        <v>4930</v>
      </c>
      <c r="J40" s="21">
        <v>3300</v>
      </c>
      <c r="K40" s="21">
        <v>2272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20" t="s">
        <v>26</v>
      </c>
      <c r="B41" s="21">
        <v>1014</v>
      </c>
      <c r="C41" s="21">
        <v>1834</v>
      </c>
      <c r="D41" s="21">
        <v>-2598</v>
      </c>
      <c r="E41" s="21">
        <v>1719</v>
      </c>
      <c r="F41" s="21">
        <v>1052</v>
      </c>
      <c r="G41" s="21">
        <v>1728</v>
      </c>
      <c r="H41" s="21">
        <v>3150</v>
      </c>
      <c r="I41" s="21">
        <v>1341</v>
      </c>
      <c r="J41" s="21">
        <v>6143</v>
      </c>
      <c r="K41" s="21">
        <v>4130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26" t="s">
        <v>35</v>
      </c>
      <c r="B42" s="22">
        <v>27603</v>
      </c>
      <c r="C42" s="22">
        <v>31955</v>
      </c>
      <c r="D42" s="22">
        <v>35837</v>
      </c>
      <c r="E42" s="22">
        <v>43255</v>
      </c>
      <c r="F42" s="22">
        <v>51116</v>
      </c>
      <c r="G42" s="22">
        <v>52933</v>
      </c>
      <c r="H42" s="22">
        <v>54335</v>
      </c>
      <c r="I42" s="22">
        <v>62705</v>
      </c>
      <c r="J42" s="22">
        <v>77681</v>
      </c>
      <c r="K42" s="22">
        <v>87854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17" t="s">
        <v>21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17" t="s">
        <v>36</v>
      </c>
      <c r="B45" s="23">
        <v>-59834</v>
      </c>
      <c r="C45" s="23">
        <v>-62886</v>
      </c>
      <c r="D45" s="23">
        <v>-60271</v>
      </c>
      <c r="E45" s="23">
        <v>-45496</v>
      </c>
      <c r="F45" s="23">
        <v>-47890</v>
      </c>
      <c r="G45" s="23">
        <v>-176029</v>
      </c>
      <c r="H45" s="23">
        <v>-212356</v>
      </c>
      <c r="I45" s="23">
        <v>-98131</v>
      </c>
      <c r="J45" s="23">
        <v>-53690</v>
      </c>
      <c r="K45" s="23">
        <v>-85115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16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6" t="s">
        <v>97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sheetProtection sheet="1" objects="1" scenarios="1"/>
  <hyperlinks>
    <hyperlink ref="A48" r:id="rId1" display="© Commonwealth of Australia 2018" xr:uid="{00000000-0004-0000-0100-000000000000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063-2DBF-4B6C-94A4-AE87E11B40F7}">
  <dimension ref="A1:K24"/>
  <sheetViews>
    <sheetView tabSelected="1" workbookViewId="0">
      <selection activeCell="B20" sqref="B20"/>
    </sheetView>
  </sheetViews>
  <sheetFormatPr defaultRowHeight="12.5" x14ac:dyDescent="0.25"/>
  <cols>
    <col min="1" max="1" width="29" bestFit="1" customWidth="1"/>
  </cols>
  <sheetData>
    <row r="1" spans="1:11" x14ac:dyDescent="0.25">
      <c r="A1" t="s">
        <v>110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</row>
    <row r="2" spans="1:11" x14ac:dyDescent="0.25">
      <c r="A2" s="25" t="s">
        <v>18</v>
      </c>
      <c r="B2" s="24">
        <v>40477</v>
      </c>
      <c r="C2" s="24">
        <v>42389</v>
      </c>
      <c r="D2" s="24">
        <v>44655</v>
      </c>
      <c r="E2" s="24">
        <v>46105</v>
      </c>
      <c r="F2" s="24">
        <v>48188</v>
      </c>
      <c r="G2" s="24">
        <v>50551</v>
      </c>
      <c r="H2" s="24">
        <v>52423</v>
      </c>
      <c r="I2" s="24">
        <v>53541</v>
      </c>
      <c r="J2" s="24">
        <v>56518</v>
      </c>
      <c r="K2" s="24">
        <v>62191</v>
      </c>
    </row>
    <row r="3" spans="1:11" x14ac:dyDescent="0.25">
      <c r="A3" s="25" t="s">
        <v>52</v>
      </c>
      <c r="B3" s="24">
        <v>20971</v>
      </c>
      <c r="C3" s="24">
        <v>22674</v>
      </c>
      <c r="D3" s="24">
        <v>24878</v>
      </c>
      <c r="E3" s="24">
        <v>23551</v>
      </c>
      <c r="F3" s="24">
        <v>25470</v>
      </c>
      <c r="G3" s="24">
        <v>30126</v>
      </c>
      <c r="H3" s="24">
        <v>30762</v>
      </c>
      <c r="I3" s="24">
        <v>32368</v>
      </c>
      <c r="J3" s="24">
        <v>30476</v>
      </c>
      <c r="K3" s="24">
        <v>32318</v>
      </c>
    </row>
    <row r="4" spans="1:11" x14ac:dyDescent="0.25">
      <c r="A4" s="25" t="s">
        <v>53</v>
      </c>
      <c r="B4" s="24">
        <v>151269</v>
      </c>
      <c r="C4" s="24">
        <v>158181</v>
      </c>
      <c r="D4" s="24">
        <v>163314</v>
      </c>
      <c r="E4" s="24">
        <v>171138</v>
      </c>
      <c r="F4" s="24">
        <v>180801</v>
      </c>
      <c r="G4" s="24">
        <v>191563</v>
      </c>
      <c r="H4" s="24">
        <v>199138</v>
      </c>
      <c r="I4" s="24">
        <v>209177</v>
      </c>
      <c r="J4" s="24">
        <v>223739</v>
      </c>
      <c r="K4" s="24">
        <v>245418</v>
      </c>
    </row>
    <row r="5" spans="1:11" x14ac:dyDescent="0.25">
      <c r="A5" s="25" t="s">
        <v>54</v>
      </c>
      <c r="B5" s="24">
        <v>214785</v>
      </c>
      <c r="C5" s="24">
        <v>225230</v>
      </c>
      <c r="D5" s="24">
        <v>241246</v>
      </c>
      <c r="E5" s="24">
        <v>255822</v>
      </c>
      <c r="F5" s="24">
        <v>279337</v>
      </c>
      <c r="G5" s="24">
        <v>308080</v>
      </c>
      <c r="H5" s="24">
        <v>334496</v>
      </c>
      <c r="I5" s="24">
        <v>367527</v>
      </c>
      <c r="J5" s="24">
        <v>391168</v>
      </c>
      <c r="K5" s="24">
        <v>424480</v>
      </c>
    </row>
    <row r="6" spans="1:11" x14ac:dyDescent="0.25">
      <c r="A6" s="25" t="s">
        <v>37</v>
      </c>
      <c r="B6" s="24">
        <v>427503</v>
      </c>
      <c r="C6" s="24">
        <v>448475</v>
      </c>
      <c r="D6" s="24">
        <v>474094</v>
      </c>
      <c r="E6" s="24">
        <v>496616</v>
      </c>
      <c r="F6" s="24">
        <v>533796</v>
      </c>
      <c r="G6" s="24">
        <v>580321</v>
      </c>
      <c r="H6" s="24">
        <v>616819</v>
      </c>
      <c r="I6" s="24">
        <v>662613</v>
      </c>
      <c r="J6" s="24">
        <v>701901</v>
      </c>
      <c r="K6" s="24">
        <v>764406</v>
      </c>
    </row>
    <row r="7" spans="1:11" x14ac:dyDescent="0.25">
      <c r="A7" s="20" t="s">
        <v>55</v>
      </c>
      <c r="B7" s="24">
        <v>14008</v>
      </c>
      <c r="C7" s="24">
        <v>13561</v>
      </c>
      <c r="D7" s="24">
        <v>12096</v>
      </c>
      <c r="E7" s="24">
        <v>13260</v>
      </c>
      <c r="F7" s="24">
        <v>13575</v>
      </c>
      <c r="G7" s="24">
        <v>10099</v>
      </c>
      <c r="H7" s="24">
        <v>8969</v>
      </c>
      <c r="I7" s="24">
        <v>11502</v>
      </c>
      <c r="J7" s="24">
        <v>16668</v>
      </c>
      <c r="K7" s="24">
        <v>17967</v>
      </c>
    </row>
    <row r="8" spans="1:11" x14ac:dyDescent="0.25">
      <c r="A8" s="20" t="s">
        <v>19</v>
      </c>
      <c r="B8" s="24">
        <v>30701</v>
      </c>
      <c r="C8" s="24">
        <v>30789</v>
      </c>
      <c r="D8" s="24">
        <v>31268</v>
      </c>
      <c r="E8" s="24">
        <v>32977</v>
      </c>
      <c r="F8" s="24">
        <v>33186</v>
      </c>
      <c r="G8" s="24">
        <v>31628</v>
      </c>
      <c r="H8" s="24">
        <v>31504</v>
      </c>
      <c r="I8" s="24">
        <v>33817</v>
      </c>
      <c r="J8" s="24">
        <v>56646</v>
      </c>
      <c r="K8" s="24">
        <v>67428</v>
      </c>
    </row>
    <row r="9" spans="1:11" x14ac:dyDescent="0.25">
      <c r="A9" s="20" t="s">
        <v>20</v>
      </c>
      <c r="B9" s="24">
        <v>3</v>
      </c>
      <c r="C9" s="24">
        <v>1</v>
      </c>
      <c r="D9" s="24">
        <v>3</v>
      </c>
      <c r="E9" s="24">
        <v>3</v>
      </c>
      <c r="F9" s="24">
        <v>3</v>
      </c>
      <c r="G9" s="24">
        <v>4</v>
      </c>
      <c r="H9" s="24">
        <v>3</v>
      </c>
      <c r="I9" s="24">
        <v>4</v>
      </c>
      <c r="J9" s="24">
        <v>4</v>
      </c>
      <c r="K9" s="24">
        <v>5</v>
      </c>
    </row>
    <row r="10" spans="1:11" x14ac:dyDescent="0.25">
      <c r="A10" s="20" t="s">
        <v>83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x14ac:dyDescent="0.25">
      <c r="A11" s="25" t="s">
        <v>84</v>
      </c>
      <c r="B11" s="24">
        <v>4039</v>
      </c>
      <c r="C11" s="24">
        <v>3630</v>
      </c>
      <c r="D11" s="24">
        <v>4125</v>
      </c>
      <c r="E11" s="24">
        <v>3556</v>
      </c>
      <c r="F11" s="24">
        <v>3806</v>
      </c>
      <c r="G11" s="24">
        <v>3918</v>
      </c>
      <c r="H11" s="24">
        <v>4415</v>
      </c>
      <c r="I11" s="24">
        <v>4436</v>
      </c>
      <c r="J11" s="24">
        <v>4380</v>
      </c>
      <c r="K11" s="24">
        <v>4208</v>
      </c>
    </row>
    <row r="12" spans="1:11" x14ac:dyDescent="0.25">
      <c r="A12" s="25" t="s">
        <v>85</v>
      </c>
      <c r="B12" s="24">
        <v>13744</v>
      </c>
      <c r="C12" s="24">
        <v>13929</v>
      </c>
      <c r="D12" s="24">
        <v>13899</v>
      </c>
      <c r="E12" s="24">
        <v>13731</v>
      </c>
      <c r="F12" s="24">
        <v>13525</v>
      </c>
      <c r="G12" s="24">
        <v>65768</v>
      </c>
      <c r="H12" s="24">
        <v>97474</v>
      </c>
      <c r="I12" s="24">
        <v>38920</v>
      </c>
      <c r="J12" s="24">
        <v>21666</v>
      </c>
      <c r="K12" s="24">
        <v>22173</v>
      </c>
    </row>
    <row r="13" spans="1:11" x14ac:dyDescent="0.25">
      <c r="A13" s="25" t="s">
        <v>86</v>
      </c>
      <c r="B13" s="24">
        <v>154392</v>
      </c>
      <c r="C13" s="24">
        <v>154794</v>
      </c>
      <c r="D13" s="24">
        <v>154234</v>
      </c>
      <c r="E13" s="24">
        <v>154812</v>
      </c>
      <c r="F13" s="24">
        <v>157172</v>
      </c>
      <c r="G13" s="24">
        <v>179010</v>
      </c>
      <c r="H13" s="24">
        <v>196955</v>
      </c>
      <c r="I13" s="24">
        <v>198317</v>
      </c>
      <c r="J13" s="24">
        <v>188333</v>
      </c>
      <c r="K13" s="24">
        <v>201490</v>
      </c>
    </row>
    <row r="14" spans="1:11" x14ac:dyDescent="0.25">
      <c r="A14" s="20" t="s">
        <v>56</v>
      </c>
      <c r="B14" s="24">
        <v>5636</v>
      </c>
      <c r="C14" s="24">
        <v>5169</v>
      </c>
      <c r="D14" s="24">
        <v>6280</v>
      </c>
      <c r="E14" s="24">
        <v>7296</v>
      </c>
      <c r="F14" s="24">
        <v>6745</v>
      </c>
      <c r="G14" s="24">
        <v>9637</v>
      </c>
      <c r="H14" s="24">
        <v>12010</v>
      </c>
      <c r="I14" s="24">
        <v>11369</v>
      </c>
      <c r="J14" s="24">
        <v>10500</v>
      </c>
      <c r="K14" s="24">
        <v>9608</v>
      </c>
    </row>
    <row r="15" spans="1:11" x14ac:dyDescent="0.25">
      <c r="A15" s="26" t="s">
        <v>45</v>
      </c>
      <c r="B15" s="43">
        <v>650025</v>
      </c>
      <c r="C15" s="43">
        <v>670347</v>
      </c>
      <c r="D15" s="43">
        <v>695999</v>
      </c>
      <c r="E15" s="43">
        <v>722251</v>
      </c>
      <c r="F15" s="43">
        <v>761808</v>
      </c>
      <c r="G15" s="43">
        <v>880385</v>
      </c>
      <c r="H15" s="43">
        <v>968150</v>
      </c>
      <c r="I15" s="43">
        <v>960978</v>
      </c>
      <c r="J15" s="43">
        <v>1000098</v>
      </c>
      <c r="K15" s="43">
        <v>1087285</v>
      </c>
    </row>
    <row r="18" spans="1:11" x14ac:dyDescent="0.25">
      <c r="A18" t="s">
        <v>110</v>
      </c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</row>
    <row r="19" spans="1:11" x14ac:dyDescent="0.25">
      <c r="A19" s="25" t="s">
        <v>18</v>
      </c>
      <c r="B19" s="24">
        <v>40477</v>
      </c>
      <c r="C19" s="24">
        <v>42389</v>
      </c>
      <c r="D19" s="24">
        <v>44655</v>
      </c>
      <c r="E19" s="24">
        <v>46105</v>
      </c>
      <c r="F19" s="24">
        <v>48188</v>
      </c>
      <c r="G19" s="24">
        <v>50551</v>
      </c>
      <c r="H19" s="24">
        <v>52423</v>
      </c>
      <c r="I19" s="24">
        <v>53541</v>
      </c>
      <c r="J19" s="24">
        <v>56518</v>
      </c>
      <c r="K19" s="24">
        <v>62191</v>
      </c>
    </row>
    <row r="20" spans="1:11" x14ac:dyDescent="0.25">
      <c r="A20" s="25" t="s">
        <v>52</v>
      </c>
      <c r="B20" s="24">
        <v>20971</v>
      </c>
      <c r="C20" s="24">
        <v>22674</v>
      </c>
      <c r="D20" s="24">
        <v>24878</v>
      </c>
      <c r="E20" s="24">
        <v>23551</v>
      </c>
      <c r="F20" s="24">
        <v>25470</v>
      </c>
      <c r="G20" s="24">
        <v>30126</v>
      </c>
      <c r="H20" s="24">
        <v>30762</v>
      </c>
      <c r="I20" s="24">
        <v>32368</v>
      </c>
      <c r="J20" s="24">
        <v>30476</v>
      </c>
      <c r="K20" s="24">
        <v>32318</v>
      </c>
    </row>
    <row r="21" spans="1:11" x14ac:dyDescent="0.25">
      <c r="A21" s="25" t="s">
        <v>53</v>
      </c>
      <c r="B21" s="24">
        <v>151269</v>
      </c>
      <c r="C21" s="24">
        <v>158181</v>
      </c>
      <c r="D21" s="24">
        <v>163314</v>
      </c>
      <c r="E21" s="24">
        <v>171138</v>
      </c>
      <c r="F21" s="24">
        <v>180801</v>
      </c>
      <c r="G21" s="24">
        <v>191563</v>
      </c>
      <c r="H21" s="24">
        <v>199138</v>
      </c>
      <c r="I21" s="24">
        <v>209177</v>
      </c>
      <c r="J21" s="24">
        <v>223739</v>
      </c>
      <c r="K21" s="24">
        <v>245418</v>
      </c>
    </row>
    <row r="22" spans="1:11" x14ac:dyDescent="0.25">
      <c r="A22" s="25" t="s">
        <v>54</v>
      </c>
      <c r="B22" s="24">
        <v>214785</v>
      </c>
      <c r="C22" s="24">
        <v>225230</v>
      </c>
      <c r="D22" s="24">
        <v>241246</v>
      </c>
      <c r="E22" s="24">
        <v>255822</v>
      </c>
      <c r="F22" s="24">
        <v>279337</v>
      </c>
      <c r="G22" s="24">
        <v>308080</v>
      </c>
      <c r="H22" s="24">
        <v>334496</v>
      </c>
      <c r="I22" s="24">
        <v>367527</v>
      </c>
      <c r="J22" s="24">
        <v>391168</v>
      </c>
      <c r="K22" s="24">
        <v>424480</v>
      </c>
    </row>
    <row r="23" spans="1:11" x14ac:dyDescent="0.25">
      <c r="A23" s="51" t="s">
        <v>111</v>
      </c>
      <c r="B23" s="52">
        <f>B7+B8+B9</f>
        <v>44712</v>
      </c>
      <c r="C23" s="52">
        <f t="shared" ref="C23:K23" si="0">C7+C8+C9</f>
        <v>44351</v>
      </c>
      <c r="D23" s="52">
        <f t="shared" si="0"/>
        <v>43367</v>
      </c>
      <c r="E23" s="52">
        <f t="shared" si="0"/>
        <v>46240</v>
      </c>
      <c r="F23" s="52">
        <f t="shared" si="0"/>
        <v>46764</v>
      </c>
      <c r="G23" s="52">
        <f t="shared" si="0"/>
        <v>41731</v>
      </c>
      <c r="H23" s="52">
        <f t="shared" si="0"/>
        <v>40476</v>
      </c>
      <c r="I23" s="52">
        <f t="shared" si="0"/>
        <v>45323</v>
      </c>
      <c r="J23" s="52">
        <f t="shared" si="0"/>
        <v>73318</v>
      </c>
      <c r="K23" s="52">
        <f t="shared" si="0"/>
        <v>85400</v>
      </c>
    </row>
    <row r="24" spans="1:11" x14ac:dyDescent="0.25">
      <c r="A24" s="51" t="s">
        <v>112</v>
      </c>
      <c r="B24" s="52">
        <f>B11+B12+B13+B14</f>
        <v>177811</v>
      </c>
      <c r="C24" s="52">
        <f t="shared" ref="C24:K24" si="1">C11+C12+C13+C14</f>
        <v>177522</v>
      </c>
      <c r="D24" s="52">
        <f t="shared" si="1"/>
        <v>178538</v>
      </c>
      <c r="E24" s="52">
        <f t="shared" si="1"/>
        <v>179395</v>
      </c>
      <c r="F24" s="52">
        <f t="shared" si="1"/>
        <v>181248</v>
      </c>
      <c r="G24" s="52">
        <f t="shared" si="1"/>
        <v>258333</v>
      </c>
      <c r="H24" s="52">
        <f t="shared" si="1"/>
        <v>310854</v>
      </c>
      <c r="I24" s="52">
        <f t="shared" si="1"/>
        <v>253042</v>
      </c>
      <c r="J24" s="52">
        <f t="shared" si="1"/>
        <v>224879</v>
      </c>
      <c r="K24" s="52">
        <f t="shared" si="1"/>
        <v>237479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66E5-1C23-40B2-A5F1-D6886915852C}">
  <dimension ref="A1:D40"/>
  <sheetViews>
    <sheetView workbookViewId="0">
      <selection activeCell="A12" sqref="A12"/>
    </sheetView>
  </sheetViews>
  <sheetFormatPr defaultRowHeight="12.5" x14ac:dyDescent="0.25"/>
  <cols>
    <col min="1" max="1" width="31.54296875" bestFit="1" customWidth="1"/>
    <col min="2" max="3" width="15.81640625" customWidth="1"/>
  </cols>
  <sheetData>
    <row r="1" spans="1:4" x14ac:dyDescent="0.25">
      <c r="A1" s="17" t="s">
        <v>10</v>
      </c>
      <c r="B1" t="s">
        <v>107</v>
      </c>
      <c r="C1" t="s">
        <v>109</v>
      </c>
      <c r="D1" t="s">
        <v>108</v>
      </c>
    </row>
    <row r="2" spans="1:4" x14ac:dyDescent="0.25">
      <c r="A2" s="20" t="s">
        <v>11</v>
      </c>
      <c r="B2" s="50">
        <f>Table_1!K8/Table_1!B8-1</f>
        <v>0.80959776927024429</v>
      </c>
      <c r="C2" s="50"/>
    </row>
    <row r="3" spans="1:4" x14ac:dyDescent="0.25">
      <c r="A3" s="20" t="s">
        <v>12</v>
      </c>
      <c r="B3" s="50"/>
      <c r="C3" s="50"/>
    </row>
    <row r="4" spans="1:4" x14ac:dyDescent="0.25">
      <c r="A4" s="20" t="s">
        <v>13</v>
      </c>
      <c r="B4" s="50">
        <f>Table_1!K10/Table_1!B10-1</f>
        <v>0.43080387662363773</v>
      </c>
      <c r="C4" s="50"/>
    </row>
    <row r="5" spans="1:4" x14ac:dyDescent="0.25">
      <c r="A5" s="20" t="s">
        <v>14</v>
      </c>
      <c r="B5" s="50">
        <f>Table_1!K11/Table_1!B11-1</f>
        <v>1.8947659417618872</v>
      </c>
      <c r="C5" s="50"/>
    </row>
    <row r="6" spans="1:4" x14ac:dyDescent="0.25">
      <c r="A6" s="20" t="s">
        <v>40</v>
      </c>
      <c r="B6" s="50">
        <f>Table_1!K12/Table_1!B12-1</f>
        <v>0.98455452111908648</v>
      </c>
      <c r="C6" s="50"/>
    </row>
    <row r="7" spans="1:4" x14ac:dyDescent="0.25">
      <c r="A7" s="26" t="s">
        <v>44</v>
      </c>
      <c r="B7" s="50">
        <f>Table_1!K13/Table_1!B13-1</f>
        <v>0.76437815132851505</v>
      </c>
      <c r="C7" s="50"/>
    </row>
    <row r="8" spans="1:4" x14ac:dyDescent="0.25">
      <c r="A8" s="20"/>
      <c r="B8" s="50"/>
      <c r="C8" s="50"/>
    </row>
    <row r="9" spans="1:4" x14ac:dyDescent="0.25">
      <c r="A9" s="17" t="s">
        <v>15</v>
      </c>
      <c r="B9" s="50"/>
      <c r="C9" s="50"/>
    </row>
    <row r="10" spans="1:4" x14ac:dyDescent="0.25">
      <c r="A10" s="17" t="s">
        <v>16</v>
      </c>
      <c r="B10" s="50"/>
      <c r="C10" s="50"/>
    </row>
    <row r="11" spans="1:4" x14ac:dyDescent="0.25">
      <c r="A11" s="20" t="s">
        <v>17</v>
      </c>
      <c r="B11" s="50"/>
      <c r="C11" s="50"/>
    </row>
    <row r="12" spans="1:4" x14ac:dyDescent="0.25">
      <c r="A12" s="25" t="s">
        <v>18</v>
      </c>
      <c r="B12" s="50">
        <f>Table_1!K18/Table_1!B18-1</f>
        <v>0.5364528003557576</v>
      </c>
      <c r="C12" s="50">
        <f>Table_1!K18/Table_1!$K$31</f>
        <v>5.7198434633053893E-2</v>
      </c>
      <c r="D12" s="50">
        <f>(Table_1!K18-Table_1!B18)/(Table_1!$K$31-Table_1!$B$31)</f>
        <v>4.9659241641128851E-2</v>
      </c>
    </row>
    <row r="13" spans="1:4" x14ac:dyDescent="0.25">
      <c r="A13" s="25" t="s">
        <v>52</v>
      </c>
      <c r="B13" s="50">
        <f>Table_1!K19/Table_1!B19-1</f>
        <v>0.5410805397930476</v>
      </c>
      <c r="C13" s="50">
        <f>Table_1!K19/Table_1!$K$31</f>
        <v>2.9723577534868963E-2</v>
      </c>
      <c r="D13" s="50">
        <f>(Table_1!K19-Table_1!B19)/(Table_1!$K$31-Table_1!$B$31)</f>
        <v>2.5950235557791704E-2</v>
      </c>
    </row>
    <row r="14" spans="1:4" x14ac:dyDescent="0.25">
      <c r="A14" s="25" t="s">
        <v>53</v>
      </c>
      <c r="B14" s="50">
        <f>Table_1!K20/Table_1!B20-1</f>
        <v>0.62239454217321466</v>
      </c>
      <c r="C14" s="50">
        <f>Table_1!K20/Table_1!$K$31</f>
        <v>0.22571634851947742</v>
      </c>
      <c r="D14" s="50">
        <f>(Table_1!K20-Table_1!B20)/(Table_1!$K$31-Table_1!$B$31)</f>
        <v>0.21531583039838997</v>
      </c>
    </row>
    <row r="15" spans="1:4" x14ac:dyDescent="0.25">
      <c r="A15" s="25" t="s">
        <v>54</v>
      </c>
      <c r="B15" s="50">
        <f>Table_1!K21/Table_1!B21-1</f>
        <v>0.97630188327862744</v>
      </c>
      <c r="C15" s="50">
        <f>Table_1!K21/Table_1!$K$31</f>
        <v>0.39040362002602813</v>
      </c>
      <c r="D15" s="50">
        <f>(Table_1!K21-Table_1!B21)/(Table_1!$K$31-Table_1!$B$31)</f>
        <v>0.47956593331198827</v>
      </c>
    </row>
    <row r="16" spans="1:4" x14ac:dyDescent="0.25">
      <c r="A16" s="25" t="s">
        <v>37</v>
      </c>
      <c r="B16" s="50">
        <f>Table_1!K22/Table_1!B22-1</f>
        <v>0.78807166265499884</v>
      </c>
      <c r="C16" s="50">
        <f>Table_1!K22/Table_1!$K$31</f>
        <v>0.70304106099136843</v>
      </c>
      <c r="D16" s="50">
        <f>(Table_1!K22-Table_1!B22)/(Table_1!$K$31-Table_1!$B$31)</f>
        <v>0.77048666697159585</v>
      </c>
    </row>
    <row r="17" spans="1:4" x14ac:dyDescent="0.25">
      <c r="A17" s="20" t="s">
        <v>55</v>
      </c>
      <c r="B17" s="50">
        <f>Table_1!K23/Table_1!B23-1</f>
        <v>0.28262421473443755</v>
      </c>
      <c r="C17" s="50">
        <f>Table_1!K23/Table_1!$K$31</f>
        <v>1.6524646251902676E-2</v>
      </c>
      <c r="D17" s="50">
        <f>(Table_1!K23-Table_1!B23)/(Table_1!$K$31-Table_1!$B$31)</f>
        <v>9.0541096830261177E-3</v>
      </c>
    </row>
    <row r="18" spans="1:4" x14ac:dyDescent="0.25">
      <c r="A18" s="20" t="s">
        <v>19</v>
      </c>
      <c r="B18" s="50">
        <f>Table_1!K24/Table_1!B24-1</f>
        <v>1.1962802514576074</v>
      </c>
      <c r="C18" s="50">
        <f>Table_1!K24/Table_1!$K$31</f>
        <v>6.2015019061239691E-2</v>
      </c>
      <c r="D18" s="50">
        <f>(Table_1!K24-Table_1!B24)/(Table_1!$K$31-Table_1!$B$31)</f>
        <v>8.3993505008461783E-2</v>
      </c>
    </row>
    <row r="19" spans="1:4" x14ac:dyDescent="0.25">
      <c r="A19" s="20" t="s">
        <v>20</v>
      </c>
      <c r="B19" s="50">
        <f>Table_1!K25/Table_1!B25-1</f>
        <v>0.66666666666666674</v>
      </c>
      <c r="C19" s="50">
        <f>Table_1!K25/Table_1!$K$31</f>
        <v>4.5986102999673503E-6</v>
      </c>
      <c r="D19" s="50">
        <f>(Table_1!K25-Table_1!B25)/(Table_1!$K$31-Table_1!$B$31)</f>
        <v>4.5739377029684857E-6</v>
      </c>
    </row>
    <row r="20" spans="1:4" x14ac:dyDescent="0.25">
      <c r="A20" s="20" t="s">
        <v>83</v>
      </c>
      <c r="B20" s="50"/>
      <c r="C20" s="50"/>
    </row>
    <row r="21" spans="1:4" x14ac:dyDescent="0.25">
      <c r="A21" s="25" t="s">
        <v>84</v>
      </c>
      <c r="B21" s="50">
        <f>Table_1!K27/Table_1!B27-1</f>
        <v>4.1842040108937884E-2</v>
      </c>
      <c r="C21" s="50">
        <f>Table_1!K27/Table_1!$K$31</f>
        <v>3.8701904284525216E-3</v>
      </c>
      <c r="D21" s="50">
        <f>(Table_1!K27-Table_1!B27)/(Table_1!$K$31-Table_1!$B$31)</f>
        <v>3.8649773590083704E-4</v>
      </c>
    </row>
    <row r="22" spans="1:4" x14ac:dyDescent="0.25">
      <c r="A22" s="25" t="s">
        <v>85</v>
      </c>
      <c r="B22" s="50">
        <f>Table_1!K28/Table_1!B28-1</f>
        <v>0.61328579743888234</v>
      </c>
      <c r="C22" s="50">
        <f>Table_1!K28/Table_1!$K$31</f>
        <v>2.0392997236235208E-2</v>
      </c>
      <c r="D22" s="50">
        <f>(Table_1!K28-Table_1!B28)/(Table_1!$K$31-Table_1!$B$31)</f>
        <v>1.9276860449160681E-2</v>
      </c>
    </row>
    <row r="23" spans="1:4" x14ac:dyDescent="0.25">
      <c r="A23" s="25" t="s">
        <v>86</v>
      </c>
      <c r="B23" s="50">
        <f>Table_1!K29/Table_1!B29-1</f>
        <v>0.30505466604487275</v>
      </c>
      <c r="C23" s="50">
        <f>Table_1!K29/Table_1!$K$31</f>
        <v>0.18531479786808427</v>
      </c>
      <c r="D23" s="50">
        <f>(Table_1!K29-Table_1!B29)/(Table_1!$K$31-Table_1!$B$31)</f>
        <v>0.10771165896720487</v>
      </c>
    </row>
    <row r="24" spans="1:4" x14ac:dyDescent="0.25">
      <c r="A24" s="20" t="s">
        <v>56</v>
      </c>
      <c r="B24" s="50">
        <f>Table_1!K30/Table_1!B30-1</f>
        <v>0.70475514549325768</v>
      </c>
      <c r="C24" s="50">
        <f>Table_1!K30/Table_1!$K$31</f>
        <v>8.8366895524172595E-3</v>
      </c>
      <c r="D24" s="50">
        <f>(Table_1!K30-Table_1!B30)/(Table_1!$K$31-Table_1!$B$31)</f>
        <v>9.0838402780954123E-3</v>
      </c>
    </row>
    <row r="25" spans="1:4" x14ac:dyDescent="0.25">
      <c r="A25" s="26" t="s">
        <v>45</v>
      </c>
      <c r="B25" s="50">
        <f>Table_1!K31/Table_1!B31-1</f>
        <v>0.67268181993000264</v>
      </c>
      <c r="C25" s="50">
        <f>Table_1!K31/Table_1!$K$31</f>
        <v>1</v>
      </c>
      <c r="D25" s="50">
        <f>(Table_1!K31-Table_1!B31)/(Table_1!$K$31-Table_1!$B$31)</f>
        <v>1</v>
      </c>
    </row>
    <row r="26" spans="1:4" x14ac:dyDescent="0.25">
      <c r="A26" s="20"/>
      <c r="B26" s="50"/>
      <c r="C26" s="50"/>
    </row>
    <row r="27" spans="1:4" x14ac:dyDescent="0.25">
      <c r="A27" s="17" t="s">
        <v>21</v>
      </c>
      <c r="B27" s="50"/>
      <c r="C27" s="50"/>
    </row>
    <row r="28" spans="1:4" x14ac:dyDescent="0.25">
      <c r="A28" s="17" t="s">
        <v>46</v>
      </c>
      <c r="B28" s="50">
        <f>Table_1!K34/Table_1!B34-1</f>
        <v>-1.0849492724395768</v>
      </c>
      <c r="C28" s="50"/>
    </row>
    <row r="29" spans="1:4" x14ac:dyDescent="0.25">
      <c r="A29" s="20"/>
      <c r="B29" s="50"/>
      <c r="C29" s="50"/>
    </row>
    <row r="30" spans="1:4" x14ac:dyDescent="0.25">
      <c r="A30" s="17" t="s">
        <v>15</v>
      </c>
      <c r="B30" s="50"/>
      <c r="C30" s="50"/>
    </row>
    <row r="31" spans="1:4" x14ac:dyDescent="0.25">
      <c r="A31" s="17" t="s">
        <v>22</v>
      </c>
      <c r="B31" s="50"/>
      <c r="C31" s="50"/>
    </row>
    <row r="32" spans="1:4" x14ac:dyDescent="0.25">
      <c r="A32" s="20" t="s">
        <v>23</v>
      </c>
      <c r="B32" s="50">
        <f>Table_1!K38/Table_1!B38-1</f>
        <v>1.1543607049118858</v>
      </c>
      <c r="C32" s="50"/>
    </row>
    <row r="33" spans="1:3" x14ac:dyDescent="0.25">
      <c r="A33" s="20" t="s">
        <v>24</v>
      </c>
      <c r="B33" s="50">
        <f>Table_1!K39/Table_1!B39-1</f>
        <v>0.5364528003557576</v>
      </c>
      <c r="C33" s="50"/>
    </row>
    <row r="34" spans="1:3" x14ac:dyDescent="0.25">
      <c r="A34" s="20" t="s">
        <v>25</v>
      </c>
      <c r="B34" s="50">
        <f>Table_1!K40/Table_1!B40-1</f>
        <v>4.795918367346939</v>
      </c>
      <c r="C34" s="50"/>
    </row>
    <row r="35" spans="1:3" x14ac:dyDescent="0.25">
      <c r="A35" s="20" t="s">
        <v>26</v>
      </c>
      <c r="B35" s="50">
        <f>Table_1!K41/Table_1!B41-1</f>
        <v>3.0729783037475347</v>
      </c>
      <c r="C35" s="50"/>
    </row>
    <row r="36" spans="1:3" x14ac:dyDescent="0.25">
      <c r="A36" s="26" t="s">
        <v>35</v>
      </c>
      <c r="B36" s="50">
        <f>Table_1!K42/Table_1!B42-1</f>
        <v>2.1827699887693366</v>
      </c>
      <c r="C36" s="50"/>
    </row>
    <row r="37" spans="1:3" x14ac:dyDescent="0.25">
      <c r="A37" s="25"/>
      <c r="B37" s="50"/>
      <c r="C37" s="50"/>
    </row>
    <row r="38" spans="1:3" x14ac:dyDescent="0.25">
      <c r="A38" s="17" t="s">
        <v>21</v>
      </c>
      <c r="B38" s="50"/>
      <c r="C38" s="50"/>
    </row>
    <row r="39" spans="1:3" x14ac:dyDescent="0.25">
      <c r="A39" s="17" t="s">
        <v>36</v>
      </c>
      <c r="B39" s="50">
        <f>Table_1!K45/Table_1!B45-1</f>
        <v>0.42251896914797604</v>
      </c>
      <c r="C39" s="50"/>
    </row>
    <row r="40" spans="1:3" x14ac:dyDescent="0.25">
      <c r="B40" s="50"/>
      <c r="C40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52"/>
  <sheetViews>
    <sheetView zoomScaleNormal="100" workbookViewId="0">
      <pane ySplit="6" topLeftCell="A7" activePane="bottomLeft" state="frozen"/>
      <selection activeCell="B7" sqref="B7:M68"/>
      <selection pane="bottomLeft" activeCell="A5" sqref="A5"/>
    </sheetView>
  </sheetViews>
  <sheetFormatPr defaultRowHeight="12.5" x14ac:dyDescent="0.25"/>
  <cols>
    <col min="1" max="1" width="72.7265625" customWidth="1"/>
    <col min="2" max="11" width="9.7265625" customWidth="1"/>
  </cols>
  <sheetData>
    <row r="1" spans="1:256" s="13" customFormat="1" ht="64.5" customHeight="1" x14ac:dyDescent="0.2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35">
      <c r="A2" s="15" t="s">
        <v>99</v>
      </c>
    </row>
    <row r="3" spans="1:256" ht="12.75" customHeight="1" x14ac:dyDescent="0.25">
      <c r="A3" s="14" t="s">
        <v>98</v>
      </c>
    </row>
    <row r="4" spans="1:256" ht="24.25" customHeight="1" x14ac:dyDescent="0.3">
      <c r="A4" s="5" t="s">
        <v>91</v>
      </c>
    </row>
    <row r="5" spans="1:256" ht="24.25" customHeight="1" x14ac:dyDescent="0.25">
      <c r="A5" s="18"/>
      <c r="B5" s="42" t="s">
        <v>50</v>
      </c>
      <c r="C5" s="42" t="s">
        <v>49</v>
      </c>
      <c r="D5" s="42" t="s">
        <v>48</v>
      </c>
      <c r="E5" s="42" t="s">
        <v>51</v>
      </c>
      <c r="F5" s="42" t="s">
        <v>95</v>
      </c>
      <c r="G5" s="42" t="s">
        <v>96</v>
      </c>
      <c r="H5" s="42" t="s">
        <v>101</v>
      </c>
      <c r="I5" s="42" t="s">
        <v>102</v>
      </c>
      <c r="J5" s="42" t="s">
        <v>103</v>
      </c>
      <c r="K5" s="42" t="s">
        <v>104</v>
      </c>
    </row>
    <row r="6" spans="1:256" ht="12.75" customHeight="1" x14ac:dyDescent="0.25">
      <c r="A6" s="18"/>
      <c r="B6" s="19" t="s">
        <v>9</v>
      </c>
      <c r="C6" s="19" t="s">
        <v>9</v>
      </c>
      <c r="D6" s="19" t="s">
        <v>9</v>
      </c>
      <c r="E6" s="19" t="s">
        <v>9</v>
      </c>
      <c r="F6" s="19" t="s">
        <v>9</v>
      </c>
      <c r="G6" s="19" t="s">
        <v>9</v>
      </c>
      <c r="H6" s="19" t="s">
        <v>9</v>
      </c>
      <c r="I6" s="19" t="s">
        <v>9</v>
      </c>
      <c r="J6" s="19" t="s">
        <v>9</v>
      </c>
      <c r="K6" s="19" t="s">
        <v>9</v>
      </c>
    </row>
    <row r="7" spans="1:256" ht="12.75" customHeight="1" x14ac:dyDescent="0.25">
      <c r="A7" s="28" t="s">
        <v>43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25">
      <c r="A8" s="25" t="s">
        <v>27</v>
      </c>
      <c r="B8" s="21">
        <v>622764</v>
      </c>
      <c r="C8" s="21">
        <v>639573</v>
      </c>
      <c r="D8" s="21">
        <v>669571</v>
      </c>
      <c r="E8" s="21">
        <v>719679</v>
      </c>
      <c r="F8" s="21">
        <v>765920</v>
      </c>
      <c r="G8" s="21">
        <v>744512</v>
      </c>
      <c r="H8" s="21">
        <v>810267</v>
      </c>
      <c r="I8" s="21">
        <v>915581</v>
      </c>
      <c r="J8" s="21">
        <v>1027248</v>
      </c>
      <c r="K8" s="21">
        <v>1073802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25">
      <c r="A9" s="25" t="s">
        <v>105</v>
      </c>
      <c r="B9" s="21">
        <v>-609521</v>
      </c>
      <c r="C9" s="21">
        <v>-628293</v>
      </c>
      <c r="D9" s="21">
        <v>-648552</v>
      </c>
      <c r="E9" s="21">
        <v>-671919</v>
      </c>
      <c r="F9" s="21">
        <v>-703297</v>
      </c>
      <c r="G9" s="21">
        <v>-803881</v>
      </c>
      <c r="H9" s="21">
        <v>-899854</v>
      </c>
      <c r="I9" s="21">
        <v>-896663</v>
      </c>
      <c r="J9" s="21">
        <v>-925797</v>
      </c>
      <c r="K9" s="21">
        <v>-1000694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56" ht="12.75" customHeight="1" x14ac:dyDescent="0.25">
      <c r="A10" s="26" t="s">
        <v>57</v>
      </c>
      <c r="B10" s="22">
        <v>13243</v>
      </c>
      <c r="C10" s="22">
        <v>11280</v>
      </c>
      <c r="D10" s="22">
        <v>21018</v>
      </c>
      <c r="E10" s="22">
        <v>47760</v>
      </c>
      <c r="F10" s="22">
        <v>62623</v>
      </c>
      <c r="G10" s="22">
        <v>-59369</v>
      </c>
      <c r="H10" s="22">
        <v>-89587</v>
      </c>
      <c r="I10" s="22">
        <v>18918</v>
      </c>
      <c r="J10" s="22">
        <v>101451</v>
      </c>
      <c r="K10" s="22">
        <v>73108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25">
      <c r="A12" s="17" t="s">
        <v>28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25">
      <c r="A13" s="26" t="s">
        <v>106</v>
      </c>
      <c r="B13" s="22">
        <v>-59838</v>
      </c>
      <c r="C13" s="22">
        <v>-65237</v>
      </c>
      <c r="D13" s="22">
        <v>-69528</v>
      </c>
      <c r="E13" s="22">
        <v>-78475</v>
      </c>
      <c r="F13" s="22">
        <v>-88619</v>
      </c>
      <c r="G13" s="22">
        <v>-90378</v>
      </c>
      <c r="H13" s="22">
        <v>-93902</v>
      </c>
      <c r="I13" s="22">
        <v>-113809</v>
      </c>
      <c r="J13" s="22">
        <v>-127980</v>
      </c>
      <c r="K13" s="22">
        <v>-135109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25">
      <c r="A14" s="26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25">
      <c r="A15" s="17" t="s">
        <v>58</v>
      </c>
      <c r="B15" s="23">
        <v>-46595</v>
      </c>
      <c r="C15" s="23">
        <v>-53957</v>
      </c>
      <c r="D15" s="23">
        <v>-48509</v>
      </c>
      <c r="E15" s="23">
        <v>-30715</v>
      </c>
      <c r="F15" s="23">
        <v>-25996</v>
      </c>
      <c r="G15" s="23">
        <v>-149747</v>
      </c>
      <c r="H15" s="23">
        <v>-183489</v>
      </c>
      <c r="I15" s="23">
        <v>-94890</v>
      </c>
      <c r="J15" s="23">
        <v>-26529</v>
      </c>
      <c r="K15" s="23">
        <v>-62001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56" ht="12.75" customHeight="1" x14ac:dyDescent="0.25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17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26" t="s">
        <v>41</v>
      </c>
      <c r="B18" s="22">
        <v>10439</v>
      </c>
      <c r="C18" s="22">
        <v>4541</v>
      </c>
      <c r="D18" s="22">
        <v>34542</v>
      </c>
      <c r="E18" s="22">
        <v>-4442</v>
      </c>
      <c r="F18" s="22">
        <v>-5576</v>
      </c>
      <c r="G18" s="22">
        <v>-12962</v>
      </c>
      <c r="H18" s="22">
        <v>-4093</v>
      </c>
      <c r="I18" s="22">
        <v>9659</v>
      </c>
      <c r="J18" s="22">
        <v>-5930</v>
      </c>
      <c r="K18" s="22">
        <v>-5474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2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17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26" t="s">
        <v>42</v>
      </c>
      <c r="B21" s="22">
        <v>-36861</v>
      </c>
      <c r="C21" s="22">
        <v>-19998</v>
      </c>
      <c r="D21" s="22">
        <v>-101956</v>
      </c>
      <c r="E21" s="22">
        <v>15875</v>
      </c>
      <c r="F21" s="22">
        <v>-4240</v>
      </c>
      <c r="G21" s="22">
        <v>-138138</v>
      </c>
      <c r="H21" s="22">
        <v>-223674</v>
      </c>
      <c r="I21" s="22">
        <v>-150586</v>
      </c>
      <c r="J21" s="22">
        <v>-11521</v>
      </c>
      <c r="K21" s="22">
        <v>127868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17" t="s">
        <v>31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26" t="s">
        <v>38</v>
      </c>
      <c r="B24" s="22">
        <v>73800</v>
      </c>
      <c r="C24" s="22">
        <v>68507</v>
      </c>
      <c r="D24" s="22">
        <v>120818</v>
      </c>
      <c r="E24" s="22">
        <v>18125</v>
      </c>
      <c r="F24" s="22">
        <v>44479</v>
      </c>
      <c r="G24" s="22">
        <v>312892</v>
      </c>
      <c r="H24" s="22">
        <v>482513</v>
      </c>
      <c r="I24" s="22">
        <v>260005</v>
      </c>
      <c r="J24" s="22">
        <v>56191</v>
      </c>
      <c r="K24" s="22">
        <v>-57844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17" t="s">
        <v>59</v>
      </c>
      <c r="B26" s="23">
        <v>783</v>
      </c>
      <c r="C26" s="23">
        <v>-907</v>
      </c>
      <c r="D26" s="23">
        <v>4895</v>
      </c>
      <c r="E26" s="23">
        <v>-1157</v>
      </c>
      <c r="F26" s="23">
        <v>8667</v>
      </c>
      <c r="G26" s="23">
        <v>12044</v>
      </c>
      <c r="H26" s="23">
        <v>71257</v>
      </c>
      <c r="I26" s="23">
        <v>24187</v>
      </c>
      <c r="J26" s="23">
        <v>12212</v>
      </c>
      <c r="K26" s="23">
        <v>2549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1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17" t="s">
        <v>60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20" t="s">
        <v>61</v>
      </c>
      <c r="B29" s="21">
        <v>-46595</v>
      </c>
      <c r="C29" s="21">
        <v>-53957</v>
      </c>
      <c r="D29" s="21">
        <v>-48509</v>
      </c>
      <c r="E29" s="21">
        <v>-30715</v>
      </c>
      <c r="F29" s="21">
        <v>-25996</v>
      </c>
      <c r="G29" s="21">
        <v>-149747</v>
      </c>
      <c r="H29" s="21">
        <v>-183489</v>
      </c>
      <c r="I29" s="21">
        <v>-94890</v>
      </c>
      <c r="J29" s="21">
        <v>-26529</v>
      </c>
      <c r="K29" s="21">
        <v>-62001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20" t="s">
        <v>93</v>
      </c>
      <c r="B30" s="21">
        <v>-1725</v>
      </c>
      <c r="C30" s="21">
        <v>-2501</v>
      </c>
      <c r="D30" s="21">
        <v>-7114</v>
      </c>
      <c r="E30" s="21">
        <v>-2702</v>
      </c>
      <c r="F30" s="21">
        <v>-3848</v>
      </c>
      <c r="G30" s="21">
        <v>-984</v>
      </c>
      <c r="H30" s="21">
        <v>-676</v>
      </c>
      <c r="I30" s="21">
        <v>-198</v>
      </c>
      <c r="J30" s="21">
        <v>-149</v>
      </c>
      <c r="K30" s="21">
        <v>-208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27" t="s">
        <v>62</v>
      </c>
      <c r="B31" s="23">
        <v>-48320</v>
      </c>
      <c r="C31" s="23">
        <v>-56458</v>
      </c>
      <c r="D31" s="23">
        <v>-55623</v>
      </c>
      <c r="E31" s="23">
        <v>-33417</v>
      </c>
      <c r="F31" s="23">
        <v>-29844</v>
      </c>
      <c r="G31" s="23">
        <v>-150731</v>
      </c>
      <c r="H31" s="23">
        <v>-184165</v>
      </c>
      <c r="I31" s="23">
        <v>-95089</v>
      </c>
      <c r="J31" s="23">
        <v>-26677</v>
      </c>
      <c r="K31" s="23">
        <v>-62208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1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1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6" t="s">
        <v>97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</sheetData>
  <sheetProtection sheet="1" objects="1" scenarios="1"/>
  <hyperlinks>
    <hyperlink ref="A34" r:id="rId1" display="© Commonwealth of Australia 2018" xr:uid="{00000000-0004-0000-02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70"/>
  <sheetViews>
    <sheetView zoomScaleNormal="100" workbookViewId="0">
      <pane ySplit="6" topLeftCell="A7" activePane="bottomLeft" state="frozen"/>
      <selection activeCell="B7" sqref="B7:M68"/>
      <selection pane="bottomLeft" activeCell="A5" sqref="A5"/>
    </sheetView>
  </sheetViews>
  <sheetFormatPr defaultRowHeight="12.5" x14ac:dyDescent="0.25"/>
  <cols>
    <col min="1" max="1" width="51.26953125" customWidth="1"/>
    <col min="2" max="11" width="9.7265625" customWidth="1"/>
  </cols>
  <sheetData>
    <row r="1" spans="1:256" s="13" customFormat="1" ht="64.5" customHeight="1" x14ac:dyDescent="0.2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35">
      <c r="A2" s="15" t="s">
        <v>99</v>
      </c>
    </row>
    <row r="3" spans="1:256" ht="12.75" customHeight="1" x14ac:dyDescent="0.25">
      <c r="A3" s="14" t="s">
        <v>98</v>
      </c>
    </row>
    <row r="4" spans="1:256" ht="24.25" customHeight="1" x14ac:dyDescent="0.3">
      <c r="A4" s="5" t="s">
        <v>92</v>
      </c>
    </row>
    <row r="5" spans="1:256" ht="24.25" customHeight="1" x14ac:dyDescent="0.25">
      <c r="A5" s="30"/>
      <c r="B5" s="42" t="s">
        <v>50</v>
      </c>
      <c r="C5" s="42" t="s">
        <v>49</v>
      </c>
      <c r="D5" s="42" t="s">
        <v>48</v>
      </c>
      <c r="E5" s="42" t="s">
        <v>51</v>
      </c>
      <c r="F5" s="42" t="s">
        <v>95</v>
      </c>
      <c r="G5" s="42" t="s">
        <v>96</v>
      </c>
      <c r="H5" s="42" t="s">
        <v>101</v>
      </c>
      <c r="I5" s="42" t="s">
        <v>102</v>
      </c>
      <c r="J5" s="42" t="s">
        <v>103</v>
      </c>
      <c r="K5" s="42" t="s">
        <v>104</v>
      </c>
    </row>
    <row r="6" spans="1:256" ht="12.75" customHeight="1" x14ac:dyDescent="0.25">
      <c r="A6" s="30"/>
      <c r="B6" s="31" t="s">
        <v>9</v>
      </c>
      <c r="C6" s="31" t="s">
        <v>9</v>
      </c>
      <c r="D6" s="31" t="s">
        <v>9</v>
      </c>
      <c r="E6" s="31" t="s">
        <v>9</v>
      </c>
      <c r="F6" s="31" t="s">
        <v>9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</row>
    <row r="7" spans="1:256" ht="12.75" customHeight="1" x14ac:dyDescent="0.25">
      <c r="A7" s="37" t="s">
        <v>32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25">
      <c r="A8" s="35" t="s">
        <v>63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25">
      <c r="A9" s="40" t="s">
        <v>64</v>
      </c>
      <c r="B9" s="33">
        <v>1021133</v>
      </c>
      <c r="C9" s="33">
        <v>1069503</v>
      </c>
      <c r="D9" s="33">
        <v>1085201</v>
      </c>
      <c r="E9" s="33">
        <v>1132861</v>
      </c>
      <c r="F9" s="33">
        <v>1179906</v>
      </c>
      <c r="G9" s="33">
        <v>1235399</v>
      </c>
      <c r="H9" s="33">
        <v>1277084</v>
      </c>
      <c r="I9" s="33">
        <v>1393959</v>
      </c>
      <c r="J9" s="33">
        <v>1521764</v>
      </c>
      <c r="K9" s="33">
        <v>1673196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25">
      <c r="A10" s="40" t="s">
        <v>65</v>
      </c>
      <c r="B10" s="33">
        <v>82159</v>
      </c>
      <c r="C10" s="33">
        <v>89037</v>
      </c>
      <c r="D10" s="33">
        <v>95983</v>
      </c>
      <c r="E10" s="33">
        <v>109289</v>
      </c>
      <c r="F10" s="33">
        <v>117514</v>
      </c>
      <c r="G10" s="33">
        <v>122030</v>
      </c>
      <c r="H10" s="33">
        <v>125090</v>
      </c>
      <c r="I10" s="33">
        <v>130368</v>
      </c>
      <c r="J10" s="33">
        <v>142818</v>
      </c>
      <c r="K10" s="33">
        <v>157190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25">
      <c r="A11" s="40" t="s">
        <v>66</v>
      </c>
      <c r="B11" s="33">
        <v>65081</v>
      </c>
      <c r="C11" s="33">
        <v>73005</v>
      </c>
      <c r="D11" s="33">
        <v>76433</v>
      </c>
      <c r="E11" s="33">
        <v>80837</v>
      </c>
      <c r="F11" s="33">
        <v>86664</v>
      </c>
      <c r="G11" s="33">
        <v>92395</v>
      </c>
      <c r="H11" s="33">
        <v>95668</v>
      </c>
      <c r="I11" s="33">
        <v>102251</v>
      </c>
      <c r="J11" s="33">
        <v>106860</v>
      </c>
      <c r="K11" s="33">
        <v>113087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25">
      <c r="A12" s="40" t="s">
        <v>67</v>
      </c>
      <c r="B12" s="33">
        <v>44425</v>
      </c>
      <c r="C12" s="33">
        <v>46861</v>
      </c>
      <c r="D12" s="33">
        <v>47135</v>
      </c>
      <c r="E12" s="33">
        <v>45938</v>
      </c>
      <c r="F12" s="33">
        <v>47676</v>
      </c>
      <c r="G12" s="33">
        <v>53815</v>
      </c>
      <c r="H12" s="33">
        <v>55660</v>
      </c>
      <c r="I12" s="33">
        <v>61728</v>
      </c>
      <c r="J12" s="33">
        <v>62443</v>
      </c>
      <c r="K12" s="33">
        <v>63379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25">
      <c r="A13" s="40" t="s">
        <v>68</v>
      </c>
      <c r="B13" s="33">
        <v>396991</v>
      </c>
      <c r="C13" s="33">
        <v>429913</v>
      </c>
      <c r="D13" s="33">
        <v>448065</v>
      </c>
      <c r="E13" s="33">
        <v>478638</v>
      </c>
      <c r="F13" s="33">
        <v>482388</v>
      </c>
      <c r="G13" s="33">
        <v>499897</v>
      </c>
      <c r="H13" s="33">
        <v>526210</v>
      </c>
      <c r="I13" s="33">
        <v>593359</v>
      </c>
      <c r="J13" s="33">
        <v>639319</v>
      </c>
      <c r="K13" s="33">
        <v>679143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25">
      <c r="A14" s="40" t="s">
        <v>69</v>
      </c>
      <c r="B14" s="33">
        <v>8278</v>
      </c>
      <c r="C14" s="33">
        <v>8690</v>
      </c>
      <c r="D14" s="33">
        <v>9149</v>
      </c>
      <c r="E14" s="33">
        <v>10048</v>
      </c>
      <c r="F14" s="33">
        <v>7548</v>
      </c>
      <c r="G14" s="33">
        <v>8322</v>
      </c>
      <c r="H14" s="33">
        <v>8619</v>
      </c>
      <c r="I14" s="33">
        <v>9243</v>
      </c>
      <c r="J14" s="33">
        <v>9642</v>
      </c>
      <c r="K14" s="33">
        <v>9768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25">
      <c r="A15" s="40" t="s">
        <v>70</v>
      </c>
      <c r="B15" s="33">
        <v>1618067</v>
      </c>
      <c r="C15" s="33">
        <v>1717009</v>
      </c>
      <c r="D15" s="33">
        <v>1761966</v>
      </c>
      <c r="E15" s="33">
        <v>1857610</v>
      </c>
      <c r="F15" s="33">
        <v>1921696</v>
      </c>
      <c r="G15" s="33">
        <v>2011857</v>
      </c>
      <c r="H15" s="33">
        <v>2088330</v>
      </c>
      <c r="I15" s="33">
        <v>2290908</v>
      </c>
      <c r="J15" s="33">
        <v>2482845</v>
      </c>
      <c r="K15" s="33">
        <v>2695763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25">
      <c r="A16" s="35" t="s">
        <v>71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40" t="s">
        <v>72</v>
      </c>
      <c r="B17" s="33">
        <v>54136</v>
      </c>
      <c r="C17" s="33">
        <v>51654</v>
      </c>
      <c r="D17" s="33">
        <v>57544</v>
      </c>
      <c r="E17" s="33">
        <v>57443</v>
      </c>
      <c r="F17" s="33">
        <v>66291</v>
      </c>
      <c r="G17" s="33">
        <v>79015</v>
      </c>
      <c r="H17" s="33">
        <v>153181</v>
      </c>
      <c r="I17" s="33">
        <v>189395</v>
      </c>
      <c r="J17" s="33">
        <v>198847</v>
      </c>
      <c r="K17" s="33">
        <v>201902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40" t="s">
        <v>73</v>
      </c>
      <c r="B18" s="33">
        <v>51213</v>
      </c>
      <c r="C18" s="33">
        <v>57855</v>
      </c>
      <c r="D18" s="33">
        <v>51774</v>
      </c>
      <c r="E18" s="33">
        <v>56134</v>
      </c>
      <c r="F18" s="33">
        <v>69531</v>
      </c>
      <c r="G18" s="33">
        <v>73213</v>
      </c>
      <c r="H18" s="33">
        <v>80337</v>
      </c>
      <c r="I18" s="33">
        <v>77942</v>
      </c>
      <c r="J18" s="33">
        <v>79863</v>
      </c>
      <c r="K18" s="33">
        <v>81691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40" t="s">
        <v>74</v>
      </c>
      <c r="B19" s="33">
        <v>29794</v>
      </c>
      <c r="C19" s="33">
        <v>43488</v>
      </c>
      <c r="D19" s="33">
        <v>38398</v>
      </c>
      <c r="E19" s="33">
        <v>33733</v>
      </c>
      <c r="F19" s="33">
        <v>37698</v>
      </c>
      <c r="G19" s="33">
        <v>41573</v>
      </c>
      <c r="H19" s="33">
        <v>53896</v>
      </c>
      <c r="I19" s="33">
        <v>39384</v>
      </c>
      <c r="J19" s="33">
        <v>40147</v>
      </c>
      <c r="K19" s="33">
        <v>40718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40" t="s">
        <v>75</v>
      </c>
      <c r="B20" s="33">
        <v>59327</v>
      </c>
      <c r="C20" s="33">
        <v>59387</v>
      </c>
      <c r="D20" s="33">
        <v>76276</v>
      </c>
      <c r="E20" s="33">
        <v>91158</v>
      </c>
      <c r="F20" s="33">
        <v>112328</v>
      </c>
      <c r="G20" s="33">
        <v>118921</v>
      </c>
      <c r="H20" s="33">
        <v>151251</v>
      </c>
      <c r="I20" s="33">
        <v>140763</v>
      </c>
      <c r="J20" s="33">
        <v>162294</v>
      </c>
      <c r="K20" s="33">
        <v>186110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40" t="s">
        <v>76</v>
      </c>
      <c r="B21" s="33">
        <v>518144</v>
      </c>
      <c r="C21" s="33">
        <v>546936</v>
      </c>
      <c r="D21" s="33">
        <v>656431</v>
      </c>
      <c r="E21" s="33">
        <v>654142</v>
      </c>
      <c r="F21" s="33">
        <v>676524</v>
      </c>
      <c r="G21" s="33">
        <v>842638</v>
      </c>
      <c r="H21" s="33">
        <v>1060499</v>
      </c>
      <c r="I21" s="33">
        <v>1200324</v>
      </c>
      <c r="J21" s="33">
        <v>1216046</v>
      </c>
      <c r="K21" s="33">
        <v>1101835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40" t="s">
        <v>77</v>
      </c>
      <c r="B22" s="33">
        <v>712614</v>
      </c>
      <c r="C22" s="33">
        <v>759319</v>
      </c>
      <c r="D22" s="33">
        <v>880423</v>
      </c>
      <c r="E22" s="33">
        <v>892610</v>
      </c>
      <c r="F22" s="33">
        <v>962373</v>
      </c>
      <c r="G22" s="33">
        <v>1155360</v>
      </c>
      <c r="H22" s="33">
        <v>1499164</v>
      </c>
      <c r="I22" s="33">
        <v>1647808</v>
      </c>
      <c r="J22" s="33">
        <v>1697197</v>
      </c>
      <c r="K22" s="33">
        <v>1612255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39" t="s">
        <v>78</v>
      </c>
      <c r="B23" s="36">
        <v>2330680</v>
      </c>
      <c r="C23" s="36">
        <v>2476328</v>
      </c>
      <c r="D23" s="36">
        <v>2642389</v>
      </c>
      <c r="E23" s="36">
        <v>2750220</v>
      </c>
      <c r="F23" s="36">
        <v>2884069</v>
      </c>
      <c r="G23" s="36">
        <v>3167217</v>
      </c>
      <c r="H23" s="36">
        <v>3587494</v>
      </c>
      <c r="I23" s="36">
        <v>3938715</v>
      </c>
      <c r="J23" s="36">
        <v>4180042</v>
      </c>
      <c r="K23" s="36">
        <v>4308018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4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37" t="s">
        <v>15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37" t="s">
        <v>33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35" t="s">
        <v>72</v>
      </c>
      <c r="B27" s="33">
        <v>143848</v>
      </c>
      <c r="C27" s="33">
        <v>149793</v>
      </c>
      <c r="D27" s="33">
        <v>182146</v>
      </c>
      <c r="E27" s="33">
        <v>173990</v>
      </c>
      <c r="F27" s="33">
        <v>162527</v>
      </c>
      <c r="G27" s="33">
        <v>259393</v>
      </c>
      <c r="H27" s="33">
        <v>526530</v>
      </c>
      <c r="I27" s="33">
        <v>633444</v>
      </c>
      <c r="J27" s="33">
        <v>616717</v>
      </c>
      <c r="K27" s="33">
        <v>436389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35" t="s">
        <v>73</v>
      </c>
      <c r="B28" s="33">
        <v>6338</v>
      </c>
      <c r="C28" s="33">
        <v>7368</v>
      </c>
      <c r="D28" s="33">
        <v>6909</v>
      </c>
      <c r="E28" s="33">
        <v>7095</v>
      </c>
      <c r="F28" s="33">
        <v>7169</v>
      </c>
      <c r="G28" s="33">
        <v>8359</v>
      </c>
      <c r="H28" s="33">
        <v>10918</v>
      </c>
      <c r="I28" s="33">
        <v>9276</v>
      </c>
      <c r="J28" s="33">
        <v>10707</v>
      </c>
      <c r="K28" s="33">
        <v>12661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35" t="s">
        <v>74</v>
      </c>
      <c r="B29" s="33">
        <v>44340</v>
      </c>
      <c r="C29" s="33">
        <v>49445</v>
      </c>
      <c r="D29" s="33">
        <v>51287</v>
      </c>
      <c r="E29" s="33">
        <v>52311</v>
      </c>
      <c r="F29" s="33">
        <v>54843</v>
      </c>
      <c r="G29" s="33">
        <v>61649</v>
      </c>
      <c r="H29" s="33">
        <v>69885</v>
      </c>
      <c r="I29" s="33">
        <v>101018</v>
      </c>
      <c r="J29" s="33">
        <v>117792</v>
      </c>
      <c r="K29" s="33">
        <v>116864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35" t="s">
        <v>79</v>
      </c>
      <c r="B30" s="33">
        <v>698249</v>
      </c>
      <c r="C30" s="33">
        <v>774244</v>
      </c>
      <c r="D30" s="33">
        <v>845949</v>
      </c>
      <c r="E30" s="33">
        <v>873994</v>
      </c>
      <c r="F30" s="33">
        <v>959011</v>
      </c>
      <c r="G30" s="33">
        <v>1186393</v>
      </c>
      <c r="H30" s="33">
        <v>1368779</v>
      </c>
      <c r="I30" s="33">
        <v>1342668</v>
      </c>
      <c r="J30" s="33">
        <v>1365916</v>
      </c>
      <c r="K30" s="33">
        <v>1443980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35" t="s">
        <v>80</v>
      </c>
      <c r="B31" s="33">
        <v>403133</v>
      </c>
      <c r="C31" s="33">
        <v>498298</v>
      </c>
      <c r="D31" s="33">
        <v>437412</v>
      </c>
      <c r="E31" s="33">
        <v>470114</v>
      </c>
      <c r="F31" s="33">
        <v>598632</v>
      </c>
      <c r="G31" s="33">
        <v>616813</v>
      </c>
      <c r="H31" s="33">
        <v>572590</v>
      </c>
      <c r="I31" s="33">
        <v>450534</v>
      </c>
      <c r="J31" s="33">
        <v>436015</v>
      </c>
      <c r="K31" s="33">
        <v>424779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35" t="s">
        <v>81</v>
      </c>
      <c r="B32" s="33">
        <v>207976</v>
      </c>
      <c r="C32" s="33">
        <v>232916</v>
      </c>
      <c r="D32" s="33">
        <v>234364</v>
      </c>
      <c r="E32" s="33">
        <v>250871</v>
      </c>
      <c r="F32" s="33">
        <v>302200</v>
      </c>
      <c r="G32" s="33">
        <v>346827</v>
      </c>
      <c r="H32" s="33">
        <v>359362</v>
      </c>
      <c r="I32" s="33">
        <v>390156</v>
      </c>
      <c r="J32" s="33">
        <v>424613</v>
      </c>
      <c r="K32" s="33">
        <v>488225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39" t="s">
        <v>82</v>
      </c>
      <c r="B33" s="36">
        <v>1503884</v>
      </c>
      <c r="C33" s="36">
        <v>1712063</v>
      </c>
      <c r="D33" s="36">
        <v>1758067</v>
      </c>
      <c r="E33" s="36">
        <v>1828375</v>
      </c>
      <c r="F33" s="36">
        <v>2084382</v>
      </c>
      <c r="G33" s="36">
        <v>2479434</v>
      </c>
      <c r="H33" s="36">
        <v>2908064</v>
      </c>
      <c r="I33" s="36">
        <v>2927095</v>
      </c>
      <c r="J33" s="36">
        <v>2971760</v>
      </c>
      <c r="K33" s="36">
        <v>2922898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4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37" t="s">
        <v>21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37" t="s">
        <v>39</v>
      </c>
      <c r="B36" s="38">
        <v>826797</v>
      </c>
      <c r="C36" s="38">
        <v>764265</v>
      </c>
      <c r="D36" s="38">
        <v>884321</v>
      </c>
      <c r="E36" s="38">
        <v>921846</v>
      </c>
      <c r="F36" s="38">
        <v>799687</v>
      </c>
      <c r="G36" s="38">
        <v>687783</v>
      </c>
      <c r="H36" s="38">
        <v>679430</v>
      </c>
      <c r="I36" s="38">
        <v>1011620</v>
      </c>
      <c r="J36" s="38">
        <v>1208283</v>
      </c>
      <c r="K36" s="38">
        <v>1385121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37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32" t="s">
        <v>34</v>
      </c>
      <c r="B38" s="33">
        <v>-791270</v>
      </c>
      <c r="C38" s="33">
        <v>-952745</v>
      </c>
      <c r="D38" s="33">
        <v>-877644</v>
      </c>
      <c r="E38" s="33">
        <v>-935765</v>
      </c>
      <c r="F38" s="33">
        <v>-1122009</v>
      </c>
      <c r="G38" s="33">
        <v>-1324074</v>
      </c>
      <c r="H38" s="33">
        <v>-1408900</v>
      </c>
      <c r="I38" s="33">
        <v>-1279287</v>
      </c>
      <c r="J38" s="33">
        <v>-1274563</v>
      </c>
      <c r="K38" s="33">
        <v>-1310642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5" x14ac:dyDescent="0.35">
      <c r="A39" s="29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5" x14ac:dyDescent="0.35">
      <c r="A40" s="29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6" t="s">
        <v>97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sheetProtection sheet="1" objects="1" scenarios="1"/>
  <hyperlinks>
    <hyperlink ref="A41" r:id="rId1" display="© Commonwealth of Australia 2018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Table_1</vt:lpstr>
      <vt:lpstr>For_plot</vt:lpstr>
      <vt:lpstr>Sheet1</vt:lpstr>
      <vt:lpstr>Table_2</vt:lpstr>
      <vt:lpstr>Table_3</vt:lpstr>
      <vt:lpstr>TopOfTable_Table_1</vt:lpstr>
      <vt:lpstr>TopOfTable_Table_2</vt:lpstr>
      <vt:lpstr>TopOfTable_Table_3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Matt</cp:lastModifiedBy>
  <cp:revision>1</cp:revision>
  <dcterms:created xsi:type="dcterms:W3CDTF">2007-10-02T09:30:30Z</dcterms:created>
  <dcterms:modified xsi:type="dcterms:W3CDTF">2025-07-13T09:14:10Z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2022-03-23T05:49:43Z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255f8af1-804e-4710-a632-0e3539234dee</vt:lpwstr>
  </property>
  <property fmtid="{D5CDD505-2E9C-101B-9397-08002B2CF9AE}" pid="12" name="MSIP_Label_c8e5a7ee-c283-40b0-98eb-fa437df4c031_ContentBits">
    <vt:lpwstr>0</vt:lpwstr>
  </property>
</Properties>
</file>