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BuÇalışmaKitabı" defaultThemeVersion="124226"/>
  <bookViews>
    <workbookView xWindow="0" yWindow="0" windowWidth="17475" windowHeight="10110" activeTab="4"/>
  </bookViews>
  <sheets>
    <sheet name="ÖZET SAYFA" sheetId="5" r:id="rId1"/>
    <sheet name="Bilanço" sheetId="7" r:id="rId2"/>
    <sheet name="Oran" sheetId="1" r:id="rId3"/>
    <sheet name="Gelir Tablosu" sheetId="6" r:id="rId4"/>
    <sheet name="Nakit Akışı" sheetId="8" r:id="rId5"/>
    <sheet name="Finansal özet" sheetId="2" r:id="rId6"/>
    <sheet name="İş Bankası Bilanço" sheetId="9" r:id="rId7"/>
    <sheet name="dONELER" sheetId="10" r:id="rId8"/>
    <sheet name="Sayfa1" sheetId="11" r:id="rId9"/>
  </sheets>
  <calcPr calcId="152511"/>
</workbook>
</file>

<file path=xl/calcChain.xml><?xml version="1.0" encoding="utf-8"?>
<calcChain xmlns="http://schemas.openxmlformats.org/spreadsheetml/2006/main">
  <c r="E39" i="1" l="1"/>
  <c r="B4" i="5" l="1"/>
  <c r="E45" i="1" l="1"/>
  <c r="G37" i="7" l="1"/>
  <c r="H37" i="7"/>
  <c r="G38" i="7"/>
  <c r="H38" i="7"/>
  <c r="G39" i="7"/>
  <c r="H39" i="7"/>
  <c r="G40" i="7"/>
  <c r="H40" i="7"/>
  <c r="G41" i="7"/>
  <c r="H41" i="7"/>
  <c r="G42" i="7"/>
  <c r="H42" i="7"/>
  <c r="G43" i="7"/>
  <c r="H43" i="7"/>
  <c r="G44" i="7"/>
  <c r="H44" i="7"/>
  <c r="G45" i="7"/>
  <c r="H45" i="7"/>
  <c r="G46" i="7"/>
  <c r="H46" i="7"/>
  <c r="G47" i="7"/>
  <c r="H47" i="7"/>
  <c r="G48" i="7"/>
  <c r="H48" i="7"/>
  <c r="G49" i="7"/>
  <c r="H49" i="7"/>
  <c r="B15" i="5"/>
  <c r="B14" i="5" l="1"/>
  <c r="E5" i="5" s="1"/>
  <c r="B6" i="5" s="1"/>
  <c r="B24" i="5"/>
  <c r="B23" i="5"/>
  <c r="B22" i="5"/>
  <c r="B21" i="5"/>
  <c r="B26" i="5"/>
  <c r="B28" i="5" l="1"/>
  <c r="F25" i="7" l="1"/>
  <c r="B30" i="5" l="1"/>
  <c r="E14" i="5"/>
  <c r="B5" i="5" l="1"/>
  <c r="E11" i="5"/>
  <c r="E12" i="5" s="1"/>
  <c r="E8" i="5"/>
  <c r="E9" i="5" s="1"/>
  <c r="E6" i="5"/>
  <c r="E15" i="5"/>
  <c r="H36" i="7"/>
  <c r="H35" i="7"/>
  <c r="H34" i="7"/>
  <c r="H33" i="7"/>
  <c r="G36" i="7"/>
  <c r="G35" i="7"/>
  <c r="G34" i="7"/>
  <c r="H32" i="7"/>
  <c r="G32" i="7"/>
  <c r="E18" i="5" l="1"/>
  <c r="G3" i="6"/>
  <c r="H31" i="7"/>
  <c r="H30" i="7"/>
  <c r="H29" i="7"/>
  <c r="H28" i="7"/>
  <c r="H27" i="7"/>
  <c r="H26" i="7"/>
  <c r="H25" i="7"/>
  <c r="H24" i="7"/>
  <c r="H23" i="7"/>
  <c r="H22" i="7"/>
  <c r="H21" i="7"/>
  <c r="H20" i="7"/>
  <c r="H19" i="7"/>
  <c r="H18" i="7"/>
  <c r="H17" i="7"/>
  <c r="H16" i="7"/>
  <c r="H15" i="7"/>
  <c r="H14" i="7"/>
  <c r="H13" i="7"/>
  <c r="H12" i="7"/>
  <c r="H11" i="7"/>
  <c r="H10" i="7"/>
  <c r="H9" i="7"/>
  <c r="H8" i="7"/>
  <c r="H7" i="7"/>
  <c r="H6" i="7"/>
  <c r="H5" i="7"/>
  <c r="H4" i="7"/>
  <c r="G26" i="7"/>
  <c r="G27" i="7"/>
  <c r="G28" i="7"/>
  <c r="G29" i="7"/>
  <c r="G30" i="7"/>
  <c r="G31" i="7"/>
  <c r="G33" i="7"/>
  <c r="G25" i="7"/>
  <c r="G24" i="7"/>
  <c r="G23" i="7"/>
  <c r="G22" i="7"/>
  <c r="G21" i="7"/>
  <c r="G20" i="7"/>
  <c r="G19" i="7"/>
  <c r="G18" i="7"/>
  <c r="G17" i="7"/>
  <c r="G16" i="7"/>
  <c r="G15" i="7"/>
  <c r="G14" i="7"/>
  <c r="G13" i="7"/>
  <c r="G12" i="7"/>
  <c r="G11" i="7"/>
  <c r="G10" i="7"/>
  <c r="G9" i="7"/>
  <c r="G8" i="7"/>
  <c r="G7" i="7"/>
  <c r="G6" i="7"/>
  <c r="G5" i="7"/>
  <c r="G4" i="7"/>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5" i="6"/>
  <c r="H4"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H3" i="6"/>
  <c r="H5" i="8"/>
  <c r="H6" i="8"/>
  <c r="H7" i="8"/>
  <c r="H8" i="8"/>
  <c r="H9" i="8"/>
  <c r="H10" i="8"/>
  <c r="H11" i="8"/>
  <c r="H12" i="8"/>
  <c r="H13" i="8"/>
  <c r="H14" i="8"/>
  <c r="H15" i="8"/>
  <c r="H16" i="8"/>
  <c r="H17" i="8"/>
  <c r="H18" i="8"/>
  <c r="H19" i="8"/>
  <c r="H20" i="8"/>
  <c r="H21" i="8"/>
  <c r="H22" i="8"/>
  <c r="H23" i="8"/>
  <c r="H24" i="8"/>
  <c r="H4" i="8"/>
  <c r="G5" i="8"/>
  <c r="G6" i="8"/>
  <c r="G7" i="8"/>
  <c r="G8" i="8"/>
  <c r="G9" i="8"/>
  <c r="G10" i="8"/>
  <c r="G11" i="8"/>
  <c r="G12" i="8"/>
  <c r="G13" i="8"/>
  <c r="G14" i="8"/>
  <c r="G15" i="8"/>
  <c r="G16" i="8"/>
  <c r="G17" i="8"/>
  <c r="G18" i="8"/>
  <c r="G19" i="8"/>
  <c r="G20" i="8"/>
  <c r="G21" i="8"/>
  <c r="G22" i="8"/>
  <c r="G23" i="8"/>
  <c r="G24" i="8"/>
  <c r="G4" i="8"/>
  <c r="H3" i="7"/>
  <c r="G3" i="7"/>
  <c r="E40" i="1" l="1"/>
  <c r="E52" i="1"/>
  <c r="E51" i="1"/>
  <c r="E50" i="1"/>
  <c r="E49" i="1"/>
  <c r="E41" i="1"/>
  <c r="E36" i="1"/>
  <c r="E35" i="1"/>
  <c r="E34" i="1"/>
  <c r="E32" i="1"/>
  <c r="E33" i="1"/>
  <c r="E31" i="1"/>
  <c r="E30" i="1"/>
  <c r="E28" i="1"/>
  <c r="E27" i="1"/>
  <c r="E26" i="1"/>
  <c r="E25" i="1"/>
  <c r="E23" i="1"/>
  <c r="E24" i="1"/>
  <c r="E15" i="1"/>
  <c r="E14" i="1"/>
  <c r="E13" i="1"/>
  <c r="E12" i="1"/>
  <c r="E11" i="1"/>
  <c r="E10" i="1"/>
  <c r="E9" i="1"/>
  <c r="E8" i="1"/>
  <c r="E47" i="1"/>
  <c r="E46" i="1"/>
  <c r="E44" i="1"/>
  <c r="E43" i="1"/>
  <c r="E38" i="1"/>
  <c r="E22" i="1"/>
  <c r="E21" i="1"/>
  <c r="E20" i="1"/>
  <c r="E19" i="1"/>
  <c r="E18" i="1"/>
  <c r="E17" i="1"/>
  <c r="E16" i="1"/>
  <c r="E7" i="1"/>
  <c r="E6" i="1"/>
  <c r="E4" i="1"/>
  <c r="E2" i="1"/>
  <c r="E5" i="1"/>
  <c r="E3" i="1" l="1"/>
</calcChain>
</file>

<file path=xl/comments1.xml><?xml version="1.0" encoding="utf-8"?>
<comments xmlns="http://schemas.openxmlformats.org/spreadsheetml/2006/main">
  <authors>
    <author>Yazar</author>
  </authors>
  <commentList>
    <comment ref="B3" authorId="0" shapeId="0">
      <text>
        <r>
          <rPr>
            <b/>
            <sz val="9"/>
            <color indexed="81"/>
            <rFont val="Tahoma"/>
            <charset val="1"/>
          </rPr>
          <t>Yazar:</t>
        </r>
        <r>
          <rPr>
            <sz val="9"/>
            <color indexed="81"/>
            <rFont val="Tahoma"/>
            <charset val="1"/>
          </rPr>
          <t xml:space="preserve">
finansal yükümlülükler çıkıldıktan sonra kalan yada çıkılşmadan kalanf28 yada f30 manuel yazılacak</t>
        </r>
      </text>
    </comment>
    <comment ref="B5" authorId="0" shapeId="0">
      <text>
        <r>
          <rPr>
            <b/>
            <sz val="9"/>
            <color indexed="81"/>
            <rFont val="Tahoma"/>
            <family val="2"/>
            <charset val="162"/>
          </rPr>
          <t>Yazar:</t>
        </r>
        <r>
          <rPr>
            <sz val="9"/>
            <color indexed="81"/>
            <rFont val="Tahoma"/>
            <family val="2"/>
            <charset val="162"/>
          </rPr>
          <t xml:space="preserve">
Tüm sermayeye göre</t>
        </r>
      </text>
    </comment>
    <comment ref="E5" authorId="0" shapeId="0">
      <text>
        <r>
          <rPr>
            <b/>
            <sz val="9"/>
            <color indexed="81"/>
            <rFont val="Tahoma"/>
            <family val="2"/>
            <charset val="162"/>
          </rPr>
          <t>Yazar:  Piyada dolaşan hisse yazılacak</t>
        </r>
        <r>
          <rPr>
            <sz val="9"/>
            <color indexed="81"/>
            <rFont val="Tahoma"/>
            <family val="2"/>
            <charset val="162"/>
          </rPr>
          <t xml:space="preserve">
Enerjide dolaşımdaki alınır.
Gıda da dolaşımdaki alınır
gyo da tam sermaye alınır
cam sayaniyde tam sermaye alınır
hava yolunda dolşaımdaki alınır
beyaz eşyada tam hisse alınır
BORU İMALATINDA TAM HİSSE ALINIR
PORTFÖY YÖNETİMİ TAM HİSSE ALINIR
ÇELİKTE TAM HİSSE ALINIR
inşaatta tam hisse alınır
</t>
        </r>
      </text>
    </comment>
    <comment ref="B16" authorId="0" shapeId="0">
      <text>
        <r>
          <rPr>
            <b/>
            <sz val="9"/>
            <color indexed="81"/>
            <rFont val="Tahoma"/>
            <family val="2"/>
            <charset val="162"/>
          </rPr>
          <t>Yazar:</t>
        </r>
        <r>
          <rPr>
            <sz val="9"/>
            <color indexed="81"/>
            <rFont val="Tahoma"/>
            <family val="2"/>
            <charset val="162"/>
          </rPr>
          <t xml:space="preserve">
FİİLİ DOLAŞIM PAYI ORANI YAZILACAK</t>
        </r>
      </text>
    </comment>
    <comment ref="E18" authorId="0" shapeId="0">
      <text>
        <r>
          <rPr>
            <b/>
            <sz val="9"/>
            <color indexed="81"/>
            <rFont val="Tahoma"/>
            <family val="2"/>
            <charset val="162"/>
          </rPr>
          <t>Yazar:</t>
        </r>
        <r>
          <rPr>
            <sz val="9"/>
            <color indexed="81"/>
            <rFont val="Tahoma"/>
            <family val="2"/>
            <charset val="162"/>
          </rPr>
          <t xml:space="preserve">
dolaşımdaki sermayeye göre</t>
        </r>
      </text>
    </comment>
    <comment ref="A26" authorId="0" shapeId="0">
      <text>
        <r>
          <rPr>
            <b/>
            <sz val="9"/>
            <color indexed="81"/>
            <rFont val="Tahoma"/>
            <family val="2"/>
            <charset val="162"/>
          </rPr>
          <t>Yazar:</t>
        </r>
        <r>
          <rPr>
            <sz val="9"/>
            <color indexed="81"/>
            <rFont val="Tahoma"/>
            <family val="2"/>
            <charset val="162"/>
          </rPr>
          <t xml:space="preserve">
Bazı sektörlerde buda göz önüne alınır</t>
        </r>
      </text>
    </comment>
    <comment ref="B26" authorId="0" shapeId="0">
      <text>
        <r>
          <rPr>
            <b/>
            <sz val="9"/>
            <color indexed="81"/>
            <rFont val="Tahoma"/>
            <family val="2"/>
            <charset val="162"/>
          </rPr>
          <t>Yazar:</t>
        </r>
        <r>
          <rPr>
            <sz val="9"/>
            <color indexed="81"/>
            <rFont val="Tahoma"/>
            <family val="2"/>
            <charset val="162"/>
          </rPr>
          <t xml:space="preserve">
Otomativde dahil edilir.
Enerjide dahil edilir.
Gıda da dahil edilir
GYO olarda dahil edilir.
Cam sanayi de dahil edilir.
Hava yolunda dahil edilir
beyaz eşya da al
çimento da dahil eidilmez
beyaz eşyada dhil edilir
inşaat dahil edilir</t>
        </r>
      </text>
    </comment>
  </commentList>
</comments>
</file>

<file path=xl/comments2.xml><?xml version="1.0" encoding="utf-8"?>
<comments xmlns="http://schemas.openxmlformats.org/spreadsheetml/2006/main">
  <authors>
    <author>Yazar</author>
  </authors>
  <commentList>
    <comment ref="H1" authorId="0" shapeId="0">
      <text>
        <r>
          <rPr>
            <b/>
            <sz val="9"/>
            <color indexed="81"/>
            <rFont val="Tahoma"/>
            <family val="2"/>
            <charset val="162"/>
          </rPr>
          <t>Yazar:</t>
        </r>
        <r>
          <rPr>
            <sz val="9"/>
            <color indexed="81"/>
            <rFont val="Tahoma"/>
            <family val="2"/>
            <charset val="162"/>
          </rPr>
          <t xml:space="preserve">
ORTALAMA ALTI KIRMIZI, ORTALAM ÜSTÜ YEŞİL</t>
        </r>
      </text>
    </comment>
  </commentList>
</comments>
</file>

<file path=xl/sharedStrings.xml><?xml version="1.0" encoding="utf-8"?>
<sst xmlns="http://schemas.openxmlformats.org/spreadsheetml/2006/main" count="556" uniqueCount="382">
  <si>
    <r>
      <t>Brüt Marj </t>
    </r>
    <r>
      <rPr>
        <sz val="8"/>
        <color rgb="FF9B9B9B"/>
        <rFont val="Arial"/>
        <family val="2"/>
        <charset val="162"/>
      </rPr>
      <t>TTM</t>
    </r>
    <r>
      <rPr>
        <b/>
        <sz val="9"/>
        <color rgb="FF333333"/>
        <rFont val="İnherit"/>
      </rPr>
      <t>15,04%</t>
    </r>
  </si>
  <si>
    <r>
      <t>Faaliyet Marjı </t>
    </r>
    <r>
      <rPr>
        <sz val="8"/>
        <color rgb="FF9B9B9B"/>
        <rFont val="Arial"/>
        <family val="2"/>
        <charset val="162"/>
      </rPr>
      <t>TTM</t>
    </r>
    <r>
      <rPr>
        <b/>
        <sz val="9"/>
        <color rgb="FF333333"/>
        <rFont val="İnherit"/>
      </rPr>
      <t>11,22%</t>
    </r>
  </si>
  <si>
    <r>
      <t>Net Kar Marjı </t>
    </r>
    <r>
      <rPr>
        <sz val="8"/>
        <color rgb="FF9B9B9B"/>
        <rFont val="Arial"/>
        <family val="2"/>
        <charset val="162"/>
      </rPr>
      <t>TTM</t>
    </r>
    <r>
      <rPr>
        <b/>
        <sz val="9"/>
        <color rgb="FF333333"/>
        <rFont val="İnherit"/>
      </rPr>
      <t>-6,38%</t>
    </r>
  </si>
  <si>
    <r>
      <t>Yatırım Getirisi </t>
    </r>
    <r>
      <rPr>
        <sz val="8"/>
        <color rgb="FF9B9B9B"/>
        <rFont val="Arial"/>
        <family val="2"/>
        <charset val="162"/>
      </rPr>
      <t>TTM</t>
    </r>
    <r>
      <rPr>
        <b/>
        <sz val="9"/>
        <color rgb="FF333333"/>
        <rFont val="İnherit"/>
      </rPr>
      <t>-2,96%</t>
    </r>
  </si>
  <si>
    <r>
      <t>Fiyat/Gelir Oranı </t>
    </r>
    <r>
      <rPr>
        <i/>
        <sz val="8"/>
        <color rgb="FF9B9B9B"/>
        <rFont val="Arial"/>
        <family val="2"/>
        <charset val="162"/>
      </rPr>
      <t>TTM</t>
    </r>
  </si>
  <si>
    <t>-</t>
  </si>
  <si>
    <r>
      <t>Fiyat/Satışlar </t>
    </r>
    <r>
      <rPr>
        <i/>
        <sz val="8"/>
        <color rgb="FF9B9B9B"/>
        <rFont val="Arial"/>
        <family val="2"/>
        <charset val="162"/>
      </rPr>
      <t>TTM</t>
    </r>
  </si>
  <si>
    <r>
      <t>Fiyat/Nakit Akışı </t>
    </r>
    <r>
      <rPr>
        <i/>
        <sz val="8"/>
        <color rgb="FF9B9B9B"/>
        <rFont val="Arial"/>
        <family val="2"/>
        <charset val="162"/>
      </rPr>
      <t>MRQ</t>
    </r>
  </si>
  <si>
    <r>
      <t>Fiyat/Serbest Nakit Akışı </t>
    </r>
    <r>
      <rPr>
        <i/>
        <sz val="8"/>
        <color rgb="FF9B9B9B"/>
        <rFont val="Arial"/>
        <family val="2"/>
        <charset val="162"/>
      </rPr>
      <t>TTM</t>
    </r>
  </si>
  <si>
    <r>
      <t>Fiyat/Defter Değeri </t>
    </r>
    <r>
      <rPr>
        <i/>
        <sz val="8"/>
        <color rgb="FF9B9B9B"/>
        <rFont val="Arial"/>
        <family val="2"/>
        <charset val="162"/>
      </rPr>
      <t>MRQ</t>
    </r>
  </si>
  <si>
    <r>
      <t>Fiyat/Maddi Defter Değeri </t>
    </r>
    <r>
      <rPr>
        <i/>
        <sz val="8"/>
        <color rgb="FF9B9B9B"/>
        <rFont val="Arial"/>
        <family val="2"/>
        <charset val="162"/>
      </rPr>
      <t>MRQ</t>
    </r>
  </si>
  <si>
    <r>
      <t>Brüt Marj </t>
    </r>
    <r>
      <rPr>
        <i/>
        <sz val="8"/>
        <color rgb="FF9B9B9B"/>
        <rFont val="Arial"/>
        <family val="2"/>
        <charset val="162"/>
      </rPr>
      <t>TTM</t>
    </r>
  </si>
  <si>
    <r>
      <t>Brüt Marj </t>
    </r>
    <r>
      <rPr>
        <i/>
        <sz val="8"/>
        <color rgb="FF9B9B9B"/>
        <rFont val="Arial"/>
        <family val="2"/>
        <charset val="162"/>
      </rPr>
      <t>5YA</t>
    </r>
  </si>
  <si>
    <r>
      <t>Faaliyet Marjı </t>
    </r>
    <r>
      <rPr>
        <i/>
        <sz val="8"/>
        <color rgb="FF9B9B9B"/>
        <rFont val="Arial"/>
        <family val="2"/>
        <charset val="162"/>
      </rPr>
      <t>TTM</t>
    </r>
  </si>
  <si>
    <r>
      <t>Faaliyet Marjı </t>
    </r>
    <r>
      <rPr>
        <i/>
        <sz val="8"/>
        <color rgb="FF9B9B9B"/>
        <rFont val="Arial"/>
        <family val="2"/>
        <charset val="162"/>
      </rPr>
      <t>5YA</t>
    </r>
  </si>
  <si>
    <r>
      <t>Vergi Öncesi Marj </t>
    </r>
    <r>
      <rPr>
        <i/>
        <sz val="8"/>
        <color rgb="FF9B9B9B"/>
        <rFont val="Arial"/>
        <family val="2"/>
        <charset val="162"/>
      </rPr>
      <t>TTM</t>
    </r>
  </si>
  <si>
    <r>
      <t>Vergi Öncesi Marj </t>
    </r>
    <r>
      <rPr>
        <i/>
        <sz val="8"/>
        <color rgb="FF9B9B9B"/>
        <rFont val="Arial"/>
        <family val="2"/>
        <charset val="162"/>
      </rPr>
      <t>5YA</t>
    </r>
  </si>
  <si>
    <r>
      <t>Net Kar Marjı </t>
    </r>
    <r>
      <rPr>
        <i/>
        <sz val="8"/>
        <color rgb="FF9B9B9B"/>
        <rFont val="Arial"/>
        <family val="2"/>
        <charset val="162"/>
      </rPr>
      <t>TTM</t>
    </r>
  </si>
  <si>
    <r>
      <t>Net Kar Marjı </t>
    </r>
    <r>
      <rPr>
        <i/>
        <sz val="8"/>
        <color rgb="FF9B9B9B"/>
        <rFont val="Arial"/>
        <family val="2"/>
        <charset val="162"/>
      </rPr>
      <t>5YA</t>
    </r>
  </si>
  <si>
    <r>
      <t>Gelir/Hisse </t>
    </r>
    <r>
      <rPr>
        <i/>
        <sz val="8"/>
        <color rgb="FF9B9B9B"/>
        <rFont val="Arial"/>
        <family val="2"/>
        <charset val="162"/>
      </rPr>
      <t>TTM</t>
    </r>
  </si>
  <si>
    <r>
      <t>Hisse Başına Asgari Kar </t>
    </r>
    <r>
      <rPr>
        <i/>
        <sz val="8"/>
        <color rgb="FF9B9B9B"/>
        <rFont val="Arial"/>
        <family val="2"/>
        <charset val="162"/>
      </rPr>
      <t>ANN</t>
    </r>
  </si>
  <si>
    <r>
      <t>Hisse Başına Seyreltilmiş Kar </t>
    </r>
    <r>
      <rPr>
        <i/>
        <sz val="8"/>
        <color rgb="FF9B9B9B"/>
        <rFont val="Arial"/>
        <family val="2"/>
        <charset val="162"/>
      </rPr>
      <t>ANN</t>
    </r>
  </si>
  <si>
    <r>
      <t>Defter Değeri/Hisse </t>
    </r>
    <r>
      <rPr>
        <i/>
        <sz val="8"/>
        <color rgb="FF9B9B9B"/>
        <rFont val="Arial"/>
        <family val="2"/>
        <charset val="162"/>
      </rPr>
      <t>MRQ</t>
    </r>
  </si>
  <si>
    <r>
      <t>Maddi Defter Değeri/Hisse </t>
    </r>
    <r>
      <rPr>
        <i/>
        <sz val="8"/>
        <color rgb="FF9B9B9B"/>
        <rFont val="Arial"/>
        <family val="2"/>
        <charset val="162"/>
      </rPr>
      <t>MRQ</t>
    </r>
  </si>
  <si>
    <r>
      <t>Nakit/Hisse </t>
    </r>
    <r>
      <rPr>
        <i/>
        <sz val="8"/>
        <color rgb="FF9B9B9B"/>
        <rFont val="Arial"/>
        <family val="2"/>
        <charset val="162"/>
      </rPr>
      <t>MRQ</t>
    </r>
  </si>
  <si>
    <r>
      <t>Nakit Akışı/Hisse </t>
    </r>
    <r>
      <rPr>
        <i/>
        <sz val="8"/>
        <color rgb="FF9B9B9B"/>
        <rFont val="Arial"/>
        <family val="2"/>
        <charset val="162"/>
      </rPr>
      <t>TTM</t>
    </r>
  </si>
  <si>
    <r>
      <t>Özkaynak Getirisi </t>
    </r>
    <r>
      <rPr>
        <i/>
        <sz val="8"/>
        <color rgb="FF9B9B9B"/>
        <rFont val="Arial"/>
        <family val="2"/>
        <charset val="162"/>
      </rPr>
      <t>TTM</t>
    </r>
  </si>
  <si>
    <r>
      <t>Özkaynak Getirisi </t>
    </r>
    <r>
      <rPr>
        <i/>
        <sz val="8"/>
        <color rgb="FF9B9B9B"/>
        <rFont val="Arial"/>
        <family val="2"/>
        <charset val="162"/>
      </rPr>
      <t>5YA</t>
    </r>
  </si>
  <si>
    <r>
      <t>Aktif Getiri </t>
    </r>
    <r>
      <rPr>
        <i/>
        <sz val="8"/>
        <color rgb="FF9B9B9B"/>
        <rFont val="Arial"/>
        <family val="2"/>
        <charset val="162"/>
      </rPr>
      <t>TTM</t>
    </r>
  </si>
  <si>
    <r>
      <t>Aktif Getiri </t>
    </r>
    <r>
      <rPr>
        <i/>
        <sz val="8"/>
        <color rgb="FF9B9B9B"/>
        <rFont val="Arial"/>
        <family val="2"/>
        <charset val="162"/>
      </rPr>
      <t>5YA</t>
    </r>
  </si>
  <si>
    <r>
      <t>Yatırım Getirisi </t>
    </r>
    <r>
      <rPr>
        <i/>
        <sz val="8"/>
        <color rgb="FF9B9B9B"/>
        <rFont val="Arial"/>
        <family val="2"/>
        <charset val="162"/>
      </rPr>
      <t>TTM</t>
    </r>
  </si>
  <si>
    <r>
      <t>Yatırım Getirisi </t>
    </r>
    <r>
      <rPr>
        <i/>
        <sz val="8"/>
        <color rgb="FF9B9B9B"/>
        <rFont val="Arial"/>
        <family val="2"/>
        <charset val="162"/>
      </rPr>
      <t>5YA</t>
    </r>
  </si>
  <si>
    <r>
      <t>HBK(En Son Çeyrek) karşısında 1 Yıl Önceki Çeyrek </t>
    </r>
    <r>
      <rPr>
        <i/>
        <sz val="8"/>
        <color rgb="FF9B9B9B"/>
        <rFont val="Arial"/>
        <family val="2"/>
        <charset val="162"/>
      </rPr>
      <t>MRQ</t>
    </r>
  </si>
  <si>
    <r>
      <t>HBK(TTM) karşısında 1 Yıl Önceki TTM </t>
    </r>
    <r>
      <rPr>
        <i/>
        <sz val="8"/>
        <color rgb="FF9B9B9B"/>
        <rFont val="Arial"/>
        <family val="2"/>
        <charset val="162"/>
      </rPr>
      <t>TTM</t>
    </r>
  </si>
  <si>
    <r>
      <t>5 Yıllık HBK Büyümesi </t>
    </r>
    <r>
      <rPr>
        <i/>
        <sz val="8"/>
        <color rgb="FF9B9B9B"/>
        <rFont val="Arial"/>
        <family val="2"/>
        <charset val="162"/>
      </rPr>
      <t>5YA</t>
    </r>
  </si>
  <si>
    <r>
      <t>Satışlar (En Son Çeyrek) karşısında 1 Yıl Önceki Çeyrek </t>
    </r>
    <r>
      <rPr>
        <i/>
        <sz val="8"/>
        <color rgb="FF9B9B9B"/>
        <rFont val="Arial"/>
        <family val="2"/>
        <charset val="162"/>
      </rPr>
      <t>MRQ</t>
    </r>
  </si>
  <si>
    <r>
      <t>Satışlar (TTM) Karşısında 1 Yıl Önceki TTM </t>
    </r>
    <r>
      <rPr>
        <i/>
        <sz val="8"/>
        <color rgb="FF9B9B9B"/>
        <rFont val="Arial"/>
        <family val="2"/>
        <charset val="162"/>
      </rPr>
      <t>TTM</t>
    </r>
  </si>
  <si>
    <r>
      <t>5 Yıllık Satış Büyümesi </t>
    </r>
    <r>
      <rPr>
        <i/>
        <sz val="8"/>
        <color rgb="FF9B9B9B"/>
        <rFont val="Arial"/>
        <family val="2"/>
        <charset val="162"/>
      </rPr>
      <t>5YA</t>
    </r>
  </si>
  <si>
    <r>
      <t>5 Yıllık Sermaye Harcama Büyümesi </t>
    </r>
    <r>
      <rPr>
        <i/>
        <sz val="8"/>
        <color rgb="FF9B9B9B"/>
        <rFont val="Arial"/>
        <family val="2"/>
        <charset val="162"/>
      </rPr>
      <t>5YA</t>
    </r>
  </si>
  <si>
    <r>
      <t>Likidite Oranı </t>
    </r>
    <r>
      <rPr>
        <i/>
        <sz val="8"/>
        <color rgb="FF9B9B9B"/>
        <rFont val="Arial"/>
        <family val="2"/>
        <charset val="162"/>
      </rPr>
      <t>MRQ</t>
    </r>
  </si>
  <si>
    <r>
      <t>Cari Oran </t>
    </r>
    <r>
      <rPr>
        <i/>
        <sz val="8"/>
        <color rgb="FF9B9B9B"/>
        <rFont val="Arial"/>
        <family val="2"/>
        <charset val="162"/>
      </rPr>
      <t>MRQ</t>
    </r>
  </si>
  <si>
    <r>
      <t>Uzun Dönem Borç/Varlık </t>
    </r>
    <r>
      <rPr>
        <i/>
        <sz val="8"/>
        <color rgb="FF9B9B9B"/>
        <rFont val="Arial"/>
        <family val="2"/>
        <charset val="162"/>
      </rPr>
      <t>MRQ</t>
    </r>
  </si>
  <si>
    <r>
      <t>Toplam Borç/Varlık </t>
    </r>
    <r>
      <rPr>
        <i/>
        <sz val="8"/>
        <color rgb="FF9B9B9B"/>
        <rFont val="Arial"/>
        <family val="2"/>
        <charset val="162"/>
      </rPr>
      <t>MRQ</t>
    </r>
  </si>
  <si>
    <t>Etkinlik</t>
  </si>
  <si>
    <r>
      <t>Aktif Devir Hızı </t>
    </r>
    <r>
      <rPr>
        <i/>
        <sz val="8"/>
        <color rgb="FF9B9B9B"/>
        <rFont val="Arial"/>
        <family val="2"/>
        <charset val="162"/>
      </rPr>
      <t>TTM</t>
    </r>
  </si>
  <si>
    <r>
      <t>Stok Devir Hızı </t>
    </r>
    <r>
      <rPr>
        <i/>
        <sz val="8"/>
        <color rgb="FF9B9B9B"/>
        <rFont val="Arial"/>
        <family val="2"/>
        <charset val="162"/>
      </rPr>
      <t>TTM</t>
    </r>
  </si>
  <si>
    <r>
      <t>Ciro/Personel </t>
    </r>
    <r>
      <rPr>
        <i/>
        <sz val="8"/>
        <color rgb="FF9B9B9B"/>
        <rFont val="Arial"/>
        <family val="2"/>
        <charset val="162"/>
      </rPr>
      <t>TTM</t>
    </r>
  </si>
  <si>
    <r>
      <t>Net Kar/Personel </t>
    </r>
    <r>
      <rPr>
        <i/>
        <sz val="8"/>
        <color rgb="FF9B9B9B"/>
        <rFont val="Arial"/>
        <family val="2"/>
        <charset val="162"/>
      </rPr>
      <t>TTM</t>
    </r>
  </si>
  <si>
    <r>
      <t>Alacaklar Devir Hızı </t>
    </r>
    <r>
      <rPr>
        <i/>
        <sz val="8"/>
        <color rgb="FF9B9B9B"/>
        <rFont val="Arial"/>
        <family val="2"/>
        <charset val="162"/>
      </rPr>
      <t>TTM</t>
    </r>
  </si>
  <si>
    <r>
      <t>Temettü Verimi </t>
    </r>
    <r>
      <rPr>
        <i/>
        <sz val="8"/>
        <color rgb="FF9B9B9B"/>
        <rFont val="Arial"/>
        <family val="2"/>
        <charset val="162"/>
      </rPr>
      <t>ANN</t>
    </r>
  </si>
  <si>
    <r>
      <t>5 Yıllık Temettü Verimi Ortalaması </t>
    </r>
    <r>
      <rPr>
        <i/>
        <sz val="8"/>
        <color rgb="FF9B9B9B"/>
        <rFont val="Arial"/>
        <family val="2"/>
        <charset val="162"/>
      </rPr>
      <t>5YA</t>
    </r>
  </si>
  <si>
    <r>
      <t>Temettü Büyüme Oranı </t>
    </r>
    <r>
      <rPr>
        <i/>
        <sz val="8"/>
        <color rgb="FF9B9B9B"/>
        <rFont val="Arial"/>
        <family val="2"/>
        <charset val="162"/>
      </rPr>
      <t>ANN</t>
    </r>
  </si>
  <si>
    <r>
      <t>Kar Dağıtım Oranı </t>
    </r>
    <r>
      <rPr>
        <i/>
        <sz val="8"/>
        <color rgb="FF9B9B9B"/>
        <rFont val="Arial"/>
        <family val="2"/>
        <charset val="162"/>
      </rPr>
      <t>TTM</t>
    </r>
  </si>
  <si>
    <t>Dönem Sonu:</t>
  </si>
  <si>
    <t>Toplam Gelir</t>
  </si>
  <si>
    <t>Brüt Kâr</t>
  </si>
  <si>
    <t>Faaliyet Gelirleri</t>
  </si>
  <si>
    <t>Net Kâr</t>
  </si>
  <si>
    <r>
      <t>Likidite Oranı </t>
    </r>
    <r>
      <rPr>
        <sz val="8"/>
        <color rgb="FF9B9B9B"/>
        <rFont val="Arial"/>
        <family val="2"/>
        <charset val="162"/>
      </rPr>
      <t>MRQ</t>
    </r>
    <r>
      <rPr>
        <b/>
        <sz val="9"/>
        <color rgb="FF333333"/>
        <rFont val="İnherit"/>
      </rPr>
      <t>0,3</t>
    </r>
  </si>
  <si>
    <r>
      <t>Cari Oran </t>
    </r>
    <r>
      <rPr>
        <sz val="8"/>
        <color rgb="FF9B9B9B"/>
        <rFont val="Arial"/>
        <family val="2"/>
        <charset val="162"/>
      </rPr>
      <t>MRQ</t>
    </r>
    <r>
      <rPr>
        <b/>
        <sz val="9"/>
        <color rgb="FF333333"/>
        <rFont val="İnherit"/>
      </rPr>
      <t>0,39</t>
    </r>
  </si>
  <si>
    <r>
      <t>Uzun Dönem Borç/Varlık </t>
    </r>
    <r>
      <rPr>
        <sz val="8"/>
        <color rgb="FF9B9B9B"/>
        <rFont val="Arial"/>
        <family val="2"/>
        <charset val="162"/>
      </rPr>
      <t>MRQ</t>
    </r>
    <r>
      <rPr>
        <b/>
        <sz val="9"/>
        <color rgb="FF333333"/>
        <rFont val="İnherit"/>
      </rPr>
      <t>106,27%</t>
    </r>
  </si>
  <si>
    <r>
      <t>Toplam Borç/Varlık </t>
    </r>
    <r>
      <rPr>
        <sz val="8"/>
        <color rgb="FF9B9B9B"/>
        <rFont val="Arial"/>
        <family val="2"/>
        <charset val="162"/>
      </rPr>
      <t>MRQ</t>
    </r>
    <r>
      <rPr>
        <b/>
        <sz val="9"/>
        <color rgb="FF333333"/>
        <rFont val="İnherit"/>
      </rPr>
      <t>174,5%</t>
    </r>
  </si>
  <si>
    <r>
      <t>Nakit Akışı/Hisse </t>
    </r>
    <r>
      <rPr>
        <sz val="8"/>
        <color rgb="FF9B9B9B"/>
        <rFont val="Arial"/>
        <family val="2"/>
        <charset val="162"/>
      </rPr>
      <t>TTM</t>
    </r>
    <r>
      <rPr>
        <b/>
        <sz val="9"/>
        <color rgb="FF333333"/>
        <rFont val="İnherit"/>
      </rPr>
      <t>0,08</t>
    </r>
  </si>
  <si>
    <r>
      <t>Gelir/Hisse </t>
    </r>
    <r>
      <rPr>
        <sz val="8"/>
        <color rgb="FF9B9B9B"/>
        <rFont val="Arial"/>
        <family val="2"/>
        <charset val="162"/>
      </rPr>
      <t>TTM</t>
    </r>
    <r>
      <rPr>
        <b/>
        <sz val="9"/>
        <color rgb="FF333333"/>
        <rFont val="İnherit"/>
      </rPr>
      <t>2,43</t>
    </r>
  </si>
  <si>
    <r>
      <t>İşletme Faaliyetleri Nakit Akışı </t>
    </r>
    <r>
      <rPr>
        <b/>
        <sz val="9"/>
        <color rgb="FF333333"/>
        <rFont val="İnherit"/>
      </rPr>
      <t>4,46%</t>
    </r>
  </si>
  <si>
    <t>Toplam Aktifler</t>
  </si>
  <si>
    <t>Toplam Yükümlülükler</t>
  </si>
  <si>
    <t>Toplam Özkaynak</t>
  </si>
  <si>
    <t>İşletme Faaliyetlerinden Gelen Nakit</t>
  </si>
  <si>
    <t>Yatırım Faaliyetlerinden Sağlanan Nakit</t>
  </si>
  <si>
    <t>Finansman Faaliyetlerinden Sağlanan Nakit</t>
  </si>
  <si>
    <t>Net Nakit Değişimi</t>
  </si>
  <si>
    <t>Şirket Bilgileri</t>
  </si>
  <si>
    <t>Sonuç</t>
  </si>
  <si>
    <t>Sabit Değerler</t>
  </si>
  <si>
    <t>Sektör</t>
  </si>
  <si>
    <t>Şirket</t>
  </si>
  <si>
    <t>İsimler</t>
  </si>
  <si>
    <t>Değer</t>
  </si>
  <si>
    <t> 4,46%</t>
  </si>
  <si>
    <t>İdeal Değer</t>
  </si>
  <si>
    <t>Gelir</t>
  </si>
  <si>
    <t>Diğer Gelirler, Toplam</t>
  </si>
  <si>
    <t>Gelir Maliyeti, Toplam</t>
  </si>
  <si>
    <t>Genel Yönetim Giderleri</t>
  </si>
  <si>
    <t>Satış Giderleri, Genel ve İdari Giderler, Toplam</t>
  </si>
  <si>
    <t>Araştırma ve Geliştirm</t>
  </si>
  <si>
    <t>Eskime Payı / Amortisman</t>
  </si>
  <si>
    <t>Faiz Giderleri (Gelir) - Net Faaliyet</t>
  </si>
  <si>
    <t>Olağandışı Gider (Gelir)</t>
  </si>
  <si>
    <t>Diğer Faaliyet Giderleri, Toplam</t>
  </si>
  <si>
    <t>Faiz Geliri (Giderleri), Net Faaliyet Dışı</t>
  </si>
  <si>
    <t>Aktiflerin Satışından Elde Edilen Kâr/Zarar</t>
  </si>
  <si>
    <t>Diğer, Net</t>
  </si>
  <si>
    <t>Vergi Öncesi Net Kâr</t>
  </si>
  <si>
    <t>Gelir Vergisi Karşılığı</t>
  </si>
  <si>
    <t>Vergi Sonrası Net Kâr</t>
  </si>
  <si>
    <t>Azınlık Payları</t>
  </si>
  <si>
    <t>İştiraklerde Özkaynak</t>
  </si>
  <si>
    <t>ABD Genel Kabul Görmüş Muhasebe İlkeleri Ayarı</t>
  </si>
  <si>
    <t>Olağandışı Kalemler Öncesi Net Kâr</t>
  </si>
  <si>
    <t>Toplam Olağandışı Kalemler</t>
  </si>
  <si>
    <t>Net Kardaki Toplam Düzeltmeler</t>
  </si>
  <si>
    <t>Olağandışı Kalemler Dışında Ortak Kullanılabilir Gelir</t>
  </si>
  <si>
    <t>Seyreltme Ayarları</t>
  </si>
  <si>
    <t>Seyreltilmiş Net Kâr</t>
  </si>
  <si>
    <t>Seyreltilmiş Ağırlıklı Ortalama Hisseleri</t>
  </si>
  <si>
    <t>Olağandışı Kalemler Dışında Seyreltilmiş Hisse Başına Kâr</t>
  </si>
  <si>
    <t>Hisse Başına Temettü - Adi Hisse Senetleri - Birincil Sorun</t>
  </si>
  <si>
    <t>Seyreltilmiş, Normalize Hisse Başına Kâr Payı</t>
  </si>
  <si>
    <t>Ortalama</t>
  </si>
  <si>
    <t>Toplam Dönen Varlıklar</t>
  </si>
  <si>
    <t>Nakit ve Kısa Vadeli Yatırımlar</t>
  </si>
  <si>
    <t>Nakit</t>
  </si>
  <si>
    <t>Nakit ve Nakit Benzerleri</t>
  </si>
  <si>
    <t>Kısa Vadeli Yatırımlar</t>
  </si>
  <si>
    <t>Toplam Alacaklar, Net</t>
  </si>
  <si>
    <t>Alacaklar - Net Ticaret</t>
  </si>
  <si>
    <t>Toplam Envanter</t>
  </si>
  <si>
    <t>Gelecek Aylara Ait Giderler</t>
  </si>
  <si>
    <t>Diğer Cari Aktifler, Toplam</t>
  </si>
  <si>
    <t>Gayrimenkul, Tesis ve Ekipman, Toplam - Net</t>
  </si>
  <si>
    <t>Gayrimenkul, Tesis ve Ekipman, Toplam - Brüt</t>
  </si>
  <si>
    <t>Birikmiş Amortisman, Toplam</t>
  </si>
  <si>
    <t>Şerefiye, Net</t>
  </si>
  <si>
    <t>Maddi Olmayan Duran Varlıklar, Net</t>
  </si>
  <si>
    <t>Uzun Vadeli Yatırımlar</t>
  </si>
  <si>
    <t>Senet Alacakları - Uzun Vade</t>
  </si>
  <si>
    <t>Diğer Uzun Vadeli Aktifler</t>
  </si>
  <si>
    <t>Diğer Aktifler, Toplam</t>
  </si>
  <si>
    <t>Toplam Cari Yükümlülükler</t>
  </si>
  <si>
    <t>Borç Hesapları</t>
  </si>
  <si>
    <t>Ödenecek/Tahakkuk</t>
  </si>
  <si>
    <t>Borç Senetleri/Kısa Vadeli Borç</t>
  </si>
  <si>
    <t>Uzun Vadeli Borçların Cari Kısmı/Finansal Kiralama</t>
  </si>
  <si>
    <t>Diğer Cari Yükümlülükler, Toplam</t>
  </si>
  <si>
    <t>Toplam uzun Vadeli Borç</t>
  </si>
  <si>
    <t>Uzun Vadeli Borç</t>
  </si>
  <si>
    <t>Finansal Kiralama Yükümlülükleri</t>
  </si>
  <si>
    <t>Ertelenmiş Vergi Varlıkları</t>
  </si>
  <si>
    <t>Diğer yükümlülükler, Toplam</t>
  </si>
  <si>
    <t>Paraya Çevrilebilir İmtiyazlı Hisse Senedi, Toplam</t>
  </si>
  <si>
    <t>Hisse Senedi Karşılığı, Toplam</t>
  </si>
  <si>
    <t>Ek Ödenmiş Sermaye</t>
  </si>
  <si>
    <t>Geçmiş Yıllar Kar (Birikmiş Zarar)</t>
  </si>
  <si>
    <t>Hazine Bonosu - Adi Hisse Senetleri</t>
  </si>
  <si>
    <t>Çalışanların Hisse Senedi Sahipliği - Borç Teminatı</t>
  </si>
  <si>
    <t>Gerçekleşmemiş Kâr (Zarar)</t>
  </si>
  <si>
    <t>Diğer Özkaynak, Toplam</t>
  </si>
  <si>
    <t>Toplam Yükümlülükler &amp; Özkaynaklar</t>
  </si>
  <si>
    <t>Toplam Ödenmemiş Adi Hisse Senetleri</t>
  </si>
  <si>
    <t>Toplam Ödenmemiş İmtiyazlı Hisse Senetleri</t>
  </si>
  <si>
    <t>Son Bilançoya göre Ortalama</t>
  </si>
  <si>
    <t>Son döneme göre durumu</t>
  </si>
  <si>
    <t>Dönem Uzunluğu:</t>
  </si>
  <si>
    <t>12 Ay</t>
  </si>
  <si>
    <t>9 Ay</t>
  </si>
  <si>
    <t>6 Ay</t>
  </si>
  <si>
    <t>3 Ay</t>
  </si>
  <si>
    <t>Değer Kaybı/Tükenme</t>
  </si>
  <si>
    <t>Amortisman</t>
  </si>
  <si>
    <t>Ertelenmiş Vergiler</t>
  </si>
  <si>
    <t>Nakit Dışı Kalemler</t>
  </si>
  <si>
    <t>Nakit Tahsilatı</t>
  </si>
  <si>
    <t>Nakit Ödemeler</t>
  </si>
  <si>
    <t>Nakit Ödenen Vergiler</t>
  </si>
  <si>
    <t>Nakit Ödenen Faiz</t>
  </si>
  <si>
    <t>Döner Sermaye Değişiklikleri</t>
  </si>
  <si>
    <t>Sermaye Giderleri</t>
  </si>
  <si>
    <t>Diğer Yatırım Faaliyetlerinden Sağlanan Nakit, Toplam</t>
  </si>
  <si>
    <t>Finansman Nakit Akışı Kalemleri</t>
  </si>
  <si>
    <t>Toplam Nakit Temettü Ödemeleri</t>
  </si>
  <si>
    <t>Hisse Senedi (Tedavülden Kaldırma) İhracı, Net</t>
  </si>
  <si>
    <t>Borç (Tedavülden Kaldırma) ihracı, Net</t>
  </si>
  <si>
    <t>Kur Değişim Etkileri</t>
  </si>
  <si>
    <t>Ortalamaya Göre</t>
  </si>
  <si>
    <t>Son dönem verisine göre</t>
  </si>
  <si>
    <t xml:space="preserve">Son döneme göre </t>
  </si>
  <si>
    <t>Hisse ve şirket değerleri</t>
  </si>
  <si>
    <t>Hisse Fiyatı</t>
  </si>
  <si>
    <t>Hisse nin olması gereken fiyatı</t>
  </si>
  <si>
    <t>gelecek şirket değeri</t>
  </si>
  <si>
    <t>V A R L I K L A R</t>
  </si>
  <si>
    <t>DÖNEN VARLIKLAR</t>
  </si>
  <si>
    <t>Finansal Yatırımlar</t>
  </si>
  <si>
    <t>Ticari Alacaklar</t>
  </si>
  <si>
    <t>- İlişkili Taraflardan Ticari Alacaklar</t>
  </si>
  <si>
    <t>- İlişkili Olmayan Taraflardan Ticari Alacaklar</t>
  </si>
  <si>
    <t>Finans Sektörü Faaliyetlerinden Alacaklar</t>
  </si>
  <si>
    <t>- Finans Sektörü Faaliyetleri İlişkili Taraflardan Alacaklar</t>
  </si>
  <si>
    <t>- Finans Sektörü Faaliyetlerinden İlişkili Olmayan Taraflardan Alacaklar</t>
  </si>
  <si>
    <t>Diğer Alacaklar</t>
  </si>
  <si>
    <t>- İlişkili Taraflardan Diğer Alacaklar</t>
  </si>
  <si>
    <t>- İlişkili Olmayan Taraflardan Diğer Alacaklar</t>
  </si>
  <si>
    <t>Türev Araçlar</t>
  </si>
  <si>
    <t>Stoklar</t>
  </si>
  <si>
    <t>Canlı Varlıklar</t>
  </si>
  <si>
    <t>Peşin Ödenmiş Giderler</t>
  </si>
  <si>
    <t>İlişkili Taraflara Peşin Ödenmiş Giderler</t>
  </si>
  <si>
    <t>Cari Dönem Vergisiyle İlgili Varlıklar</t>
  </si>
  <si>
    <t>Diğer Dönen Varlıklar</t>
  </si>
  <si>
    <t>ARA TOPLAM</t>
  </si>
  <si>
    <t>Satış Amaçlı Sınıflandırılan Duran Varlıklar</t>
  </si>
  <si>
    <t>DURAN VARLIKLAR</t>
  </si>
  <si>
    <t>Özkaynak Yöntemiyle Değerlenen Yatırımlar</t>
  </si>
  <si>
    <t>Yatırım Amaçlı Gayrimenkuller</t>
  </si>
  <si>
    <t>Maddi Duran Varlıklar</t>
  </si>
  <si>
    <t>Maddi Olmayan Duran Varlıklar</t>
  </si>
  <si>
    <t>- Şerefiye</t>
  </si>
  <si>
    <t>- Diğer Maddi Olmayan Duran Varlıklar</t>
  </si>
  <si>
    <t>- İlişkili Taraflara Peşin Ödenmiş Giderler</t>
  </si>
  <si>
    <t>İlişkili Olmayan Taraflara Peşin Ödenmiş Giderler</t>
  </si>
  <si>
    <t>Ertelenmiş Vergi Varlığı</t>
  </si>
  <si>
    <t>Diğer Duran Varlıklar</t>
  </si>
  <si>
    <t>TOPLAM VARLIKLAR</t>
  </si>
  <si>
    <t>K A Y N A K L A R</t>
  </si>
  <si>
    <t>KISA VADELİ YÜKÜMLÜLÜKLER</t>
  </si>
  <si>
    <t>Kısa Vadeli Borçlanmalar</t>
  </si>
  <si>
    <t>Uzun Vadeli Borçlanmaların Kısa Vadeli Kısımları</t>
  </si>
  <si>
    <t>Diğer Finansal Yükümlülükler</t>
  </si>
  <si>
    <t>Ticari Borçlar</t>
  </si>
  <si>
    <t>- İlişkili Taraflara Ticari Borçlar</t>
  </si>
  <si>
    <t>- İlişkili Olmayan Taraflara Ticari Borçlar</t>
  </si>
  <si>
    <t>Finans Sektörü Faaliyetlerinden Borçlar</t>
  </si>
  <si>
    <t>- Finans Sektörü Faaliyetleri İlişkili Taraflara Borçlar</t>
  </si>
  <si>
    <t>- Finans Sektörü Faaliyetlerinden İlişkili Olmayan Taraflara Borçlar</t>
  </si>
  <si>
    <t>Çalışanlara Sağlanan Faydalar Kapsamında Borçlar</t>
  </si>
  <si>
    <t>Diğer Borçlar</t>
  </si>
  <si>
    <t>- İlişkili Taraflara Diğer Borçlar</t>
  </si>
  <si>
    <t>- İlişkili Olmayan Taraflara Diğer Borçlar</t>
  </si>
  <si>
    <t>Devlet Teşvik ve Yardımları</t>
  </si>
  <si>
    <t>Ertelenmiş Gelirler</t>
  </si>
  <si>
    <t>Dönem Karı Vergi Yükümlülüğü</t>
  </si>
  <si>
    <t>Kısa Vadeli Karşılıklar</t>
  </si>
  <si>
    <t>- Çalışanlara Sağlanan Faydalara İlişkin Kısa Vadeli Karşılıklar</t>
  </si>
  <si>
    <t>- Diğer Kısa Vadeli Karşılıklar</t>
  </si>
  <si>
    <t>Diğer Kısa Vadeli Yükümlülükler</t>
  </si>
  <si>
    <t>Satış Amaçlı Sınıflandırılan Varlık Gruplarına İlişkin Yükümlülükler</t>
  </si>
  <si>
    <t>UZUN VADELİ YÜKÜMLÜLÜKLER</t>
  </si>
  <si>
    <t>Uzun Vadeli Borçlanmalar</t>
  </si>
  <si>
    <t>- Finans Sektörü Faaliyetlerinden İlişkili Taraflara Borçlar</t>
  </si>
  <si>
    <t>Uzun Vadeli Karşılıklar</t>
  </si>
  <si>
    <t>- Çalışanlara Sağlanan Faydalara İlişkin Uzun Vadeli Karşılıklar</t>
  </si>
  <si>
    <t>- Diğer Uzun Vadeli Karşılıklar</t>
  </si>
  <si>
    <t>Cari Dönem Vergisiyle İlgili Borçlar</t>
  </si>
  <si>
    <t>Ertelenmiş Vergi Yükümlülüğü</t>
  </si>
  <si>
    <t>Diğer Uzun Vadeli Yükümlülükler</t>
  </si>
  <si>
    <t>TOPLAM YÜKÜMLÜLÜKLER</t>
  </si>
  <si>
    <t>Ö Z K A Y N A K L A R</t>
  </si>
  <si>
    <t>ANA ORTAKLIĞA AİT ÖZKAYNAKLAR</t>
  </si>
  <si>
    <t>Ödenmiş Sermaye</t>
  </si>
  <si>
    <t>Sermaye Düzeltme Farkları</t>
  </si>
  <si>
    <t>Geri Alınmış Paylar (-)</t>
  </si>
  <si>
    <t>Karşılıklı İştirak Sermaye Düzeltmesi (-)</t>
  </si>
  <si>
    <t>Paylara İlişkin Primler/İskontolar</t>
  </si>
  <si>
    <t>Kar veya Zararda Yeniden Sınıflandırılmayacak Birikmiş Diğer Kapsamlı Gelirler veya Giderler</t>
  </si>
  <si>
    <t>- Yeniden Değerleme ve Ölçüm Kazanç/Kayıpları</t>
  </si>
  <si>
    <t>- Tanımlanmış fayda planları yeniden ölçüm kazanç/(kayıpları)</t>
  </si>
  <si>
    <t>- Diğer Kazanç/Kayıplar</t>
  </si>
  <si>
    <t>Kar veya Zararda Yeniden Sınıflandırılacak Birikmiş Diğer Kapsamlı Gelirler veya Giderler</t>
  </si>
  <si>
    <t>- Yabancı Para Çevirim Farkları</t>
  </si>
  <si>
    <t>- Riskten Korunma Kazanç/Kayıpları</t>
  </si>
  <si>
    <t>- Yeniden Değerleme ve Sınıflandırma Kazanç/Kayıpları</t>
  </si>
  <si>
    <t>Kardan Ayrılan Kısıtlanmış Yedekler</t>
  </si>
  <si>
    <t>Geçmiş Yıllar Karları/Zararları</t>
  </si>
  <si>
    <t>Net Dönem Karı/Zararı</t>
  </si>
  <si>
    <t>KONTROL GÜCÜ OLMAYAN PAYLAR</t>
  </si>
  <si>
    <t>TOPLAM KAYNAKLAR</t>
  </si>
  <si>
    <t>Duran varlıklar artıyorken borçlar da artıyorsa sıkıntı yoktur şirket yatırım yapmıştır.</t>
  </si>
  <si>
    <t>Duran varllıklar azalıyorsa işler kötü gidiyordur.</t>
  </si>
  <si>
    <t>defter değeri özsermayenin sermaye ye bölünmesiyle elde edilir.</t>
  </si>
  <si>
    <t>Amortisman gideri fazla olması iyi değildi.</t>
  </si>
  <si>
    <t>Cari oran 1,5-2,5 arasında normaldir. Yüksek olması iyidir fakat 1 altında olması kötüdür. Hatta yüksek olması bedelsiz potansiyelinin yüksek olduğunu gösterir.</t>
  </si>
  <si>
    <t>FK oranı 8-12 arası normal kabul edilir. Bu oranın büyümeyle orantılı olması iyidir.</t>
  </si>
  <si>
    <t>Aktif devir hızı nın artması iyidir. Şirketin nakit ve ürün hızı artmışır.</t>
  </si>
  <si>
    <t>Stok devir hızı. Özellikle teknoloji şirketlerinde hızın artması iyi dfeğildir. Stok azalıyor fakat para yoksa kötü.</t>
  </si>
  <si>
    <t>Kısa vadeli borçlar arttığında dikkat edilmeli</t>
  </si>
  <si>
    <t>3-4 gün üst üste dip üzerinde kapanıyorsa yukarı gidecektir.</t>
  </si>
  <si>
    <t>Tam tersi büyük kurumlar satıyor minnaklar alıyorsa düşer</t>
  </si>
  <si>
    <t>Takasta büyük kurumlar toplu alıyor ve küçük kurumlar satıyorsa yükseliyor</t>
  </si>
  <si>
    <t>Teknik olarka bakarsak hisse seçersek</t>
  </si>
  <si>
    <t xml:space="preserve">1- yükseliş trendindekijne bakacaksın ekstrabir makro olay yoksa gider </t>
  </si>
  <si>
    <t>desteğin üzerinde kapatması beklenir</t>
  </si>
  <si>
    <t>2- 50-100-200 günlül ortalamlar alınır. 50 ve 100 birbirine gelir ve yöne çizerse ona göre harelet edilir. 200 gün altına inerse satılır (bence bu 4 saat lik çubukta geçerli yani günlük al satta</t>
  </si>
  <si>
    <t>Desteğin üerine çıkınca haciö yükseliyor aaiıya geldiğinde azalıyorsa yükselişte altına inen hareketler panik hareketleri</t>
  </si>
  <si>
    <t>rsı dah dik harektler yapöalı</t>
  </si>
  <si>
    <t>Hisse senedi yabancı elindeyse dolar üzerinden bakıulacak</t>
  </si>
  <si>
    <t>Fibonaccide 61,8 güvenli yükseliş olabilir</t>
  </si>
  <si>
    <t>RSI da 2. tepe 1. tepeden aşağıda ve hisse tam tersi ilk yükselişten daha üstteyse negatirf uyumsuzluk var rsı ben bu yükselişi desteklemiyorum der SAT</t>
  </si>
  <si>
    <t>Hisse dip yaptıktan sonra tekrar daha alta düşüyor FAKAT RSI da iki dip eşit veya 2. dip yukarıdaysa pozitif uyumsuzluk. RSI bı yalancı dip diyor burada SATma diyor</t>
  </si>
  <si>
    <t>Düşüşlerde hacimde yükseldiyse düşüş onaylanmıştırç.</t>
  </si>
  <si>
    <t xml:space="preserve">Dipten güçlü hacimlerle alış yükseliş trendinin habercisi olabilir </t>
  </si>
  <si>
    <t>Fincan kulp diye bir formasyon var kulp tarafında çok güçlü bir hacimden sonra fincan deriliği kadar alış olmuş. Genelde daha gitmez dedene hissede oluyor</t>
  </si>
  <si>
    <t>Bayrak formasyonunun devamında yüksesliş bayrak direği kadarmış.</t>
  </si>
  <si>
    <t xml:space="preserve">Destek noktasına geliken hacim artıyorsa güçlü bir destek noktasıdır. Al için uygundur </t>
  </si>
  <si>
    <t>Direnç noktası geçilmesi ne kadar zorlaşırsa sonraki yükseliş o kadar sert olur</t>
  </si>
  <si>
    <t>Benim Formül Piyasadaki Hisseler için</t>
  </si>
  <si>
    <t>2019/12</t>
  </si>
  <si>
    <t>2018/12</t>
  </si>
  <si>
    <t>2017/12</t>
  </si>
  <si>
    <t>Piyasada dolaşan hisse sayısı</t>
  </si>
  <si>
    <t>Piyasada dolaşan hisse sayısına göre fiyatı</t>
  </si>
  <si>
    <t>Şirketin Varlık Değeri Ana Ortak Özkaynak</t>
  </si>
  <si>
    <t>Son Özkaynağa göre Hisse Fiyatı</t>
  </si>
  <si>
    <t>Ortalama Özkaynağa Göre Hisse Fiyatı</t>
  </si>
  <si>
    <t>Değişken</t>
  </si>
  <si>
    <t>Son 4 Döneme Göre Ortalama Özkaynak</t>
  </si>
  <si>
    <t>Son 2 Dönem Öz Kaynak Ortalaması</t>
  </si>
  <si>
    <t>Son 2 Döneme Göre Hisse Fiyatı</t>
  </si>
  <si>
    <t>Son 3 Döneme Göre Ortalama Özkaynak</t>
  </si>
  <si>
    <t>Tüm Dönemler Ortalama Hisse Fiyatı</t>
  </si>
  <si>
    <t>Son 3 Döneme Göre Hedef Hisse Fiyatı</t>
  </si>
  <si>
    <t>Şirketin Normal Piyasa Değeri</t>
  </si>
  <si>
    <t>Dolaşımdaki hisse sayısını bulma: sermaye * fiilidolaşım oranı/ (100 yada yüzde işareti)</t>
  </si>
  <si>
    <t>son durumu yukarı yaz</t>
  </si>
  <si>
    <t>Piyasa dolaşan hisse say bulma</t>
  </si>
  <si>
    <t>Sermaye</t>
  </si>
  <si>
    <t>Dolaşım pay oranı</t>
  </si>
  <si>
    <t>FİNANSAL KİRALAMA DAHİL EDİLMEDEN</t>
  </si>
  <si>
    <t>B3, B16 VE E3 ELLE YAZILACAK</t>
  </si>
  <si>
    <t>en önemlisi firma büyüyor yada küçülüyor demektir.</t>
  </si>
  <si>
    <t>firmanın toplam varlığının ne kadarı kadar kar ediyor</t>
  </si>
  <si>
    <t>net kar/ toplam varlıklar</t>
  </si>
  <si>
    <t xml:space="preserve">    </t>
  </si>
  <si>
    <t>firmanın ne kadarı borç</t>
  </si>
  <si>
    <t>toplam borç( kısa vade+uzun vade borç)/toplam aktifler (dönen +duran varlıklar)</t>
  </si>
  <si>
    <t>Yabancı para yükümlülükleri önemli şirketin ne kadarı yabancı poarada</t>
  </si>
  <si>
    <t>Bankaların faizlerinin üzerinde büyümesi beklenir.</t>
  </si>
  <si>
    <t>örnek fiyat hesaplama</t>
  </si>
  <si>
    <t>bir sonraki senin karını ortalama FK ile çarp sermayeye böl</t>
  </si>
  <si>
    <t xml:space="preserve">5-10 kat artacak Şirketin Halka arz ıyüksek olmayacak </t>
  </si>
  <si>
    <t>sermaye si küçük olacak</t>
  </si>
  <si>
    <t>3-5-15-20-50 milyonu geöçmeyecek</t>
  </si>
  <si>
    <t>öz sermaye karlılığı %30 dan fazla olacak</t>
  </si>
  <si>
    <t>yüksek ihracat yapacak</t>
  </si>
  <si>
    <t>fazla borcu olmayacak</t>
  </si>
  <si>
    <t>Henüz fiyatlanmamış olmalı</t>
  </si>
  <si>
    <t>YURT DIŞI SATIŞLARI YURT İÇİ SATIŞLARDAN BÜYÜK OLACAK</t>
  </si>
  <si>
    <t>iş yatırım analizden bakabilirsin</t>
  </si>
  <si>
    <t>pd/dd değeri 1in altında ve öz varlık karlılığı Enflasyon üstündeyse tadından yenmez</t>
  </si>
  <si>
    <t>tradiding viwedaen akabilir sin</t>
  </si>
  <si>
    <t>enflasyondan yüksek olması gerekir</t>
  </si>
  <si>
    <t>dönem karı sermayesinin 10 katından fazla olacak</t>
  </si>
  <si>
    <t>Asset Turnover</t>
  </si>
  <si>
    <t>Current Ratio</t>
  </si>
  <si>
    <t>İnventort Turnover</t>
  </si>
  <si>
    <t>Return on Equity</t>
  </si>
  <si>
    <t>price earning ratio</t>
  </si>
  <si>
    <t>operating margin</t>
  </si>
  <si>
    <t>quick ratio</t>
  </si>
  <si>
    <t>dividend yield</t>
  </si>
  <si>
    <t>FD/DD</t>
  </si>
  <si>
    <t>1 altı olması ucuz anlamına gelir</t>
  </si>
  <si>
    <t>Ucuz Hisse</t>
  </si>
  <si>
    <t xml:space="preserve">Akbank </t>
  </si>
  <si>
    <t>Isctr</t>
  </si>
  <si>
    <t>PD/DD</t>
  </si>
  <si>
    <t>garan</t>
  </si>
  <si>
    <t>yapı kredi bankası</t>
  </si>
  <si>
    <t>thy</t>
  </si>
  <si>
    <t>sahol</t>
  </si>
  <si>
    <t>Öz sermye kar</t>
  </si>
  <si>
    <t>özak gayri menkul</t>
  </si>
  <si>
    <t>gözde</t>
  </si>
  <si>
    <t>algyo</t>
  </si>
  <si>
    <t>enka</t>
  </si>
  <si>
    <t>dohol</t>
  </si>
  <si>
    <t>kchol</t>
  </si>
  <si>
    <t>sise</t>
  </si>
  <si>
    <t>tkfen</t>
  </si>
  <si>
    <t>pegasus</t>
  </si>
  <si>
    <t>ulker</t>
  </si>
  <si>
    <t>toplam borç öz kaynak oranı</t>
  </si>
  <si>
    <t>hissenin fiyatlanmadığını bu orandan anlarsın</t>
  </si>
  <si>
    <t>1 altı</t>
  </si>
  <si>
    <t>genel oalrak 1 altı iyidir. Sermaye yoğun sektörlerde 2 ve üzeri emek yoğun sektörde 0,5 olması lazım</t>
  </si>
  <si>
    <t>fiyat gelir oranı</t>
  </si>
  <si>
    <t>fiyat defter değeri</t>
  </si>
  <si>
    <t>tradidng wiew tarama için</t>
  </si>
  <si>
    <t>sekötre göre ortalaması çok önemlidir</t>
  </si>
  <si>
    <t>2,05M</t>
  </si>
  <si>
    <t>592,19K</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</si>
</sst>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43" formatCode="_-* #,##0.00_-;\-* #,##0.00_-;_-* &quot;-&quot;??_-;_-@_-"/>
    <numFmt numFmtId="164" formatCode="_-&quot;₺&quot;* #,##0.000_-;\-&quot;₺&quot;* #,##0.000_-;_-&quot;₺&quot;* &quot;-&quot;??_-;_-@_-"/>
    <numFmt numFmtId="165" formatCode="_-&quot;₺&quot;* #,##0.000_-;\-&quot;₺&quot;* #,##0.000_-;_-&quot;₺&quot;* &quot;-&quot;???_-;_-@_-"/>
    <numFmt numFmtId="166" formatCode="_-* #,##0_-;\-* #,##0_-;_-* &quot;-&quot;??_-;_-@_-"/>
  </numFmts>
  <fonts count="20">
    <font>
      <sz val="11"/>
      <color theme="1"/>
      <name val="Calibri"/>
      <family val="2"/>
      <scheme val="minor"/>
    </font>
    <font>
      <sz val="11"/>
      <color theme="1"/>
      <name val="Calibri"/>
      <family val="2"/>
      <scheme val="minor"/>
    </font>
    <font>
      <sz val="9"/>
      <color rgb="FF333333"/>
      <name val="Arial"/>
      <family val="2"/>
      <charset val="162"/>
    </font>
    <font>
      <sz val="8"/>
      <color rgb="FF9B9B9B"/>
      <name val="Arial"/>
      <family val="2"/>
      <charset val="162"/>
    </font>
    <font>
      <b/>
      <sz val="9"/>
      <color rgb="FF333333"/>
      <name val="İnherit"/>
    </font>
    <font>
      <sz val="9"/>
      <color rgb="FF333333"/>
      <name val="İnherit"/>
    </font>
    <font>
      <i/>
      <sz val="8"/>
      <color rgb="FF9B9B9B"/>
      <name val="Arial"/>
      <family val="2"/>
      <charset val="162"/>
    </font>
    <font>
      <sz val="11"/>
      <color theme="1"/>
      <name val="İnherit"/>
    </font>
    <font>
      <sz val="11"/>
      <color theme="1"/>
      <name val="Arial"/>
      <family val="2"/>
      <charset val="162"/>
    </font>
    <font>
      <b/>
      <sz val="8"/>
      <color rgb="FF808080"/>
      <name val="Arial"/>
      <family val="2"/>
      <charset val="162"/>
    </font>
    <font>
      <sz val="8"/>
      <color rgb="FF808080"/>
      <name val="Arial"/>
      <family val="2"/>
      <charset val="162"/>
    </font>
    <font>
      <sz val="8"/>
      <color rgb="FF333333"/>
      <name val="Arial"/>
      <family val="2"/>
      <charset val="162"/>
    </font>
    <font>
      <sz val="9"/>
      <color rgb="FF808080"/>
      <name val="İnherit"/>
    </font>
    <font>
      <sz val="8.4499999999999993"/>
      <color rgb="FF0069C4"/>
      <name val="Proxima"/>
    </font>
    <font>
      <sz val="11"/>
      <color theme="1"/>
      <name val="Proxima"/>
    </font>
    <font>
      <b/>
      <u/>
      <sz val="16"/>
      <color theme="1"/>
      <name val="Calibri"/>
      <family val="2"/>
      <charset val="162"/>
      <scheme val="minor"/>
    </font>
    <font>
      <sz val="9"/>
      <color indexed="81"/>
      <name val="Tahoma"/>
      <family val="2"/>
      <charset val="162"/>
    </font>
    <font>
      <b/>
      <sz val="9"/>
      <color indexed="81"/>
      <name val="Tahoma"/>
      <family val="2"/>
      <charset val="162"/>
    </font>
    <font>
      <sz val="9"/>
      <color indexed="81"/>
      <name val="Tahoma"/>
      <charset val="1"/>
    </font>
    <font>
      <b/>
      <sz val="9"/>
      <color indexed="81"/>
      <name val="Tahoma"/>
      <charset val="1"/>
    </font>
  </fonts>
  <fills count="10">
    <fill>
      <patternFill patternType="none"/>
    </fill>
    <fill>
      <patternFill patternType="gray125"/>
    </fill>
    <fill>
      <patternFill patternType="solid">
        <fgColor rgb="FFFFFFFF"/>
        <bgColor indexed="64"/>
      </patternFill>
    </fill>
    <fill>
      <patternFill patternType="solid">
        <fgColor rgb="FFDFE9F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EDF4FA"/>
        <bgColor indexed="64"/>
      </patternFill>
    </fill>
  </fills>
  <borders count="27">
    <border>
      <left/>
      <right/>
      <top/>
      <bottom/>
      <diagonal/>
    </border>
    <border>
      <left/>
      <right/>
      <top/>
      <bottom style="medium">
        <color rgb="FFDADADA"/>
      </bottom>
      <diagonal/>
    </border>
    <border>
      <left/>
      <right/>
      <top style="thick">
        <color rgb="FFBABABA"/>
      </top>
      <bottom/>
      <diagonal/>
    </border>
    <border>
      <left/>
      <right/>
      <top style="medium">
        <color rgb="FF999999"/>
      </top>
      <bottom/>
      <diagonal/>
    </border>
    <border>
      <left style="medium">
        <color rgb="FFBABABA"/>
      </left>
      <right/>
      <top style="medium">
        <color rgb="FFBABABA"/>
      </top>
      <bottom/>
      <diagonal/>
    </border>
    <border>
      <left/>
      <right/>
      <top style="medium">
        <color rgb="FFBABABA"/>
      </top>
      <bottom/>
      <diagonal/>
    </border>
    <border>
      <left/>
      <right style="medium">
        <color rgb="FFBABABA"/>
      </right>
      <top style="medium">
        <color rgb="FFBABABA"/>
      </top>
      <bottom/>
      <diagonal/>
    </border>
    <border>
      <left style="medium">
        <color rgb="FFBABABA"/>
      </left>
      <right/>
      <top/>
      <bottom/>
      <diagonal/>
    </border>
    <border>
      <left/>
      <right style="medium">
        <color rgb="FFBABABA"/>
      </right>
      <top/>
      <bottom/>
      <diagonal/>
    </border>
    <border>
      <left style="medium">
        <color rgb="FFBABABA"/>
      </left>
      <right/>
      <top style="medium">
        <color rgb="FF999999"/>
      </top>
      <bottom/>
      <diagonal/>
    </border>
    <border>
      <left/>
      <right style="medium">
        <color rgb="FFBABABA"/>
      </right>
      <top style="medium">
        <color rgb="FF999999"/>
      </top>
      <bottom/>
      <diagonal/>
    </border>
    <border>
      <left style="medium">
        <color rgb="FFBABABA"/>
      </left>
      <right/>
      <top style="thick">
        <color rgb="FFBABABA"/>
      </top>
      <bottom/>
      <diagonal/>
    </border>
    <border>
      <left/>
      <right style="medium">
        <color rgb="FFBABABA"/>
      </right>
      <top style="thick">
        <color rgb="FFBABABA"/>
      </top>
      <bottom/>
      <diagonal/>
    </border>
    <border>
      <left style="medium">
        <color rgb="FFBABABA"/>
      </left>
      <right/>
      <top/>
      <bottom style="medium">
        <color rgb="FFBABABA"/>
      </bottom>
      <diagonal/>
    </border>
    <border>
      <left/>
      <right/>
      <top style="medium">
        <color rgb="FFDADADA"/>
      </top>
      <bottom/>
      <diagonal/>
    </border>
    <border>
      <left style="medium">
        <color indexed="64"/>
      </left>
      <right style="medium">
        <color indexed="64"/>
      </right>
      <top style="thin">
        <color indexed="64"/>
      </top>
      <bottom style="thin">
        <color indexed="64"/>
      </bottom>
      <diagonal/>
    </border>
    <border>
      <left style="medium">
        <color rgb="FFBABABA"/>
      </left>
      <right/>
      <top style="medium">
        <color rgb="FFDADADA"/>
      </top>
      <bottom/>
      <diagonal/>
    </border>
    <border>
      <left/>
      <right style="medium">
        <color rgb="FFBABABA"/>
      </right>
      <top style="medium">
        <color rgb="FFDADADA"/>
      </top>
      <bottom/>
      <diagonal/>
    </border>
    <border>
      <left style="medium">
        <color rgb="FFBABABA"/>
      </left>
      <right/>
      <top style="medium">
        <color rgb="FFDADADA"/>
      </top>
      <bottom style="medium">
        <color rgb="FFBABABA"/>
      </bottom>
      <diagonal/>
    </border>
    <border>
      <left/>
      <right/>
      <top style="medium">
        <color rgb="FFDADADA"/>
      </top>
      <bottom style="medium">
        <color rgb="FFBABABA"/>
      </bottom>
      <diagonal/>
    </border>
    <border>
      <left/>
      <right style="medium">
        <color rgb="FFBABABA"/>
      </right>
      <top style="medium">
        <color rgb="FFDADADA"/>
      </top>
      <bottom style="medium">
        <color rgb="FFBABABA"/>
      </bottom>
      <diagonal/>
    </border>
    <border>
      <left style="medium">
        <color rgb="FFBABABA"/>
      </left>
      <right/>
      <top/>
      <bottom style="thick">
        <color rgb="FFBABABA"/>
      </bottom>
      <diagonal/>
    </border>
    <border>
      <left style="medium">
        <color rgb="FFBABABA"/>
      </left>
      <right/>
      <top/>
      <bottom style="medium">
        <color rgb="FFDADADA"/>
      </bottom>
      <diagonal/>
    </border>
    <border>
      <left style="thin">
        <color indexed="64"/>
      </left>
      <right style="thin">
        <color indexed="64"/>
      </right>
      <top style="thin">
        <color indexed="64"/>
      </top>
      <bottom style="thin">
        <color indexed="64"/>
      </bottom>
      <diagonal/>
    </border>
    <border>
      <left/>
      <right/>
      <top/>
      <bottom style="thick">
        <color rgb="FF172D42"/>
      </bottom>
      <diagonal/>
    </border>
    <border>
      <left/>
      <right/>
      <top/>
      <bottom style="medium">
        <color rgb="FFBABABA"/>
      </bottom>
      <diagonal/>
    </border>
    <border>
      <left/>
      <right style="medium">
        <color rgb="FFBABABA"/>
      </right>
      <top/>
      <bottom style="medium">
        <color rgb="FFBABABA"/>
      </bottom>
      <diagonal/>
    </border>
  </borders>
  <cellStyleXfs count="5">
    <xf numFmtId="0" fontId="0" fillId="0" borderId="0"/>
    <xf numFmtId="9"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105">
    <xf numFmtId="0" fontId="0" fillId="0" borderId="0" xfId="0"/>
    <xf numFmtId="0" fontId="2" fillId="0" borderId="1" xfId="0" applyFont="1" applyBorder="1" applyAlignment="1">
      <alignment horizontal="left" vertical="center" wrapText="1"/>
    </xf>
    <xf numFmtId="0" fontId="5" fillId="2" borderId="2" xfId="0" applyFont="1" applyFill="1" applyBorder="1" applyAlignment="1">
      <alignment horizontal="left" vertical="center" wrapText="1" indent="3"/>
    </xf>
    <xf numFmtId="0" fontId="2" fillId="2" borderId="2" xfId="0" applyFont="1" applyFill="1" applyBorder="1" applyAlignment="1">
      <alignment horizontal="right" vertical="center" wrapText="1" indent="1"/>
    </xf>
    <xf numFmtId="0" fontId="5" fillId="2" borderId="0" xfId="0" applyFont="1" applyFill="1" applyAlignment="1">
      <alignment horizontal="left" vertical="center" wrapText="1" indent="3"/>
    </xf>
    <xf numFmtId="0" fontId="2" fillId="2" borderId="0" xfId="0" applyFont="1" applyFill="1" applyAlignment="1">
      <alignment horizontal="right" vertical="center" wrapText="1" indent="1"/>
    </xf>
    <xf numFmtId="0" fontId="9" fillId="2" borderId="0" xfId="0" applyFont="1" applyFill="1" applyAlignment="1">
      <alignment horizontal="right" vertical="center" indent="1"/>
    </xf>
    <xf numFmtId="14" fontId="4" fillId="2" borderId="0" xfId="0" applyNumberFormat="1" applyFont="1" applyFill="1" applyAlignment="1">
      <alignment horizontal="right" vertical="center"/>
    </xf>
    <xf numFmtId="0" fontId="4" fillId="2" borderId="2" xfId="0" applyFont="1" applyFill="1" applyBorder="1" applyAlignment="1">
      <alignment horizontal="left" vertical="center" wrapText="1"/>
    </xf>
    <xf numFmtId="0" fontId="2" fillId="2" borderId="2" xfId="0" applyFont="1" applyFill="1" applyBorder="1" applyAlignment="1">
      <alignment horizontal="right" vertical="center" wrapText="1"/>
    </xf>
    <xf numFmtId="0" fontId="4" fillId="2" borderId="14" xfId="0" applyFont="1" applyFill="1" applyBorder="1" applyAlignment="1">
      <alignment horizontal="left" vertical="center" wrapText="1"/>
    </xf>
    <xf numFmtId="0" fontId="2" fillId="2" borderId="14" xfId="0" applyFont="1" applyFill="1" applyBorder="1" applyAlignment="1">
      <alignment horizontal="right" vertical="center" wrapText="1"/>
    </xf>
    <xf numFmtId="10" fontId="2" fillId="0" borderId="0" xfId="1" applyNumberFormat="1" applyFont="1" applyBorder="1" applyAlignment="1">
      <alignment horizontal="left" vertical="center" wrapText="1"/>
    </xf>
    <xf numFmtId="10" fontId="2" fillId="0" borderId="0" xfId="0" applyNumberFormat="1" applyFont="1" applyBorder="1" applyAlignment="1">
      <alignment horizontal="left" vertical="center" wrapText="1"/>
    </xf>
    <xf numFmtId="10" fontId="0" fillId="0" borderId="0" xfId="0" applyNumberFormat="1"/>
    <xf numFmtId="0" fontId="2" fillId="0" borderId="0" xfId="0" applyNumberFormat="1" applyFont="1" applyBorder="1" applyAlignment="1">
      <alignment horizontal="left" vertical="center" wrapText="1"/>
    </xf>
    <xf numFmtId="2" fontId="2" fillId="0" borderId="0" xfId="0" applyNumberFormat="1" applyFont="1" applyBorder="1" applyAlignment="1">
      <alignment horizontal="left" vertical="center" wrapText="1"/>
    </xf>
    <xf numFmtId="0" fontId="0" fillId="0" borderId="15" xfId="0" applyBorder="1"/>
    <xf numFmtId="10" fontId="0" fillId="0" borderId="15" xfId="1" applyNumberFormat="1" applyFont="1" applyBorder="1"/>
    <xf numFmtId="0" fontId="7" fillId="2" borderId="7" xfId="0" applyFont="1" applyFill="1" applyBorder="1" applyAlignment="1">
      <alignment horizontal="left" vertical="center" wrapText="1" indent="5"/>
    </xf>
    <xf numFmtId="0" fontId="4" fillId="2" borderId="18" xfId="0" applyFont="1" applyFill="1" applyBorder="1" applyAlignment="1">
      <alignment horizontal="left" vertical="center" wrapText="1" indent="1"/>
    </xf>
    <xf numFmtId="0" fontId="12" fillId="2" borderId="14" xfId="0" applyFont="1" applyFill="1" applyBorder="1" applyAlignment="1">
      <alignment horizontal="right" vertical="center" indent="1"/>
    </xf>
    <xf numFmtId="0" fontId="10" fillId="2" borderId="16" xfId="0" applyFont="1" applyFill="1" applyBorder="1" applyAlignment="1">
      <alignment horizontal="right" vertical="center" indent="1"/>
    </xf>
    <xf numFmtId="0" fontId="12" fillId="2" borderId="17" xfId="0" applyFont="1" applyFill="1" applyBorder="1" applyAlignment="1">
      <alignment horizontal="right" vertical="center" indent="1"/>
    </xf>
    <xf numFmtId="0" fontId="0" fillId="0" borderId="23" xfId="0" applyBorder="1"/>
    <xf numFmtId="0" fontId="0" fillId="0" borderId="23" xfId="0" applyNumberFormat="1" applyBorder="1"/>
    <xf numFmtId="0" fontId="0" fillId="0" borderId="23" xfId="2" applyNumberFormat="1" applyFont="1" applyBorder="1"/>
    <xf numFmtId="0" fontId="0" fillId="0" borderId="0" xfId="0" applyNumberFormat="1"/>
    <xf numFmtId="0" fontId="2" fillId="3" borderId="3" xfId="0" applyFont="1" applyFill="1" applyBorder="1" applyAlignment="1">
      <alignment horizontal="right" vertical="center" wrapText="1" indent="1"/>
    </xf>
    <xf numFmtId="0" fontId="8" fillId="2" borderId="0" xfId="0" applyFont="1" applyFill="1" applyAlignment="1">
      <alignment horizontal="right" vertical="center" wrapText="1" indent="1"/>
    </xf>
    <xf numFmtId="0" fontId="8" fillId="2" borderId="2" xfId="0" applyFont="1" applyFill="1" applyBorder="1" applyAlignment="1">
      <alignment horizontal="right" vertical="center" wrapText="1" indent="1"/>
    </xf>
    <xf numFmtId="0" fontId="7" fillId="2" borderId="7" xfId="0" applyFont="1" applyFill="1" applyBorder="1" applyAlignment="1">
      <alignment horizontal="left" vertical="center" wrapText="1" indent="3"/>
    </xf>
    <xf numFmtId="0" fontId="4" fillId="3" borderId="9" xfId="0" applyFont="1" applyFill="1" applyBorder="1" applyAlignment="1">
      <alignment horizontal="left" vertical="center" wrapText="1" indent="1"/>
    </xf>
    <xf numFmtId="0" fontId="2" fillId="3" borderId="10" xfId="0" applyFont="1" applyFill="1" applyBorder="1" applyAlignment="1">
      <alignment horizontal="right" vertical="center" wrapText="1" indent="1"/>
    </xf>
    <xf numFmtId="0" fontId="7" fillId="2" borderId="11" xfId="0" applyFont="1" applyFill="1" applyBorder="1" applyAlignment="1">
      <alignment horizontal="left" vertical="center" wrapText="1" indent="3"/>
    </xf>
    <xf numFmtId="0" fontId="8" fillId="2" borderId="12" xfId="0" applyFont="1" applyFill="1" applyBorder="1" applyAlignment="1">
      <alignment horizontal="right" vertical="center" wrapText="1" indent="1"/>
    </xf>
    <xf numFmtId="0" fontId="8" fillId="2" borderId="8" xfId="0" applyFont="1" applyFill="1" applyBorder="1" applyAlignment="1">
      <alignment horizontal="right" vertical="center" wrapText="1" indent="1"/>
    </xf>
    <xf numFmtId="16" fontId="11" fillId="2" borderId="0" xfId="0" applyNumberFormat="1" applyFont="1" applyFill="1" applyAlignment="1">
      <alignment horizontal="right" vertical="center" indent="1"/>
    </xf>
    <xf numFmtId="0" fontId="2" fillId="3" borderId="2" xfId="0" applyFont="1" applyFill="1" applyBorder="1" applyAlignment="1">
      <alignment horizontal="right" vertical="center" wrapText="1" indent="1"/>
    </xf>
    <xf numFmtId="0" fontId="2" fillId="2" borderId="14" xfId="0" applyFont="1" applyFill="1" applyBorder="1" applyAlignment="1">
      <alignment horizontal="right" vertical="center" wrapText="1" indent="1"/>
    </xf>
    <xf numFmtId="0" fontId="4" fillId="2" borderId="5" xfId="0" applyFont="1" applyFill="1" applyBorder="1" applyAlignment="1">
      <alignment horizontal="right" vertical="center" indent="1"/>
    </xf>
    <xf numFmtId="0" fontId="4" fillId="2" borderId="6" xfId="0" applyFont="1" applyFill="1" applyBorder="1" applyAlignment="1">
      <alignment horizontal="right" vertical="center" indent="1"/>
    </xf>
    <xf numFmtId="16" fontId="11" fillId="2" borderId="8" xfId="0" applyNumberFormat="1" applyFont="1" applyFill="1" applyBorder="1" applyAlignment="1">
      <alignment horizontal="right" vertical="center" indent="1"/>
    </xf>
    <xf numFmtId="0" fontId="4" fillId="3" borderId="11" xfId="0" applyFont="1" applyFill="1" applyBorder="1" applyAlignment="1">
      <alignment horizontal="left" vertical="center" wrapText="1" indent="1"/>
    </xf>
    <xf numFmtId="0" fontId="2" fillId="3" borderId="12" xfId="0" applyFont="1" applyFill="1" applyBorder="1" applyAlignment="1">
      <alignment horizontal="right" vertical="center" wrapText="1" indent="1"/>
    </xf>
    <xf numFmtId="0" fontId="2" fillId="2" borderId="16" xfId="0" applyFont="1" applyFill="1" applyBorder="1" applyAlignment="1">
      <alignment horizontal="left" vertical="center" wrapText="1" indent="1"/>
    </xf>
    <xf numFmtId="0" fontId="2" fillId="2" borderId="17" xfId="0" applyFont="1" applyFill="1" applyBorder="1" applyAlignment="1">
      <alignment horizontal="right" vertical="center" wrapText="1" indent="1"/>
    </xf>
    <xf numFmtId="0" fontId="4" fillId="2" borderId="16" xfId="0" applyFont="1" applyFill="1" applyBorder="1" applyAlignment="1">
      <alignment horizontal="left" vertical="center" wrapText="1" indent="1"/>
    </xf>
    <xf numFmtId="0" fontId="2" fillId="2" borderId="19" xfId="0" applyFont="1" applyFill="1" applyBorder="1" applyAlignment="1">
      <alignment horizontal="right" vertical="center" wrapText="1" indent="1"/>
    </xf>
    <xf numFmtId="0" fontId="2" fillId="2" borderId="20" xfId="0" applyFont="1" applyFill="1" applyBorder="1" applyAlignment="1">
      <alignment horizontal="right" vertical="center" wrapText="1" indent="1"/>
    </xf>
    <xf numFmtId="0" fontId="0" fillId="0" borderId="23" xfId="0" applyBorder="1"/>
    <xf numFmtId="164" fontId="0" fillId="0" borderId="0" xfId="2" applyNumberFormat="1" applyFont="1"/>
    <xf numFmtId="0" fontId="13" fillId="0" borderId="0" xfId="0" applyFont="1" applyAlignment="1">
      <alignment horizontal="right" vertical="center"/>
    </xf>
    <xf numFmtId="0" fontId="14" fillId="0" borderId="24" xfId="0" applyFont="1" applyBorder="1" applyAlignment="1">
      <alignment horizontal="left" vertical="center" wrapText="1"/>
    </xf>
    <xf numFmtId="0" fontId="14" fillId="0" borderId="24" xfId="0" applyFont="1" applyBorder="1" applyAlignment="1">
      <alignment vertical="center" wrapText="1"/>
    </xf>
    <xf numFmtId="4" fontId="14" fillId="0" borderId="24" xfId="0" applyNumberFormat="1" applyFont="1" applyBorder="1" applyAlignment="1">
      <alignment vertical="center" wrapText="1"/>
    </xf>
    <xf numFmtId="0" fontId="14" fillId="0" borderId="0" xfId="0" applyFont="1" applyAlignment="1">
      <alignment horizontal="left" vertical="center" wrapText="1"/>
    </xf>
    <xf numFmtId="4" fontId="14" fillId="0" borderId="0" xfId="0" applyNumberFormat="1" applyFont="1" applyAlignment="1">
      <alignment vertical="center" wrapText="1"/>
    </xf>
    <xf numFmtId="0" fontId="0" fillId="0" borderId="0" xfId="0" applyFill="1"/>
    <xf numFmtId="0" fontId="0" fillId="4" borderId="0" xfId="0" applyFill="1"/>
    <xf numFmtId="44" fontId="0" fillId="0" borderId="0" xfId="0" applyNumberFormat="1"/>
    <xf numFmtId="0" fontId="15" fillId="5" borderId="0" xfId="0" applyFont="1" applyFill="1"/>
    <xf numFmtId="165" fontId="15" fillId="5" borderId="0" xfId="0" applyNumberFormat="1" applyFont="1" applyFill="1"/>
    <xf numFmtId="165" fontId="0" fillId="7" borderId="0" xfId="0" applyNumberFormat="1" applyFill="1"/>
    <xf numFmtId="164" fontId="0" fillId="0" borderId="23" xfId="2" applyNumberFormat="1" applyFont="1" applyBorder="1"/>
    <xf numFmtId="0" fontId="0" fillId="7" borderId="0" xfId="0" applyFill="1"/>
    <xf numFmtId="164" fontId="0" fillId="7" borderId="0" xfId="2" applyNumberFormat="1" applyFont="1" applyFill="1"/>
    <xf numFmtId="0" fontId="0" fillId="6" borderId="0" xfId="0" applyFill="1"/>
    <xf numFmtId="166" fontId="0" fillId="0" borderId="0" xfId="4" applyNumberFormat="1" applyFont="1"/>
    <xf numFmtId="44" fontId="0" fillId="0" borderId="0" xfId="2" applyNumberFormat="1" applyFont="1"/>
    <xf numFmtId="0" fontId="0" fillId="8" borderId="0" xfId="0" applyFill="1"/>
    <xf numFmtId="164" fontId="0" fillId="8" borderId="0" xfId="2" applyNumberFormat="1" applyFont="1" applyFill="1"/>
    <xf numFmtId="10" fontId="0" fillId="6" borderId="0" xfId="1" applyNumberFormat="1" applyFont="1" applyFill="1"/>
    <xf numFmtId="2" fontId="0" fillId="6" borderId="0" xfId="0" applyNumberFormat="1" applyFill="1"/>
    <xf numFmtId="10" fontId="8" fillId="2" borderId="2" xfId="0" applyNumberFormat="1" applyFont="1" applyFill="1" applyBorder="1" applyAlignment="1">
      <alignment horizontal="right" vertical="center" wrapText="1" indent="1"/>
    </xf>
    <xf numFmtId="10" fontId="8" fillId="2" borderId="0" xfId="0" applyNumberFormat="1" applyFont="1" applyFill="1" applyAlignment="1">
      <alignment horizontal="right" vertical="center" wrapText="1" indent="1"/>
    </xf>
    <xf numFmtId="164" fontId="0" fillId="6" borderId="0" xfId="2" applyNumberFormat="1" applyFont="1" applyFill="1"/>
    <xf numFmtId="3" fontId="0" fillId="0" borderId="0" xfId="0" applyNumberFormat="1" applyFill="1"/>
    <xf numFmtId="0" fontId="5" fillId="9" borderId="0" xfId="0" applyFont="1" applyFill="1" applyAlignment="1">
      <alignment horizontal="left" vertical="center" wrapText="1" indent="3"/>
    </xf>
    <xf numFmtId="0" fontId="2" fillId="9" borderId="0" xfId="0" applyFont="1" applyFill="1" applyAlignment="1">
      <alignment horizontal="right" vertical="center" wrapText="1" indent="1"/>
    </xf>
    <xf numFmtId="10" fontId="2" fillId="9" borderId="0" xfId="0" applyNumberFormat="1" applyFont="1" applyFill="1" applyAlignment="1">
      <alignment horizontal="right" vertical="center" wrapText="1" indent="1"/>
    </xf>
    <xf numFmtId="10" fontId="2" fillId="2" borderId="0" xfId="0" applyNumberFormat="1" applyFont="1" applyFill="1" applyAlignment="1">
      <alignment horizontal="right" vertical="center" wrapText="1" indent="1"/>
    </xf>
    <xf numFmtId="0" fontId="7" fillId="2" borderId="4" xfId="0" applyFont="1" applyFill="1" applyBorder="1" applyAlignment="1">
      <alignment horizontal="left" vertical="center" wrapText="1" indent="3"/>
    </xf>
    <xf numFmtId="10" fontId="8" fillId="2" borderId="5" xfId="0" applyNumberFormat="1" applyFont="1" applyFill="1" applyBorder="1" applyAlignment="1">
      <alignment horizontal="right" vertical="center" wrapText="1" indent="1"/>
    </xf>
    <xf numFmtId="0" fontId="0" fillId="0" borderId="0" xfId="0" applyAlignment="1">
      <alignment wrapText="1"/>
    </xf>
    <xf numFmtId="0" fontId="8" fillId="2" borderId="6" xfId="0" applyFont="1" applyFill="1" applyBorder="1" applyAlignment="1">
      <alignment horizontal="right" vertical="center" wrapText="1" indent="1"/>
    </xf>
    <xf numFmtId="0" fontId="2" fillId="9" borderId="18" xfId="0" applyFont="1" applyFill="1" applyBorder="1" applyAlignment="1">
      <alignment horizontal="left" vertical="center" wrapText="1" indent="1"/>
    </xf>
    <xf numFmtId="0" fontId="2" fillId="9" borderId="19" xfId="0" applyFont="1" applyFill="1" applyBorder="1" applyAlignment="1">
      <alignment horizontal="right" vertical="center" wrapText="1" indent="1"/>
    </xf>
    <xf numFmtId="0" fontId="2" fillId="9" borderId="20" xfId="0" applyFont="1" applyFill="1" applyBorder="1" applyAlignment="1">
      <alignment horizontal="right" vertical="center" wrapText="1" indent="1"/>
    </xf>
    <xf numFmtId="0" fontId="10" fillId="2" borderId="4" xfId="0" applyFont="1" applyFill="1" applyBorder="1" applyAlignment="1">
      <alignment horizontal="right" vertical="center" indent="1"/>
    </xf>
    <xf numFmtId="0" fontId="10" fillId="2" borderId="21" xfId="0" applyFont="1" applyFill="1" applyBorder="1" applyAlignment="1">
      <alignment horizontal="right" vertical="center" indent="1"/>
    </xf>
    <xf numFmtId="0" fontId="10" fillId="2" borderId="22" xfId="0" applyFont="1" applyFill="1" applyBorder="1" applyAlignment="1">
      <alignment horizontal="right" vertical="center" indent="1"/>
    </xf>
    <xf numFmtId="0" fontId="2" fillId="9" borderId="14" xfId="0" applyFont="1" applyFill="1" applyBorder="1" applyAlignment="1">
      <alignment horizontal="right" vertical="center" wrapText="1" indent="1"/>
    </xf>
    <xf numFmtId="0" fontId="4" fillId="9" borderId="16" xfId="0" applyFont="1" applyFill="1" applyBorder="1" applyAlignment="1">
      <alignment horizontal="left" vertical="center" wrapText="1" indent="1"/>
    </xf>
    <xf numFmtId="0" fontId="2" fillId="9" borderId="17" xfId="0" applyFont="1" applyFill="1" applyBorder="1" applyAlignment="1">
      <alignment horizontal="right" vertical="center" wrapText="1" indent="1"/>
    </xf>
    <xf numFmtId="9" fontId="2" fillId="2" borderId="0" xfId="0" applyNumberFormat="1" applyFont="1" applyFill="1" applyAlignment="1">
      <alignment horizontal="right" vertical="center" wrapText="1" indent="1"/>
    </xf>
    <xf numFmtId="10" fontId="8" fillId="9" borderId="0" xfId="0" applyNumberFormat="1" applyFont="1" applyFill="1" applyAlignment="1">
      <alignment horizontal="right" vertical="center" wrapText="1" indent="1"/>
    </xf>
    <xf numFmtId="0" fontId="7" fillId="9" borderId="7" xfId="0" applyFont="1" applyFill="1" applyBorder="1" applyAlignment="1">
      <alignment horizontal="left" vertical="center" wrapText="1" indent="3"/>
    </xf>
    <xf numFmtId="0" fontId="8" fillId="9" borderId="8" xfId="0" applyFont="1" applyFill="1" applyBorder="1" applyAlignment="1">
      <alignment horizontal="right" vertical="center" wrapText="1" indent="1"/>
    </xf>
    <xf numFmtId="0" fontId="7" fillId="2" borderId="13" xfId="0" applyFont="1" applyFill="1" applyBorder="1" applyAlignment="1">
      <alignment horizontal="left" vertical="center" wrapText="1" indent="3"/>
    </xf>
    <xf numFmtId="10" fontId="8" fillId="2" borderId="25" xfId="0" applyNumberFormat="1" applyFont="1" applyFill="1" applyBorder="1" applyAlignment="1">
      <alignment horizontal="right" vertical="center" wrapText="1" indent="1"/>
    </xf>
    <xf numFmtId="0" fontId="8" fillId="2" borderId="26" xfId="0" applyFont="1" applyFill="1" applyBorder="1" applyAlignment="1">
      <alignment horizontal="right" vertical="center" wrapText="1" indent="1"/>
    </xf>
    <xf numFmtId="0" fontId="2" fillId="9" borderId="2" xfId="0" applyFont="1" applyFill="1" applyBorder="1" applyAlignment="1">
      <alignment horizontal="right" vertical="center" wrapText="1" indent="1"/>
    </xf>
    <xf numFmtId="0" fontId="4" fillId="9" borderId="11" xfId="0" applyFont="1" applyFill="1" applyBorder="1" applyAlignment="1">
      <alignment horizontal="left" vertical="center" wrapText="1" indent="1"/>
    </xf>
    <xf numFmtId="0" fontId="2" fillId="9" borderId="12" xfId="0" applyFont="1" applyFill="1" applyBorder="1" applyAlignment="1">
      <alignment horizontal="right" vertical="center" wrapText="1" indent="1"/>
    </xf>
  </cellXfs>
  <cellStyles count="5">
    <cellStyle name="Normal" xfId="0" builtinId="0"/>
    <cellStyle name="ParaBirimi" xfId="2" builtinId="4"/>
    <cellStyle name="ParaBirimi 2" xfId="3"/>
    <cellStyle name="Virgül" xfId="4" builtinId="3"/>
    <cellStyle name="Yüzde" xfId="1" builtinId="5"/>
  </cellStyles>
  <dxfs count="464">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00B050"/>
        </patternFill>
      </fill>
    </dxf>
    <dxf>
      <fill>
        <patternFill>
          <bgColor rgb="FFC00000"/>
        </patternFill>
      </fill>
    </dxf>
    <dxf>
      <fill>
        <patternFill patternType="none">
          <bgColor auto="1"/>
        </patternFill>
      </fill>
    </dxf>
    <dxf>
      <fill>
        <patternFill>
          <bgColor rgb="FF00B050"/>
        </patternFill>
      </fill>
    </dxf>
    <dxf>
      <fill>
        <patternFill>
          <bgColor rgb="FFC0000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patternType="none">
          <bgColor auto="1"/>
        </patternFill>
      </fill>
    </dxf>
    <dxf>
      <fill>
        <patternFill>
          <bgColor rgb="FFC0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1"/>
  <dimension ref="A1:G50"/>
  <sheetViews>
    <sheetView workbookViewId="0">
      <selection activeCell="F24" sqref="F24"/>
    </sheetView>
  </sheetViews>
  <sheetFormatPr defaultRowHeight="15"/>
  <cols>
    <col min="1" max="1" width="38.5703125" bestFit="1" customWidth="1"/>
    <col min="2" max="2" width="20.140625" style="51" bestFit="1" customWidth="1"/>
    <col min="4" max="4" width="47.7109375" bestFit="1" customWidth="1"/>
    <col min="5" max="5" width="22.85546875" bestFit="1" customWidth="1"/>
    <col min="7" max="7" width="27.140625" bestFit="1" customWidth="1"/>
  </cols>
  <sheetData>
    <row r="1" spans="1:7">
      <c r="A1" t="s">
        <v>178</v>
      </c>
      <c r="D1" t="s">
        <v>296</v>
      </c>
    </row>
    <row r="2" spans="1:7">
      <c r="G2" s="67" t="s">
        <v>319</v>
      </c>
    </row>
    <row r="3" spans="1:7">
      <c r="A3" t="s">
        <v>302</v>
      </c>
      <c r="B3" s="76">
        <v>20286.88</v>
      </c>
      <c r="D3" t="s">
        <v>179</v>
      </c>
      <c r="E3" s="73">
        <v>20.92</v>
      </c>
    </row>
    <row r="4" spans="1:7">
      <c r="A4" t="s">
        <v>312</v>
      </c>
      <c r="B4" s="51">
        <f>B3*E3</f>
        <v>424401.52960000007</v>
      </c>
    </row>
    <row r="5" spans="1:7">
      <c r="A5" t="s">
        <v>180</v>
      </c>
      <c r="B5" s="51">
        <f>B3/Bilanço!B40</f>
        <v>8.8977543859649124</v>
      </c>
      <c r="D5" t="s">
        <v>300</v>
      </c>
      <c r="E5" s="77">
        <f>B14</f>
        <v>588012000</v>
      </c>
      <c r="F5" t="s">
        <v>305</v>
      </c>
    </row>
    <row r="6" spans="1:7">
      <c r="A6" t="s">
        <v>301</v>
      </c>
      <c r="B6" s="60">
        <f>E5*E3</f>
        <v>12301211040.000002</v>
      </c>
      <c r="D6" t="s">
        <v>303</v>
      </c>
      <c r="E6" s="63">
        <f>(B3/E5)*1000000</f>
        <v>34.50079250083332</v>
      </c>
    </row>
    <row r="8" spans="1:7">
      <c r="D8" t="s">
        <v>306</v>
      </c>
      <c r="E8">
        <f>((B3)+(Bilanço!C13-Bilanço!C23-Bilanço!C32-Bilanço!C36)+(Bilanço!D13-Bilanço!D23-Bilanço!D32-Bilanço!D36)+(Bilanço!E13-Bilanço!E23-Bilanço!E32-Bilanço!E36))/4</f>
        <v>18503.605</v>
      </c>
    </row>
    <row r="9" spans="1:7">
      <c r="D9" t="s">
        <v>304</v>
      </c>
      <c r="E9">
        <f>(E8/E5)*1000000</f>
        <v>31.468073780807192</v>
      </c>
    </row>
    <row r="10" spans="1:7">
      <c r="A10" t="s">
        <v>181</v>
      </c>
    </row>
    <row r="11" spans="1:7">
      <c r="D11" t="s">
        <v>309</v>
      </c>
      <c r="E11">
        <f>(B3+(Bilanço!C13-Bilanço!C23-Bilanço!C32-Bilanço!C36)+(Bilanço!D13-Bilanço!D23-Bilanço!D32-Bilanço!D36))/3</f>
        <v>19240.943333333333</v>
      </c>
    </row>
    <row r="12" spans="1:7">
      <c r="D12" t="s">
        <v>311</v>
      </c>
      <c r="E12" s="59">
        <f>(E11/E5)*1000000</f>
        <v>32.722024947336671</v>
      </c>
    </row>
    <row r="14" spans="1:7">
      <c r="A14" t="s">
        <v>315</v>
      </c>
      <c r="B14" s="68">
        <f>B15*B16</f>
        <v>588012000</v>
      </c>
      <c r="D14" t="s">
        <v>307</v>
      </c>
      <c r="E14">
        <f>(B3+(Bilanço!C13-Bilanço!C23-Bilanço!C32--Bilanço!C36))/2</f>
        <v>22641.909999999996</v>
      </c>
    </row>
    <row r="15" spans="1:7">
      <c r="A15" t="s">
        <v>316</v>
      </c>
      <c r="B15" s="69">
        <f>Bilanço!B48*1000000</f>
        <v>2280000000</v>
      </c>
      <c r="D15" t="s">
        <v>308</v>
      </c>
      <c r="E15">
        <f>(E14/E5)*1000000</f>
        <v>38.505863825908307</v>
      </c>
    </row>
    <row r="16" spans="1:7">
      <c r="A16" t="s">
        <v>317</v>
      </c>
      <c r="B16" s="72">
        <v>0.25790000000000002</v>
      </c>
    </row>
    <row r="18" spans="1:5" ht="21">
      <c r="D18" s="61" t="s">
        <v>310</v>
      </c>
      <c r="E18" s="62">
        <f>AVERAGE(E6,E9,E12,E15)</f>
        <v>34.299188763721375</v>
      </c>
    </row>
    <row r="21" spans="1:5">
      <c r="A21" s="50" t="s">
        <v>65</v>
      </c>
      <c r="B21" s="64">
        <f>IF(Bilanço!B13="-","0",Bilanço!B13)</f>
        <v>35704.36</v>
      </c>
    </row>
    <row r="22" spans="1:5">
      <c r="A22" s="50" t="s">
        <v>130</v>
      </c>
      <c r="B22" s="64">
        <f>IF(Bilanço!B23="-","0",Bilanço!B23)</f>
        <v>12352.77</v>
      </c>
    </row>
    <row r="23" spans="1:5">
      <c r="A23" s="50" t="s">
        <v>137</v>
      </c>
      <c r="B23" s="64">
        <f>IF(Bilanço!B32="-","0",Bilanço!B32)</f>
        <v>162.41999999999999</v>
      </c>
    </row>
    <row r="24" spans="1:5">
      <c r="A24" s="50" t="s">
        <v>140</v>
      </c>
      <c r="B24" s="64">
        <f>IF(Bilanço!B36="-","0",Bilanço!B36)</f>
        <v>2902.29</v>
      </c>
    </row>
    <row r="26" spans="1:5">
      <c r="A26" s="65" t="s">
        <v>138</v>
      </c>
      <c r="B26" s="66" t="str">
        <f>IF(Bilanço!B33="-","0",Bilanço!B33)</f>
        <v>0</v>
      </c>
    </row>
    <row r="27" spans="1:5">
      <c r="A27" t="s">
        <v>314</v>
      </c>
    </row>
    <row r="28" spans="1:5">
      <c r="A28" s="65"/>
      <c r="B28" s="66">
        <f>B21-B22-B23-B24-B26</f>
        <v>20286.88</v>
      </c>
    </row>
    <row r="30" spans="1:5">
      <c r="A30" s="70" t="s">
        <v>318</v>
      </c>
      <c r="B30" s="71">
        <f>B21-B22-B23-B24</f>
        <v>20286.88</v>
      </c>
    </row>
    <row r="35" spans="1:4">
      <c r="A35" t="s">
        <v>326</v>
      </c>
    </row>
    <row r="37" spans="1:4">
      <c r="A37" t="s">
        <v>328</v>
      </c>
    </row>
    <row r="38" spans="1:4">
      <c r="A38" t="s">
        <v>329</v>
      </c>
    </row>
    <row r="40" spans="1:4">
      <c r="A40" t="s">
        <v>330</v>
      </c>
    </row>
    <row r="41" spans="1:4">
      <c r="A41" t="s">
        <v>331</v>
      </c>
      <c r="B41" s="51" t="s">
        <v>332</v>
      </c>
    </row>
    <row r="42" spans="1:4">
      <c r="A42" t="s">
        <v>333</v>
      </c>
    </row>
    <row r="43" spans="1:4">
      <c r="A43" t="s">
        <v>342</v>
      </c>
    </row>
    <row r="44" spans="1:4">
      <c r="A44" t="s">
        <v>334</v>
      </c>
      <c r="B44" s="51" t="s">
        <v>337</v>
      </c>
      <c r="D44" t="s">
        <v>338</v>
      </c>
    </row>
    <row r="45" spans="1:4">
      <c r="A45" t="s">
        <v>335</v>
      </c>
    </row>
    <row r="46" spans="1:4">
      <c r="A46" t="s">
        <v>336</v>
      </c>
    </row>
    <row r="48" spans="1:4">
      <c r="A48" t="s">
        <v>339</v>
      </c>
    </row>
    <row r="50" spans="1:1">
      <c r="A50" t="s">
        <v>340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4"/>
  <dimension ref="A1:H49"/>
  <sheetViews>
    <sheetView zoomScale="85" zoomScaleNormal="85" workbookViewId="0">
      <pane ySplit="2" topLeftCell="A15" activePane="bottomLeft" state="frozen"/>
      <selection pane="bottomLeft" sqref="A1:E49"/>
    </sheetView>
  </sheetViews>
  <sheetFormatPr defaultColWidth="43.7109375" defaultRowHeight="15"/>
  <cols>
    <col min="1" max="1" width="53.7109375" bestFit="1" customWidth="1"/>
    <col min="2" max="2" width="10.85546875" bestFit="1" customWidth="1"/>
    <col min="3" max="5" width="10.42578125" bestFit="1" customWidth="1"/>
    <col min="6" max="6" width="17.140625" customWidth="1"/>
    <col min="7" max="7" width="26.7109375" bestFit="1" customWidth="1"/>
    <col min="8" max="8" width="24.42578125" bestFit="1" customWidth="1"/>
    <col min="9" max="9" width="19.85546875" customWidth="1"/>
    <col min="10" max="10" width="20.85546875" customWidth="1"/>
    <col min="11" max="11" width="15.140625" customWidth="1"/>
    <col min="12" max="12" width="16.85546875" customWidth="1"/>
  </cols>
  <sheetData>
    <row r="1" spans="1:8">
      <c r="A1" s="89" t="s">
        <v>53</v>
      </c>
      <c r="B1" s="40">
        <v>2021</v>
      </c>
      <c r="C1" s="40">
        <v>2021</v>
      </c>
      <c r="D1" s="40">
        <v>2020</v>
      </c>
      <c r="E1" s="41">
        <v>2020</v>
      </c>
      <c r="G1" s="24" t="s">
        <v>152</v>
      </c>
      <c r="H1" s="24" t="s">
        <v>153</v>
      </c>
    </row>
    <row r="2" spans="1:8" ht="15.75" thickBot="1">
      <c r="A2" s="90"/>
      <c r="B2" s="37">
        <v>44377</v>
      </c>
      <c r="C2" s="37">
        <v>44286</v>
      </c>
      <c r="D2" s="37">
        <v>44561</v>
      </c>
      <c r="E2" s="42">
        <v>44469</v>
      </c>
      <c r="G2" s="24"/>
      <c r="H2" s="24"/>
    </row>
    <row r="3" spans="1:8" ht="16.5" thickTop="1" thickBot="1">
      <c r="A3" s="43" t="s">
        <v>111</v>
      </c>
      <c r="B3" s="38">
        <v>19278.259999999998</v>
      </c>
      <c r="C3" s="38">
        <v>19290.78</v>
      </c>
      <c r="D3" s="38">
        <v>19594.259999999998</v>
      </c>
      <c r="E3" s="44">
        <v>15701.64</v>
      </c>
      <c r="G3" s="24">
        <f t="shared" ref="G3:G49" si="0">AVERAGE(B3:E3)</f>
        <v>18466.234999999997</v>
      </c>
      <c r="H3" s="24">
        <f t="shared" ref="H3:H49" si="1">B3</f>
        <v>19278.259999999998</v>
      </c>
    </row>
    <row r="4" spans="1:8" ht="15.75" thickTop="1">
      <c r="A4" s="34" t="s">
        <v>112</v>
      </c>
      <c r="B4" s="30">
        <v>2512.96</v>
      </c>
      <c r="C4" s="30">
        <v>3156.39</v>
      </c>
      <c r="D4" s="30">
        <v>4099.57</v>
      </c>
      <c r="E4" s="35">
        <v>1941.34</v>
      </c>
      <c r="G4" s="50">
        <f t="shared" si="0"/>
        <v>2927.5650000000001</v>
      </c>
      <c r="H4" s="50">
        <f t="shared" si="1"/>
        <v>2512.96</v>
      </c>
    </row>
    <row r="5" spans="1:8">
      <c r="A5" s="19" t="s">
        <v>113</v>
      </c>
      <c r="B5" s="29">
        <v>119.8</v>
      </c>
      <c r="C5" s="29">
        <v>166.23</v>
      </c>
      <c r="D5" s="29">
        <v>224.59</v>
      </c>
      <c r="E5" s="36">
        <v>80.599999999999994</v>
      </c>
      <c r="G5" s="50">
        <f t="shared" si="0"/>
        <v>147.80500000000001</v>
      </c>
      <c r="H5" s="50">
        <f t="shared" si="1"/>
        <v>119.8</v>
      </c>
    </row>
    <row r="6" spans="1:8">
      <c r="A6" s="19" t="s">
        <v>114</v>
      </c>
      <c r="B6" s="29">
        <v>2390.1999999999998</v>
      </c>
      <c r="C6" s="29">
        <v>2982.43</v>
      </c>
      <c r="D6" s="29">
        <v>3857.06</v>
      </c>
      <c r="E6" s="36">
        <v>1860.74</v>
      </c>
      <c r="G6" s="50">
        <f t="shared" si="0"/>
        <v>2772.6074999999996</v>
      </c>
      <c r="H6" s="50">
        <f t="shared" si="1"/>
        <v>2390.1999999999998</v>
      </c>
    </row>
    <row r="7" spans="1:8">
      <c r="A7" s="19" t="s">
        <v>115</v>
      </c>
      <c r="B7" s="29">
        <v>2.95</v>
      </c>
      <c r="C7" s="29">
        <v>7.73</v>
      </c>
      <c r="D7" s="29">
        <v>17.91</v>
      </c>
      <c r="E7" s="36" t="s">
        <v>5</v>
      </c>
      <c r="G7" s="50">
        <f t="shared" si="0"/>
        <v>9.5299999999999994</v>
      </c>
      <c r="H7" s="50">
        <f t="shared" si="1"/>
        <v>2.95</v>
      </c>
    </row>
    <row r="8" spans="1:8">
      <c r="A8" s="31" t="s">
        <v>116</v>
      </c>
      <c r="B8" s="29">
        <v>7525.77</v>
      </c>
      <c r="C8" s="29">
        <v>7777.95</v>
      </c>
      <c r="D8" s="29">
        <v>7818.91</v>
      </c>
      <c r="E8" s="36">
        <v>5779.46</v>
      </c>
      <c r="G8" s="50">
        <f t="shared" si="0"/>
        <v>7225.5225</v>
      </c>
      <c r="H8" s="50">
        <f t="shared" si="1"/>
        <v>7525.77</v>
      </c>
    </row>
    <row r="9" spans="1:8">
      <c r="A9" s="19" t="s">
        <v>117</v>
      </c>
      <c r="B9" s="29">
        <v>6963</v>
      </c>
      <c r="C9" s="29">
        <v>7137.76</v>
      </c>
      <c r="D9" s="29">
        <v>7126.51</v>
      </c>
      <c r="E9" s="36">
        <v>5295.21</v>
      </c>
      <c r="G9" s="50">
        <f t="shared" si="0"/>
        <v>6630.62</v>
      </c>
      <c r="H9" s="50">
        <f t="shared" si="1"/>
        <v>6963</v>
      </c>
    </row>
    <row r="10" spans="1:8">
      <c r="A10" s="31" t="s">
        <v>118</v>
      </c>
      <c r="B10" s="29">
        <v>6665.01</v>
      </c>
      <c r="C10" s="29">
        <v>5860.32</v>
      </c>
      <c r="D10" s="29">
        <v>5532.7</v>
      </c>
      <c r="E10" s="36">
        <v>6002.68</v>
      </c>
      <c r="G10" s="50">
        <f t="shared" si="0"/>
        <v>6015.1774999999998</v>
      </c>
      <c r="H10" s="50">
        <f t="shared" si="1"/>
        <v>6665.01</v>
      </c>
    </row>
    <row r="11" spans="1:8">
      <c r="A11" s="31" t="s">
        <v>119</v>
      </c>
      <c r="B11" s="29">
        <v>1976.85</v>
      </c>
      <c r="C11" s="29">
        <v>1944.23</v>
      </c>
      <c r="D11" s="29">
        <v>1778.73</v>
      </c>
      <c r="E11" s="36">
        <v>1543.96</v>
      </c>
      <c r="G11" s="50">
        <f t="shared" si="0"/>
        <v>1810.9424999999999</v>
      </c>
      <c r="H11" s="50">
        <f t="shared" si="1"/>
        <v>1976.85</v>
      </c>
    </row>
    <row r="12" spans="1:8" ht="15.75" thickBot="1">
      <c r="A12" s="31" t="s">
        <v>120</v>
      </c>
      <c r="B12" s="29">
        <v>597.67999999999995</v>
      </c>
      <c r="C12" s="29">
        <v>551.89</v>
      </c>
      <c r="D12" s="29">
        <v>364.35</v>
      </c>
      <c r="E12" s="36">
        <v>434.21</v>
      </c>
      <c r="G12" s="50">
        <f t="shared" si="0"/>
        <v>487.03250000000003</v>
      </c>
      <c r="H12" s="50">
        <f t="shared" si="1"/>
        <v>597.67999999999995</v>
      </c>
    </row>
    <row r="13" spans="1:8" ht="15.75" thickBot="1">
      <c r="A13" s="32" t="s">
        <v>65</v>
      </c>
      <c r="B13" s="28">
        <v>35704.36</v>
      </c>
      <c r="C13" s="28">
        <v>34350.78</v>
      </c>
      <c r="D13" s="28">
        <v>34094.230000000003</v>
      </c>
      <c r="E13" s="33">
        <v>28898.61</v>
      </c>
      <c r="F13" s="59"/>
      <c r="G13" s="50">
        <f t="shared" si="0"/>
        <v>33261.994999999995</v>
      </c>
      <c r="H13" s="50">
        <f t="shared" si="1"/>
        <v>35704.36</v>
      </c>
    </row>
    <row r="14" spans="1:8" ht="15.75" thickTop="1">
      <c r="A14" s="34" t="s">
        <v>121</v>
      </c>
      <c r="B14" s="30">
        <v>2674.45</v>
      </c>
      <c r="C14" s="30">
        <v>2505.73</v>
      </c>
      <c r="D14" s="30">
        <v>2342.2199999999998</v>
      </c>
      <c r="E14" s="35">
        <v>1860.57</v>
      </c>
      <c r="G14" s="50">
        <f t="shared" si="0"/>
        <v>2345.7424999999998</v>
      </c>
      <c r="H14" s="50">
        <f t="shared" si="1"/>
        <v>2674.45</v>
      </c>
    </row>
    <row r="15" spans="1:8">
      <c r="A15" s="19" t="s">
        <v>122</v>
      </c>
      <c r="B15" s="29">
        <v>4008.78</v>
      </c>
      <c r="C15" s="29">
        <v>3819.22</v>
      </c>
      <c r="D15" s="29">
        <v>3592.17</v>
      </c>
      <c r="E15" s="36">
        <v>3049.25</v>
      </c>
      <c r="G15" s="50">
        <f t="shared" si="0"/>
        <v>3617.355</v>
      </c>
      <c r="H15" s="50">
        <f t="shared" si="1"/>
        <v>4008.78</v>
      </c>
    </row>
    <row r="16" spans="1:8">
      <c r="A16" s="19" t="s">
        <v>123</v>
      </c>
      <c r="B16" s="29">
        <v>-1334.33</v>
      </c>
      <c r="C16" s="29">
        <v>-1313.49</v>
      </c>
      <c r="D16" s="29">
        <v>-1249.95</v>
      </c>
      <c r="E16" s="36">
        <v>-1188.68</v>
      </c>
      <c r="G16" s="50">
        <f t="shared" si="0"/>
        <v>-1271.6125</v>
      </c>
      <c r="H16" s="50">
        <f t="shared" si="1"/>
        <v>-1334.33</v>
      </c>
    </row>
    <row r="17" spans="1:8">
      <c r="A17" s="31" t="s">
        <v>124</v>
      </c>
      <c r="B17" s="29" t="s">
        <v>5</v>
      </c>
      <c r="C17" s="29" t="s">
        <v>5</v>
      </c>
      <c r="D17" s="29" t="s">
        <v>5</v>
      </c>
      <c r="E17" s="36" t="s">
        <v>5</v>
      </c>
      <c r="G17" s="50" t="e">
        <f t="shared" si="0"/>
        <v>#DIV/0!</v>
      </c>
      <c r="H17" s="50" t="str">
        <f t="shared" si="1"/>
        <v>-</v>
      </c>
    </row>
    <row r="18" spans="1:8">
      <c r="A18" s="31" t="s">
        <v>125</v>
      </c>
      <c r="B18" s="29">
        <v>1894.77</v>
      </c>
      <c r="C18" s="29">
        <v>1717.47</v>
      </c>
      <c r="D18" s="29">
        <v>1555.32</v>
      </c>
      <c r="E18" s="36">
        <v>1518.5</v>
      </c>
      <c r="G18" s="50">
        <f t="shared" si="0"/>
        <v>1671.5149999999999</v>
      </c>
      <c r="H18" s="50">
        <f t="shared" si="1"/>
        <v>1894.77</v>
      </c>
    </row>
    <row r="19" spans="1:8">
      <c r="A19" s="31" t="s">
        <v>126</v>
      </c>
      <c r="B19" s="29">
        <v>1339.19</v>
      </c>
      <c r="C19" s="29">
        <v>1338.76</v>
      </c>
      <c r="D19" s="29">
        <v>1333.42</v>
      </c>
      <c r="E19" s="36">
        <v>1112.82</v>
      </c>
      <c r="G19" s="50">
        <f t="shared" si="0"/>
        <v>1281.0474999999999</v>
      </c>
      <c r="H19" s="50">
        <f t="shared" si="1"/>
        <v>1339.19</v>
      </c>
    </row>
    <row r="20" spans="1:8">
      <c r="A20" s="31" t="s">
        <v>127</v>
      </c>
      <c r="B20" s="29">
        <v>8621.9599999999991</v>
      </c>
      <c r="C20" s="29">
        <v>7838.43</v>
      </c>
      <c r="D20" s="29">
        <v>7470.61</v>
      </c>
      <c r="E20" s="36">
        <v>6604.67</v>
      </c>
      <c r="G20" s="50">
        <f t="shared" si="0"/>
        <v>7633.9174999999996</v>
      </c>
      <c r="H20" s="50">
        <f t="shared" si="1"/>
        <v>8621.9599999999991</v>
      </c>
    </row>
    <row r="21" spans="1:8">
      <c r="A21" s="31" t="s">
        <v>128</v>
      </c>
      <c r="B21" s="29">
        <v>1895.73</v>
      </c>
      <c r="C21" s="29">
        <v>1659.62</v>
      </c>
      <c r="D21" s="29">
        <v>1798.39</v>
      </c>
      <c r="E21" s="36">
        <v>2100.41</v>
      </c>
      <c r="G21" s="50">
        <f t="shared" si="0"/>
        <v>1863.5374999999999</v>
      </c>
      <c r="H21" s="50">
        <f t="shared" si="1"/>
        <v>1895.73</v>
      </c>
    </row>
    <row r="22" spans="1:8" ht="15.75" thickBot="1">
      <c r="A22" s="31" t="s">
        <v>129</v>
      </c>
      <c r="B22" s="29" t="s">
        <v>5</v>
      </c>
      <c r="C22" s="29" t="s">
        <v>5</v>
      </c>
      <c r="D22" s="29" t="s">
        <v>5</v>
      </c>
      <c r="E22" s="36" t="s">
        <v>5</v>
      </c>
      <c r="G22" s="50" t="e">
        <f t="shared" si="0"/>
        <v>#DIV/0!</v>
      </c>
      <c r="H22" s="50" t="str">
        <f t="shared" si="1"/>
        <v>-</v>
      </c>
    </row>
    <row r="23" spans="1:8" ht="15.75" thickBot="1">
      <c r="A23" s="32" t="s">
        <v>130</v>
      </c>
      <c r="B23" s="28">
        <v>12352.77</v>
      </c>
      <c r="C23" s="28">
        <v>11348.65</v>
      </c>
      <c r="D23" s="28">
        <v>12319.76</v>
      </c>
      <c r="E23" s="33">
        <v>8178.28</v>
      </c>
      <c r="F23" s="59"/>
      <c r="G23" s="50">
        <f t="shared" si="0"/>
        <v>11049.865</v>
      </c>
      <c r="H23" s="50">
        <f t="shared" si="1"/>
        <v>12352.77</v>
      </c>
    </row>
    <row r="24" spans="1:8" ht="15.75" thickTop="1">
      <c r="A24" s="34" t="s">
        <v>131</v>
      </c>
      <c r="B24" s="30">
        <v>3103.25</v>
      </c>
      <c r="C24" s="30">
        <v>3231.63</v>
      </c>
      <c r="D24" s="30">
        <v>4251.47</v>
      </c>
      <c r="E24" s="35">
        <v>2802.88</v>
      </c>
      <c r="G24" s="50">
        <f t="shared" si="0"/>
        <v>3347.3074999999999</v>
      </c>
      <c r="H24" s="50">
        <f t="shared" si="1"/>
        <v>3103.25</v>
      </c>
    </row>
    <row r="25" spans="1:8">
      <c r="A25" s="31" t="s">
        <v>132</v>
      </c>
      <c r="B25" s="29" t="s">
        <v>5</v>
      </c>
      <c r="C25" s="29" t="s">
        <v>5</v>
      </c>
      <c r="D25" s="29" t="s">
        <v>5</v>
      </c>
      <c r="E25" s="36" t="s">
        <v>5</v>
      </c>
      <c r="F25">
        <f>Bilanço!B36</f>
        <v>2902.29</v>
      </c>
      <c r="G25" s="50" t="e">
        <f t="shared" si="0"/>
        <v>#DIV/0!</v>
      </c>
      <c r="H25" s="50" t="str">
        <f t="shared" si="1"/>
        <v>-</v>
      </c>
    </row>
    <row r="26" spans="1:8">
      <c r="A26" s="31" t="s">
        <v>115</v>
      </c>
      <c r="B26" s="29">
        <v>357.94</v>
      </c>
      <c r="C26" s="29">
        <v>306.73</v>
      </c>
      <c r="D26" s="29">
        <v>314.36</v>
      </c>
      <c r="E26" s="36">
        <v>715.2</v>
      </c>
      <c r="G26" s="50">
        <f t="shared" si="0"/>
        <v>423.5575</v>
      </c>
      <c r="H26" s="50">
        <f t="shared" si="1"/>
        <v>357.94</v>
      </c>
    </row>
    <row r="27" spans="1:8">
      <c r="A27" s="31" t="s">
        <v>133</v>
      </c>
      <c r="B27" s="29">
        <v>1437.42</v>
      </c>
      <c r="C27" s="29">
        <v>1741.01</v>
      </c>
      <c r="D27" s="29">
        <v>1618.17</v>
      </c>
      <c r="E27" s="36">
        <v>816.71</v>
      </c>
      <c r="G27" s="50">
        <f t="shared" si="0"/>
        <v>1403.3275000000001</v>
      </c>
      <c r="H27" s="50">
        <f t="shared" si="1"/>
        <v>1437.42</v>
      </c>
    </row>
    <row r="28" spans="1:8" ht="28.5">
      <c r="A28" s="31" t="s">
        <v>134</v>
      </c>
      <c r="B28" s="29">
        <v>2891.29</v>
      </c>
      <c r="C28" s="29">
        <v>1652.76</v>
      </c>
      <c r="D28" s="29">
        <v>1388.85</v>
      </c>
      <c r="E28" s="36">
        <v>1207.58</v>
      </c>
      <c r="G28" s="50">
        <f t="shared" si="0"/>
        <v>1785.12</v>
      </c>
      <c r="H28" s="50">
        <f t="shared" si="1"/>
        <v>2891.29</v>
      </c>
    </row>
    <row r="29" spans="1:8" ht="15.75" thickBot="1">
      <c r="A29" s="31" t="s">
        <v>135</v>
      </c>
      <c r="B29" s="29">
        <v>4562.88</v>
      </c>
      <c r="C29" s="29">
        <v>4416.53</v>
      </c>
      <c r="D29" s="29">
        <v>4746.91</v>
      </c>
      <c r="E29" s="36">
        <v>2635.91</v>
      </c>
      <c r="G29" s="50">
        <f t="shared" si="0"/>
        <v>4090.5574999999999</v>
      </c>
      <c r="H29" s="50">
        <f t="shared" si="1"/>
        <v>4562.88</v>
      </c>
    </row>
    <row r="30" spans="1:8" ht="15.75" thickBot="1">
      <c r="A30" s="32" t="s">
        <v>66</v>
      </c>
      <c r="B30" s="28">
        <v>15663.69</v>
      </c>
      <c r="C30" s="28">
        <v>15224.25</v>
      </c>
      <c r="D30" s="28">
        <v>16212.47</v>
      </c>
      <c r="E30" s="33">
        <v>12755.37</v>
      </c>
      <c r="G30" s="50">
        <f t="shared" si="0"/>
        <v>14963.945000000002</v>
      </c>
      <c r="H30" s="50">
        <f t="shared" si="1"/>
        <v>15663.69</v>
      </c>
    </row>
    <row r="31" spans="1:8" ht="15.75" thickTop="1">
      <c r="A31" s="34" t="s">
        <v>136</v>
      </c>
      <c r="B31" s="30">
        <v>162.41999999999999</v>
      </c>
      <c r="C31" s="30">
        <v>834.74</v>
      </c>
      <c r="D31" s="30">
        <v>883.45</v>
      </c>
      <c r="E31" s="35">
        <v>1227.3</v>
      </c>
      <c r="G31" s="50">
        <f t="shared" si="0"/>
        <v>776.97749999999996</v>
      </c>
      <c r="H31" s="50">
        <f t="shared" si="1"/>
        <v>162.41999999999999</v>
      </c>
    </row>
    <row r="32" spans="1:8">
      <c r="A32" s="19" t="s">
        <v>137</v>
      </c>
      <c r="B32" s="29">
        <v>162.41999999999999</v>
      </c>
      <c r="C32" s="29">
        <v>834.74</v>
      </c>
      <c r="D32" s="29">
        <v>883.45</v>
      </c>
      <c r="E32" s="36">
        <v>1227.3</v>
      </c>
      <c r="F32" s="59"/>
      <c r="G32" s="50">
        <f t="shared" si="0"/>
        <v>776.97749999999996</v>
      </c>
      <c r="H32" s="50">
        <f t="shared" si="1"/>
        <v>162.41999999999999</v>
      </c>
    </row>
    <row r="33" spans="1:8">
      <c r="A33" s="19" t="s">
        <v>138</v>
      </c>
      <c r="B33" s="29" t="s">
        <v>5</v>
      </c>
      <c r="C33" s="29" t="s">
        <v>5</v>
      </c>
      <c r="D33" s="29" t="s">
        <v>5</v>
      </c>
      <c r="E33" s="36" t="s">
        <v>5</v>
      </c>
      <c r="F33" s="65"/>
      <c r="G33" s="50" t="e">
        <f t="shared" si="0"/>
        <v>#DIV/0!</v>
      </c>
      <c r="H33" s="50" t="str">
        <f t="shared" si="1"/>
        <v>-</v>
      </c>
    </row>
    <row r="34" spans="1:8">
      <c r="A34" s="31" t="s">
        <v>139</v>
      </c>
      <c r="B34" s="29" t="s">
        <v>5</v>
      </c>
      <c r="C34" s="29" t="s">
        <v>5</v>
      </c>
      <c r="D34" s="29" t="s">
        <v>5</v>
      </c>
      <c r="E34" s="36" t="s">
        <v>5</v>
      </c>
      <c r="G34" s="50" t="e">
        <f t="shared" si="0"/>
        <v>#DIV/0!</v>
      </c>
      <c r="H34" s="50" t="str">
        <f t="shared" si="1"/>
        <v>-</v>
      </c>
    </row>
    <row r="35" spans="1:8">
      <c r="A35" s="31" t="s">
        <v>97</v>
      </c>
      <c r="B35" s="29">
        <v>246.21</v>
      </c>
      <c r="C35" s="29">
        <v>211.32</v>
      </c>
      <c r="D35" s="29">
        <v>216.34</v>
      </c>
      <c r="E35" s="36">
        <v>148.36000000000001</v>
      </c>
      <c r="G35" s="50">
        <f t="shared" si="0"/>
        <v>205.5575</v>
      </c>
      <c r="H35" s="50">
        <f t="shared" si="1"/>
        <v>246.21</v>
      </c>
    </row>
    <row r="36" spans="1:8" ht="15.75" thickBot="1">
      <c r="A36" s="31" t="s">
        <v>140</v>
      </c>
      <c r="B36" s="29">
        <v>2902.29</v>
      </c>
      <c r="C36" s="29">
        <v>2829.55</v>
      </c>
      <c r="D36" s="29">
        <v>2792.91</v>
      </c>
      <c r="E36" s="36">
        <v>3201.44</v>
      </c>
      <c r="F36" s="59"/>
      <c r="G36" s="50">
        <f t="shared" si="0"/>
        <v>2931.5475000000001</v>
      </c>
      <c r="H36" s="50">
        <f t="shared" si="1"/>
        <v>2902.29</v>
      </c>
    </row>
    <row r="37" spans="1:8" ht="15.75" thickBot="1">
      <c r="A37" s="32" t="s">
        <v>67</v>
      </c>
      <c r="B37" s="28">
        <v>20040.669999999998</v>
      </c>
      <c r="C37" s="28">
        <v>19126.53</v>
      </c>
      <c r="D37" s="28">
        <v>17881.759999999998</v>
      </c>
      <c r="E37" s="33">
        <v>16143.24</v>
      </c>
      <c r="G37" s="50">
        <f t="shared" si="0"/>
        <v>18298.05</v>
      </c>
      <c r="H37" s="50">
        <f t="shared" si="1"/>
        <v>20040.669999999998</v>
      </c>
    </row>
    <row r="38" spans="1:8" ht="15.75" thickTop="1">
      <c r="A38" s="34" t="s">
        <v>141</v>
      </c>
      <c r="B38" s="30" t="s">
        <v>5</v>
      </c>
      <c r="C38" s="30" t="s">
        <v>5</v>
      </c>
      <c r="D38" s="30" t="s">
        <v>5</v>
      </c>
      <c r="E38" s="35" t="s">
        <v>5</v>
      </c>
      <c r="G38" s="50" t="e">
        <f t="shared" si="0"/>
        <v>#DIV/0!</v>
      </c>
      <c r="H38" s="50" t="str">
        <f t="shared" si="1"/>
        <v>-</v>
      </c>
    </row>
    <row r="39" spans="1:8">
      <c r="A39" s="31" t="s">
        <v>124</v>
      </c>
      <c r="B39" s="29" t="s">
        <v>5</v>
      </c>
      <c r="C39" s="29" t="s">
        <v>5</v>
      </c>
      <c r="D39" s="29" t="s">
        <v>5</v>
      </c>
      <c r="E39" s="36" t="s">
        <v>5</v>
      </c>
      <c r="G39" s="50" t="e">
        <f t="shared" si="0"/>
        <v>#DIV/0!</v>
      </c>
      <c r="H39" s="50" t="str">
        <f t="shared" si="1"/>
        <v>-</v>
      </c>
    </row>
    <row r="40" spans="1:8">
      <c r="A40" s="31" t="s">
        <v>142</v>
      </c>
      <c r="B40" s="29">
        <v>2280</v>
      </c>
      <c r="C40" s="29">
        <v>2280</v>
      </c>
      <c r="D40" s="29">
        <v>2280</v>
      </c>
      <c r="E40" s="36">
        <v>2280</v>
      </c>
      <c r="G40" s="50">
        <f t="shared" si="0"/>
        <v>2280</v>
      </c>
      <c r="H40" s="50">
        <f t="shared" si="1"/>
        <v>2280</v>
      </c>
    </row>
    <row r="41" spans="1:8">
      <c r="A41" s="31" t="s">
        <v>143</v>
      </c>
      <c r="B41" s="29">
        <v>2796.72</v>
      </c>
      <c r="C41" s="29">
        <v>2796.72</v>
      </c>
      <c r="D41" s="29">
        <v>2796.72</v>
      </c>
      <c r="E41" s="36">
        <v>2796.72</v>
      </c>
      <c r="G41" s="50">
        <f t="shared" si="0"/>
        <v>2796.72</v>
      </c>
      <c r="H41" s="50">
        <f t="shared" si="1"/>
        <v>2796.72</v>
      </c>
    </row>
    <row r="42" spans="1:8">
      <c r="A42" s="31" t="s">
        <v>144</v>
      </c>
      <c r="B42" s="29">
        <v>13431.81</v>
      </c>
      <c r="C42" s="29">
        <v>12527.18</v>
      </c>
      <c r="D42" s="29">
        <v>11293.33</v>
      </c>
      <c r="E42" s="36">
        <v>9832.67</v>
      </c>
      <c r="G42" s="50">
        <f t="shared" si="0"/>
        <v>11771.247499999999</v>
      </c>
      <c r="H42" s="50">
        <f t="shared" si="1"/>
        <v>13431.81</v>
      </c>
    </row>
    <row r="43" spans="1:8">
      <c r="A43" s="31" t="s">
        <v>145</v>
      </c>
      <c r="B43" s="29" t="s">
        <v>5</v>
      </c>
      <c r="C43" s="29" t="s">
        <v>5</v>
      </c>
      <c r="D43" s="29" t="s">
        <v>5</v>
      </c>
      <c r="E43" s="36" t="s">
        <v>5</v>
      </c>
      <c r="G43" s="50" t="e">
        <f t="shared" si="0"/>
        <v>#DIV/0!</v>
      </c>
      <c r="H43" s="50" t="str">
        <f t="shared" si="1"/>
        <v>-</v>
      </c>
    </row>
    <row r="44" spans="1:8">
      <c r="A44" s="31" t="s">
        <v>146</v>
      </c>
      <c r="B44" s="29" t="s">
        <v>5</v>
      </c>
      <c r="C44" s="29" t="s">
        <v>5</v>
      </c>
      <c r="D44" s="29" t="s">
        <v>5</v>
      </c>
      <c r="E44" s="36" t="s">
        <v>5</v>
      </c>
      <c r="G44" s="50" t="e">
        <f t="shared" si="0"/>
        <v>#DIV/0!</v>
      </c>
      <c r="H44" s="50" t="str">
        <f t="shared" si="1"/>
        <v>-</v>
      </c>
    </row>
    <row r="45" spans="1:8">
      <c r="A45" s="31" t="s">
        <v>147</v>
      </c>
      <c r="B45" s="29">
        <v>1427.63</v>
      </c>
      <c r="C45" s="29">
        <v>1427.63</v>
      </c>
      <c r="D45" s="29">
        <v>1427.63</v>
      </c>
      <c r="E45" s="36">
        <v>1140.73</v>
      </c>
      <c r="G45" s="50">
        <f t="shared" si="0"/>
        <v>1355.9050000000002</v>
      </c>
      <c r="H45" s="50">
        <f t="shared" si="1"/>
        <v>1427.63</v>
      </c>
    </row>
    <row r="46" spans="1:8" ht="15.75" thickBot="1">
      <c r="A46" s="31" t="s">
        <v>148</v>
      </c>
      <c r="B46" s="29">
        <v>104.5</v>
      </c>
      <c r="C46" s="29">
        <v>94.98</v>
      </c>
      <c r="D46" s="29">
        <v>84.07</v>
      </c>
      <c r="E46" s="36">
        <v>93.12</v>
      </c>
      <c r="G46" s="50">
        <f t="shared" si="0"/>
        <v>94.167500000000004</v>
      </c>
      <c r="H46" s="50">
        <f t="shared" si="1"/>
        <v>104.5</v>
      </c>
    </row>
    <row r="47" spans="1:8" ht="15.75" thickBot="1">
      <c r="A47" s="47" t="s">
        <v>149</v>
      </c>
      <c r="B47" s="39">
        <v>35704.36</v>
      </c>
      <c r="C47" s="39">
        <v>34350.78</v>
      </c>
      <c r="D47" s="39">
        <v>34094.230000000003</v>
      </c>
      <c r="E47" s="46">
        <v>28898.61</v>
      </c>
      <c r="G47" s="50">
        <f t="shared" si="0"/>
        <v>33261.994999999995</v>
      </c>
      <c r="H47" s="50">
        <f t="shared" si="1"/>
        <v>35704.36</v>
      </c>
    </row>
    <row r="48" spans="1:8" ht="15.75" thickBot="1">
      <c r="A48" s="93" t="s">
        <v>150</v>
      </c>
      <c r="B48" s="92">
        <v>2280</v>
      </c>
      <c r="C48" s="92">
        <v>2280</v>
      </c>
      <c r="D48" s="92">
        <v>2280</v>
      </c>
      <c r="E48" s="94">
        <v>2280</v>
      </c>
      <c r="G48" s="50">
        <f t="shared" si="0"/>
        <v>2280</v>
      </c>
      <c r="H48" s="50">
        <f t="shared" si="1"/>
        <v>2280</v>
      </c>
    </row>
    <row r="49" spans="1:8" ht="15.75" thickBot="1">
      <c r="A49" s="20" t="s">
        <v>151</v>
      </c>
      <c r="B49" s="48" t="s">
        <v>5</v>
      </c>
      <c r="C49" s="48" t="s">
        <v>5</v>
      </c>
      <c r="D49" s="48" t="s">
        <v>5</v>
      </c>
      <c r="E49" s="49" t="s">
        <v>5</v>
      </c>
      <c r="G49" s="50" t="e">
        <f t="shared" si="0"/>
        <v>#DIV/0!</v>
      </c>
      <c r="H49" s="50" t="str">
        <f t="shared" si="1"/>
        <v>-</v>
      </c>
    </row>
  </sheetData>
  <mergeCells count="1">
    <mergeCell ref="A1:A2"/>
  </mergeCells>
  <conditionalFormatting sqref="G3">
    <cfRule type="expression" priority="479">
      <formula>"-"</formula>
    </cfRule>
    <cfRule type="expression" dxfId="463" priority="481">
      <formula>B3&lt;=G3</formula>
    </cfRule>
    <cfRule type="expression" dxfId="462" priority="482">
      <formula>B3&gt;=G3</formula>
    </cfRule>
  </conditionalFormatting>
  <conditionalFormatting sqref="G48">
    <cfRule type="expression" priority="334">
      <formula>"-"</formula>
    </cfRule>
    <cfRule type="expression" dxfId="461" priority="335">
      <formula>B48&lt;=G48</formula>
    </cfRule>
    <cfRule type="expression" dxfId="460" priority="336">
      <formula>B48&gt;=G48</formula>
    </cfRule>
  </conditionalFormatting>
  <conditionalFormatting sqref="G4">
    <cfRule type="expression" priority="328">
      <formula>"-"</formula>
    </cfRule>
    <cfRule type="expression" dxfId="459" priority="329">
      <formula>B4&lt;=G4</formula>
    </cfRule>
    <cfRule type="expression" dxfId="458" priority="330">
      <formula>B4&gt;=G4</formula>
    </cfRule>
  </conditionalFormatting>
  <conditionalFormatting sqref="G5">
    <cfRule type="expression" priority="325">
      <formula>"-"</formula>
    </cfRule>
    <cfRule type="expression" dxfId="457" priority="326">
      <formula>B5&lt;=G5</formula>
    </cfRule>
    <cfRule type="expression" dxfId="456" priority="327">
      <formula>B5&gt;=G5</formula>
    </cfRule>
  </conditionalFormatting>
  <conditionalFormatting sqref="G6">
    <cfRule type="expression" priority="322">
      <formula>"-"</formula>
    </cfRule>
    <cfRule type="expression" dxfId="455" priority="323">
      <formula>B6&lt;=G6</formula>
    </cfRule>
    <cfRule type="expression" dxfId="454" priority="324">
      <formula>B6&gt;=G6</formula>
    </cfRule>
  </conditionalFormatting>
  <conditionalFormatting sqref="G7">
    <cfRule type="expression" priority="319">
      <formula>"-"</formula>
    </cfRule>
    <cfRule type="expression" dxfId="453" priority="320">
      <formula>B7&lt;=G7</formula>
    </cfRule>
    <cfRule type="expression" dxfId="452" priority="321">
      <formula>B7&gt;=G7</formula>
    </cfRule>
  </conditionalFormatting>
  <conditionalFormatting sqref="G8">
    <cfRule type="expression" priority="316">
      <formula>"-"</formula>
    </cfRule>
    <cfRule type="expression" dxfId="451" priority="317">
      <formula>B8&lt;=G8</formula>
    </cfRule>
    <cfRule type="expression" dxfId="450" priority="318">
      <formula>B8&gt;=G8</formula>
    </cfRule>
  </conditionalFormatting>
  <conditionalFormatting sqref="G9">
    <cfRule type="expression" priority="313">
      <formula>"-"</formula>
    </cfRule>
    <cfRule type="expression" dxfId="449" priority="314">
      <formula>B9&lt;=G9</formula>
    </cfRule>
    <cfRule type="expression" dxfId="448" priority="315">
      <formula>B9&gt;=G9</formula>
    </cfRule>
  </conditionalFormatting>
  <conditionalFormatting sqref="G10">
    <cfRule type="expression" priority="310">
      <formula>"-"</formula>
    </cfRule>
    <cfRule type="expression" dxfId="447" priority="311">
      <formula>B10&lt;=G10</formula>
    </cfRule>
    <cfRule type="expression" dxfId="446" priority="312">
      <formula>B10&gt;=G10</formula>
    </cfRule>
  </conditionalFormatting>
  <conditionalFormatting sqref="G11">
    <cfRule type="expression" priority="307">
      <formula>"-"</formula>
    </cfRule>
    <cfRule type="expression" dxfId="445" priority="308">
      <formula>B11&lt;=G11</formula>
    </cfRule>
    <cfRule type="expression" dxfId="444" priority="309">
      <formula>B11&gt;=G11</formula>
    </cfRule>
  </conditionalFormatting>
  <conditionalFormatting sqref="G12">
    <cfRule type="expression" priority="304">
      <formula>"-"</formula>
    </cfRule>
    <cfRule type="expression" dxfId="443" priority="305">
      <formula>B12&lt;=G12</formula>
    </cfRule>
    <cfRule type="expression" dxfId="442" priority="306">
      <formula>B12&gt;=G12</formula>
    </cfRule>
  </conditionalFormatting>
  <conditionalFormatting sqref="G13">
    <cfRule type="expression" priority="301">
      <formula>"-"</formula>
    </cfRule>
    <cfRule type="expression" dxfId="441" priority="302">
      <formula>B13&lt;=G13</formula>
    </cfRule>
    <cfRule type="expression" dxfId="440" priority="303">
      <formula>B13&gt;=G13</formula>
    </cfRule>
  </conditionalFormatting>
  <conditionalFormatting sqref="G14">
    <cfRule type="expression" priority="298">
      <formula>"-"</formula>
    </cfRule>
    <cfRule type="expression" dxfId="439" priority="299">
      <formula>B14&lt;=G14</formula>
    </cfRule>
    <cfRule type="expression" dxfId="438" priority="300">
      <formula>B14&gt;=G14</formula>
    </cfRule>
  </conditionalFormatting>
  <conditionalFormatting sqref="G15">
    <cfRule type="expression" priority="295">
      <formula>"-"</formula>
    </cfRule>
    <cfRule type="expression" dxfId="437" priority="296">
      <formula>B15&lt;=G15</formula>
    </cfRule>
    <cfRule type="expression" dxfId="436" priority="297">
      <formula>B15&gt;=G15</formula>
    </cfRule>
  </conditionalFormatting>
  <conditionalFormatting sqref="G16">
    <cfRule type="expression" priority="292">
      <formula>"-"</formula>
    </cfRule>
    <cfRule type="expression" dxfId="435" priority="293">
      <formula>B16&lt;=G16</formula>
    </cfRule>
    <cfRule type="expression" dxfId="434" priority="294">
      <formula>B16&gt;=G16</formula>
    </cfRule>
  </conditionalFormatting>
  <conditionalFormatting sqref="G17">
    <cfRule type="expression" priority="289">
      <formula>"-"</formula>
    </cfRule>
    <cfRule type="expression" dxfId="433" priority="290">
      <formula>B17&lt;=G17</formula>
    </cfRule>
    <cfRule type="expression" dxfId="432" priority="291">
      <formula>B17&gt;=G17</formula>
    </cfRule>
  </conditionalFormatting>
  <conditionalFormatting sqref="G18">
    <cfRule type="expression" priority="286">
      <formula>"-"</formula>
    </cfRule>
    <cfRule type="expression" dxfId="431" priority="287">
      <formula>B18&lt;=G18</formula>
    </cfRule>
    <cfRule type="expression" dxfId="430" priority="288">
      <formula>B18&gt;=G18</formula>
    </cfRule>
  </conditionalFormatting>
  <conditionalFormatting sqref="G19">
    <cfRule type="expression" priority="283">
      <formula>"-"</formula>
    </cfRule>
    <cfRule type="expression" dxfId="429" priority="284">
      <formula>B19&lt;=G19</formula>
    </cfRule>
    <cfRule type="expression" dxfId="428" priority="285">
      <formula>B19&gt;=G19</formula>
    </cfRule>
  </conditionalFormatting>
  <conditionalFormatting sqref="G20">
    <cfRule type="expression" priority="280">
      <formula>"-"</formula>
    </cfRule>
    <cfRule type="expression" dxfId="427" priority="281">
      <formula>B20&lt;=G20</formula>
    </cfRule>
    <cfRule type="expression" dxfId="426" priority="282">
      <formula>B20&gt;=G20</formula>
    </cfRule>
  </conditionalFormatting>
  <conditionalFormatting sqref="G21">
    <cfRule type="expression" priority="277">
      <formula>"-"</formula>
    </cfRule>
    <cfRule type="expression" dxfId="425" priority="278">
      <formula>B21&lt;=G21</formula>
    </cfRule>
    <cfRule type="expression" dxfId="424" priority="279">
      <formula>B21&gt;=G21</formula>
    </cfRule>
  </conditionalFormatting>
  <conditionalFormatting sqref="G22">
    <cfRule type="expression" priority="274">
      <formula>"-"</formula>
    </cfRule>
    <cfRule type="expression" dxfId="423" priority="275">
      <formula>B22&lt;=G22</formula>
    </cfRule>
    <cfRule type="expression" dxfId="422" priority="276">
      <formula>B22&gt;=G22</formula>
    </cfRule>
  </conditionalFormatting>
  <conditionalFormatting sqref="G23">
    <cfRule type="expression" priority="271">
      <formula>"-"</formula>
    </cfRule>
    <cfRule type="expression" dxfId="421" priority="272">
      <formula>B23&lt;=G23</formula>
    </cfRule>
    <cfRule type="expression" dxfId="420" priority="273">
      <formula>B23&gt;=G23</formula>
    </cfRule>
  </conditionalFormatting>
  <conditionalFormatting sqref="G24">
    <cfRule type="expression" priority="268">
      <formula>"-"</formula>
    </cfRule>
    <cfRule type="expression" dxfId="419" priority="269">
      <formula>B24&lt;=G24</formula>
    </cfRule>
    <cfRule type="expression" dxfId="418" priority="270">
      <formula>B24&gt;=G24</formula>
    </cfRule>
  </conditionalFormatting>
  <conditionalFormatting sqref="G25">
    <cfRule type="expression" priority="265">
      <formula>"-"</formula>
    </cfRule>
    <cfRule type="expression" dxfId="417" priority="266">
      <formula>B25&lt;=G25</formula>
    </cfRule>
    <cfRule type="expression" dxfId="416" priority="267">
      <formula>B25&gt;=G25</formula>
    </cfRule>
  </conditionalFormatting>
  <conditionalFormatting sqref="G49">
    <cfRule type="expression" priority="235">
      <formula>"-"</formula>
    </cfRule>
    <cfRule type="expression" dxfId="415" priority="236">
      <formula>B49&lt;=G49</formula>
    </cfRule>
    <cfRule type="expression" dxfId="414" priority="237">
      <formula>B49&gt;=G49</formula>
    </cfRule>
  </conditionalFormatting>
  <conditionalFormatting sqref="G45">
    <cfRule type="expression" priority="232">
      <formula>"-"</formula>
    </cfRule>
    <cfRule type="expression" dxfId="413" priority="233">
      <formula>B45&lt;=G45</formula>
    </cfRule>
    <cfRule type="expression" dxfId="412" priority="234">
      <formula>B45&gt;=G45</formula>
    </cfRule>
  </conditionalFormatting>
  <conditionalFormatting sqref="G46">
    <cfRule type="expression" priority="229">
      <formula>"-"</formula>
    </cfRule>
    <cfRule type="expression" dxfId="411" priority="230">
      <formula>B46&lt;=G46</formula>
    </cfRule>
    <cfRule type="expression" dxfId="410" priority="231">
      <formula>B46&gt;=G46</formula>
    </cfRule>
  </conditionalFormatting>
  <conditionalFormatting sqref="G47">
    <cfRule type="expression" priority="226">
      <formula>"-"</formula>
    </cfRule>
    <cfRule type="expression" dxfId="409" priority="227">
      <formula>B47&lt;=G47</formula>
    </cfRule>
    <cfRule type="expression" dxfId="408" priority="228">
      <formula>B47&gt;=G47</formula>
    </cfRule>
  </conditionalFormatting>
  <conditionalFormatting sqref="G44">
    <cfRule type="expression" priority="223">
      <formula>"-"</formula>
    </cfRule>
    <cfRule type="expression" dxfId="407" priority="224">
      <formula>B44&lt;=G44</formula>
    </cfRule>
    <cfRule type="expression" dxfId="406" priority="225">
      <formula>B44&gt;=G44</formula>
    </cfRule>
  </conditionalFormatting>
  <conditionalFormatting sqref="G43">
    <cfRule type="expression" priority="220">
      <formula>"-"</formula>
    </cfRule>
    <cfRule type="expression" dxfId="405" priority="221">
      <formula>B43&lt;=G43</formula>
    </cfRule>
    <cfRule type="expression" dxfId="404" priority="222">
      <formula>B43&gt;=G43</formula>
    </cfRule>
  </conditionalFormatting>
  <conditionalFormatting sqref="G42">
    <cfRule type="expression" priority="217">
      <formula>"-"</formula>
    </cfRule>
    <cfRule type="expression" dxfId="403" priority="218">
      <formula>B42&lt;=G42</formula>
    </cfRule>
    <cfRule type="expression" dxfId="402" priority="219">
      <formula>B42&gt;=G42</formula>
    </cfRule>
  </conditionalFormatting>
  <conditionalFormatting sqref="G41">
    <cfRule type="expression" priority="214">
      <formula>"-"</formula>
    </cfRule>
    <cfRule type="expression" dxfId="401" priority="215">
      <formula>B41&lt;=G41</formula>
    </cfRule>
    <cfRule type="expression" dxfId="400" priority="216">
      <formula>B41&gt;=G41</formula>
    </cfRule>
  </conditionalFormatting>
  <conditionalFormatting sqref="G40">
    <cfRule type="expression" priority="211">
      <formula>"-"</formula>
    </cfRule>
    <cfRule type="expression" dxfId="399" priority="212">
      <formula>B40&lt;=G40</formula>
    </cfRule>
    <cfRule type="expression" dxfId="398" priority="213">
      <formula>B40&gt;=G40</formula>
    </cfRule>
  </conditionalFormatting>
  <conditionalFormatting sqref="G39">
    <cfRule type="expression" priority="208">
      <formula>"-"</formula>
    </cfRule>
    <cfRule type="expression" dxfId="397" priority="209">
      <formula>B39&lt;=G39</formula>
    </cfRule>
    <cfRule type="expression" dxfId="396" priority="210">
      <formula>B39&gt;=G39</formula>
    </cfRule>
  </conditionalFormatting>
  <conditionalFormatting sqref="G38">
    <cfRule type="expression" priority="205">
      <formula>"-"</formula>
    </cfRule>
    <cfRule type="expression" dxfId="395" priority="206">
      <formula>B38&lt;=G38</formula>
    </cfRule>
    <cfRule type="expression" dxfId="394" priority="207">
      <formula>B38&gt;=G38</formula>
    </cfRule>
  </conditionalFormatting>
  <conditionalFormatting sqref="G37">
    <cfRule type="expression" priority="202">
      <formula>"-"</formula>
    </cfRule>
    <cfRule type="expression" dxfId="393" priority="203">
      <formula>B37&lt;=G37</formula>
    </cfRule>
    <cfRule type="expression" dxfId="392" priority="204">
      <formula>B37&gt;=G37</formula>
    </cfRule>
  </conditionalFormatting>
  <conditionalFormatting sqref="G30">
    <cfRule type="expression" priority="181">
      <formula>"-"</formula>
    </cfRule>
    <cfRule type="expression" dxfId="391" priority="182">
      <formula>B30&lt;=G30</formula>
    </cfRule>
    <cfRule type="expression" dxfId="390" priority="183">
      <formula>B30&gt;=G30</formula>
    </cfRule>
  </conditionalFormatting>
  <conditionalFormatting sqref="G28">
    <cfRule type="expression" priority="175">
      <formula>"-"</formula>
    </cfRule>
    <cfRule type="expression" dxfId="389" priority="176">
      <formula>B28&lt;=G28</formula>
    </cfRule>
    <cfRule type="expression" dxfId="388" priority="177">
      <formula>B28&gt;=G28</formula>
    </cfRule>
  </conditionalFormatting>
  <conditionalFormatting sqref="G26">
    <cfRule type="expression" priority="169">
      <formula>"-"</formula>
    </cfRule>
    <cfRule type="expression" dxfId="387" priority="170">
      <formula>B26&lt;=G26</formula>
    </cfRule>
    <cfRule type="expression" dxfId="386" priority="171">
      <formula>B26&gt;=G26</formula>
    </cfRule>
  </conditionalFormatting>
  <conditionalFormatting sqref="G33">
    <cfRule type="expression" priority="190">
      <formula>"-"</formula>
    </cfRule>
    <cfRule type="expression" dxfId="385" priority="191">
      <formula>B33&lt;=G33</formula>
    </cfRule>
    <cfRule type="expression" dxfId="384" priority="192">
      <formula>B33&gt;=G33</formula>
    </cfRule>
  </conditionalFormatting>
  <conditionalFormatting sqref="G31">
    <cfRule type="expression" priority="184">
      <formula>"-"</formula>
    </cfRule>
    <cfRule type="expression" dxfId="383" priority="185">
      <formula>B31&lt;=G31</formula>
    </cfRule>
    <cfRule type="expression" dxfId="382" priority="186">
      <formula>B31&gt;=G31</formula>
    </cfRule>
  </conditionalFormatting>
  <conditionalFormatting sqref="G29">
    <cfRule type="expression" priority="178">
      <formula>"-"</formula>
    </cfRule>
    <cfRule type="expression" dxfId="381" priority="179">
      <formula>B29&lt;=G29</formula>
    </cfRule>
    <cfRule type="expression" dxfId="380" priority="180">
      <formula>B29&gt;=G29</formula>
    </cfRule>
  </conditionalFormatting>
  <conditionalFormatting sqref="G27">
    <cfRule type="expression" priority="172">
      <formula>"-"</formula>
    </cfRule>
    <cfRule type="expression" dxfId="379" priority="173">
      <formula>B27&lt;=G27</formula>
    </cfRule>
    <cfRule type="expression" dxfId="378" priority="174">
      <formula>B27&gt;=G27</formula>
    </cfRule>
  </conditionalFormatting>
  <conditionalFormatting sqref="H3">
    <cfRule type="expression" priority="475">
      <formula>"-"</formula>
    </cfRule>
    <cfRule type="expression" dxfId="377" priority="476">
      <formula>B3&lt;=C3</formula>
    </cfRule>
    <cfRule type="expression" dxfId="376" priority="477">
      <formula>B3&gt;=C3</formula>
    </cfRule>
  </conditionalFormatting>
  <conditionalFormatting sqref="H4">
    <cfRule type="expression" priority="166">
      <formula>"-"</formula>
    </cfRule>
    <cfRule type="expression" dxfId="375" priority="167">
      <formula>B4&lt;=C4</formula>
    </cfRule>
    <cfRule type="expression" dxfId="374" priority="168">
      <formula>B4&gt;=C4</formula>
    </cfRule>
  </conditionalFormatting>
  <conditionalFormatting sqref="H5">
    <cfRule type="expression" priority="163">
      <formula>"-"</formula>
    </cfRule>
    <cfRule type="expression" dxfId="373" priority="164">
      <formula>B5&lt;=C5</formula>
    </cfRule>
    <cfRule type="expression" dxfId="372" priority="165">
      <formula>B5&gt;=C5</formula>
    </cfRule>
  </conditionalFormatting>
  <conditionalFormatting sqref="H6">
    <cfRule type="expression" priority="160">
      <formula>"-"</formula>
    </cfRule>
    <cfRule type="expression" dxfId="371" priority="161">
      <formula>B6&lt;=C6</formula>
    </cfRule>
    <cfRule type="expression" dxfId="370" priority="162">
      <formula>B6&gt;=C6</formula>
    </cfRule>
  </conditionalFormatting>
  <conditionalFormatting sqref="H7">
    <cfRule type="expression" priority="157">
      <formula>"-"</formula>
    </cfRule>
    <cfRule type="expression" dxfId="369" priority="158">
      <formula>B7&lt;=C7</formula>
    </cfRule>
    <cfRule type="expression" dxfId="368" priority="159">
      <formula>B7&gt;=C7</formula>
    </cfRule>
  </conditionalFormatting>
  <conditionalFormatting sqref="H8">
    <cfRule type="expression" priority="154">
      <formula>"-"</formula>
    </cfRule>
    <cfRule type="expression" dxfId="367" priority="155">
      <formula>B8&lt;=C8</formula>
    </cfRule>
    <cfRule type="expression" dxfId="366" priority="156">
      <formula>B8&gt;=C8</formula>
    </cfRule>
  </conditionalFormatting>
  <conditionalFormatting sqref="H9">
    <cfRule type="expression" priority="151">
      <formula>"-"</formula>
    </cfRule>
    <cfRule type="expression" dxfId="365" priority="152">
      <formula>B9&lt;=C9</formula>
    </cfRule>
    <cfRule type="expression" dxfId="364" priority="153">
      <formula>B9&gt;=C9</formula>
    </cfRule>
  </conditionalFormatting>
  <conditionalFormatting sqref="H10">
    <cfRule type="expression" priority="148">
      <formula>"-"</formula>
    </cfRule>
    <cfRule type="expression" dxfId="363" priority="149">
      <formula>B10&lt;=C10</formula>
    </cfRule>
    <cfRule type="expression" dxfId="362" priority="150">
      <formula>B10&gt;=C10</formula>
    </cfRule>
  </conditionalFormatting>
  <conditionalFormatting sqref="H11">
    <cfRule type="expression" priority="145">
      <formula>"-"</formula>
    </cfRule>
    <cfRule type="expression" dxfId="361" priority="146">
      <formula>B11&lt;=C11</formula>
    </cfRule>
    <cfRule type="expression" dxfId="360" priority="147">
      <formula>B11&gt;=C11</formula>
    </cfRule>
  </conditionalFormatting>
  <conditionalFormatting sqref="H12">
    <cfRule type="expression" priority="142">
      <formula>"-"</formula>
    </cfRule>
    <cfRule type="expression" dxfId="359" priority="143">
      <formula>B12&lt;=C12</formula>
    </cfRule>
    <cfRule type="expression" dxfId="358" priority="144">
      <formula>B12&gt;=C12</formula>
    </cfRule>
  </conditionalFormatting>
  <conditionalFormatting sqref="H13">
    <cfRule type="expression" priority="139">
      <formula>"-"</formula>
    </cfRule>
    <cfRule type="expression" dxfId="357" priority="140">
      <formula>B13&lt;=C13</formula>
    </cfRule>
    <cfRule type="expression" dxfId="356" priority="141">
      <formula>B13&gt;=C13</formula>
    </cfRule>
  </conditionalFormatting>
  <conditionalFormatting sqref="H14">
    <cfRule type="expression" priority="136">
      <formula>"-"</formula>
    </cfRule>
    <cfRule type="expression" dxfId="355" priority="137">
      <formula>B14&lt;=C14</formula>
    </cfRule>
    <cfRule type="expression" dxfId="354" priority="138">
      <formula>B14&gt;=C14</formula>
    </cfRule>
  </conditionalFormatting>
  <conditionalFormatting sqref="H15">
    <cfRule type="expression" priority="133">
      <formula>"-"</formula>
    </cfRule>
    <cfRule type="expression" dxfId="353" priority="134">
      <formula>B15&lt;=C15</formula>
    </cfRule>
    <cfRule type="expression" dxfId="352" priority="135">
      <formula>B15&gt;=C15</formula>
    </cfRule>
  </conditionalFormatting>
  <conditionalFormatting sqref="H16">
    <cfRule type="expression" priority="130">
      <formula>"-"</formula>
    </cfRule>
    <cfRule type="expression" dxfId="351" priority="131">
      <formula>B16&lt;=C16</formula>
    </cfRule>
    <cfRule type="expression" dxfId="350" priority="132">
      <formula>B16&gt;=C16</formula>
    </cfRule>
  </conditionalFormatting>
  <conditionalFormatting sqref="H17">
    <cfRule type="expression" priority="127">
      <formula>"-"</formula>
    </cfRule>
    <cfRule type="expression" dxfId="349" priority="128">
      <formula>B17&lt;=C17</formula>
    </cfRule>
    <cfRule type="expression" dxfId="348" priority="129">
      <formula>B17&gt;=C17</formula>
    </cfRule>
  </conditionalFormatting>
  <conditionalFormatting sqref="H18">
    <cfRule type="expression" priority="124">
      <formula>"-"</formula>
    </cfRule>
    <cfRule type="expression" dxfId="347" priority="125">
      <formula>B18&lt;=C18</formula>
    </cfRule>
    <cfRule type="expression" dxfId="346" priority="126">
      <formula>B18&gt;=C18</formula>
    </cfRule>
  </conditionalFormatting>
  <conditionalFormatting sqref="H19">
    <cfRule type="expression" priority="121">
      <formula>"-"</formula>
    </cfRule>
    <cfRule type="expression" dxfId="345" priority="122">
      <formula>B19&lt;=C19</formula>
    </cfRule>
    <cfRule type="expression" dxfId="344" priority="123">
      <formula>B19&gt;=C19</formula>
    </cfRule>
  </conditionalFormatting>
  <conditionalFormatting sqref="H20">
    <cfRule type="expression" priority="118">
      <formula>"-"</formula>
    </cfRule>
    <cfRule type="expression" dxfId="343" priority="119">
      <formula>B20&lt;=C20</formula>
    </cfRule>
    <cfRule type="expression" dxfId="342" priority="120">
      <formula>B20&gt;=C20</formula>
    </cfRule>
  </conditionalFormatting>
  <conditionalFormatting sqref="H21">
    <cfRule type="expression" priority="115">
      <formula>"-"</formula>
    </cfRule>
    <cfRule type="expression" dxfId="341" priority="116">
      <formula>B21&lt;=C21</formula>
    </cfRule>
    <cfRule type="expression" dxfId="340" priority="117">
      <formula>B21&gt;=C21</formula>
    </cfRule>
  </conditionalFormatting>
  <conditionalFormatting sqref="H22">
    <cfRule type="expression" priority="112">
      <formula>"-"</formula>
    </cfRule>
    <cfRule type="expression" dxfId="339" priority="113">
      <formula>B22&lt;=C22</formula>
    </cfRule>
    <cfRule type="expression" dxfId="338" priority="114">
      <formula>B22&gt;=C22</formula>
    </cfRule>
  </conditionalFormatting>
  <conditionalFormatting sqref="H23">
    <cfRule type="expression" priority="109">
      <formula>"-"</formula>
    </cfRule>
    <cfRule type="expression" dxfId="337" priority="110">
      <formula>B23&lt;=C23</formula>
    </cfRule>
    <cfRule type="expression" dxfId="336" priority="111">
      <formula>B23&gt;=C23</formula>
    </cfRule>
  </conditionalFormatting>
  <conditionalFormatting sqref="H24">
    <cfRule type="expression" priority="106">
      <formula>"-"</formula>
    </cfRule>
    <cfRule type="expression" dxfId="335" priority="107">
      <formula>B24&lt;=C24</formula>
    </cfRule>
    <cfRule type="expression" dxfId="334" priority="108">
      <formula>B24&gt;=C24</formula>
    </cfRule>
  </conditionalFormatting>
  <conditionalFormatting sqref="H25">
    <cfRule type="expression" priority="103">
      <formula>"-"</formula>
    </cfRule>
    <cfRule type="expression" dxfId="333" priority="104">
      <formula>B25&lt;=C25</formula>
    </cfRule>
    <cfRule type="expression" dxfId="332" priority="105">
      <formula>B25&gt;=C25</formula>
    </cfRule>
  </conditionalFormatting>
  <conditionalFormatting sqref="H26">
    <cfRule type="expression" priority="100">
      <formula>"-"</formula>
    </cfRule>
    <cfRule type="expression" dxfId="331" priority="101">
      <formula>B26&lt;=C26</formula>
    </cfRule>
    <cfRule type="expression" dxfId="330" priority="102">
      <formula>B26&gt;=C26</formula>
    </cfRule>
  </conditionalFormatting>
  <conditionalFormatting sqref="H27">
    <cfRule type="expression" priority="97">
      <formula>"-"</formula>
    </cfRule>
    <cfRule type="expression" dxfId="329" priority="98">
      <formula>B27&lt;=C27</formula>
    </cfRule>
    <cfRule type="expression" dxfId="328" priority="99">
      <formula>B27&gt;=C27</formula>
    </cfRule>
  </conditionalFormatting>
  <conditionalFormatting sqref="H28">
    <cfRule type="expression" priority="94">
      <formula>"-"</formula>
    </cfRule>
    <cfRule type="expression" dxfId="327" priority="95">
      <formula>B28&lt;=C28</formula>
    </cfRule>
    <cfRule type="expression" dxfId="326" priority="96">
      <formula>B28&gt;=C28</formula>
    </cfRule>
  </conditionalFormatting>
  <conditionalFormatting sqref="H29">
    <cfRule type="expression" priority="91">
      <formula>"-"</formula>
    </cfRule>
    <cfRule type="expression" dxfId="325" priority="92">
      <formula>B29&lt;=C29</formula>
    </cfRule>
    <cfRule type="expression" dxfId="324" priority="93">
      <formula>B29&gt;=C29</formula>
    </cfRule>
  </conditionalFormatting>
  <conditionalFormatting sqref="H30">
    <cfRule type="expression" priority="88">
      <formula>"-"</formula>
    </cfRule>
    <cfRule type="expression" dxfId="323" priority="89">
      <formula>B30&lt;=C30</formula>
    </cfRule>
    <cfRule type="expression" dxfId="322" priority="90">
      <formula>B30&gt;=C30</formula>
    </cfRule>
  </conditionalFormatting>
  <conditionalFormatting sqref="H31">
    <cfRule type="expression" priority="85">
      <formula>"-"</formula>
    </cfRule>
    <cfRule type="expression" dxfId="321" priority="86">
      <formula>B31&lt;=C31</formula>
    </cfRule>
    <cfRule type="expression" dxfId="320" priority="87">
      <formula>B31&gt;=C31</formula>
    </cfRule>
  </conditionalFormatting>
  <conditionalFormatting sqref="H38">
    <cfRule type="expression" priority="64">
      <formula>"-"</formula>
    </cfRule>
    <cfRule type="expression" dxfId="319" priority="65">
      <formula>B38&lt;=C38</formula>
    </cfRule>
    <cfRule type="expression" dxfId="318" priority="66">
      <formula>B38&gt;=C38</formula>
    </cfRule>
  </conditionalFormatting>
  <conditionalFormatting sqref="H39">
    <cfRule type="expression" priority="61">
      <formula>"-"</formula>
    </cfRule>
    <cfRule type="expression" dxfId="317" priority="62">
      <formula>B39&lt;=C39</formula>
    </cfRule>
    <cfRule type="expression" dxfId="316" priority="63">
      <formula>B39&gt;=C39</formula>
    </cfRule>
  </conditionalFormatting>
  <conditionalFormatting sqref="H40">
    <cfRule type="expression" priority="58">
      <formula>"-"</formula>
    </cfRule>
    <cfRule type="expression" dxfId="315" priority="59">
      <formula>B40&lt;=C40</formula>
    </cfRule>
    <cfRule type="expression" dxfId="314" priority="60">
      <formula>B40&gt;=C40</formula>
    </cfRule>
  </conditionalFormatting>
  <conditionalFormatting sqref="H41">
    <cfRule type="expression" priority="55">
      <formula>"-"</formula>
    </cfRule>
    <cfRule type="expression" dxfId="313" priority="56">
      <formula>B41&lt;=C41</formula>
    </cfRule>
    <cfRule type="expression" dxfId="312" priority="57">
      <formula>B41&gt;=C41</formula>
    </cfRule>
  </conditionalFormatting>
  <conditionalFormatting sqref="H42">
    <cfRule type="expression" priority="52">
      <formula>"-"</formula>
    </cfRule>
    <cfRule type="expression" dxfId="311" priority="53">
      <formula>B42&lt;=C42</formula>
    </cfRule>
    <cfRule type="expression" dxfId="310" priority="54">
      <formula>B42&gt;=C42</formula>
    </cfRule>
  </conditionalFormatting>
  <conditionalFormatting sqref="H43">
    <cfRule type="expression" priority="49">
      <formula>"-"</formula>
    </cfRule>
    <cfRule type="expression" dxfId="309" priority="50">
      <formula>B43&lt;=C43</formula>
    </cfRule>
    <cfRule type="expression" dxfId="308" priority="51">
      <formula>B43&gt;=C43</formula>
    </cfRule>
  </conditionalFormatting>
  <conditionalFormatting sqref="H44">
    <cfRule type="expression" priority="46">
      <formula>"-"</formula>
    </cfRule>
    <cfRule type="expression" dxfId="307" priority="47">
      <formula>B44&lt;=C44</formula>
    </cfRule>
    <cfRule type="expression" dxfId="306" priority="48">
      <formula>B44&gt;=C44</formula>
    </cfRule>
  </conditionalFormatting>
  <conditionalFormatting sqref="H45">
    <cfRule type="expression" priority="43">
      <formula>"-"</formula>
    </cfRule>
    <cfRule type="expression" dxfId="305" priority="44">
      <formula>B45&lt;=C45</formula>
    </cfRule>
    <cfRule type="expression" dxfId="304" priority="45">
      <formula>B45&gt;=C45</formula>
    </cfRule>
  </conditionalFormatting>
  <conditionalFormatting sqref="H46">
    <cfRule type="expression" priority="40">
      <formula>"-"</formula>
    </cfRule>
    <cfRule type="expression" dxfId="303" priority="41">
      <formula>B46&lt;=C46</formula>
    </cfRule>
    <cfRule type="expression" dxfId="302" priority="42">
      <formula>B46&gt;=C46</formula>
    </cfRule>
  </conditionalFormatting>
  <conditionalFormatting sqref="H47">
    <cfRule type="expression" priority="37">
      <formula>"-"</formula>
    </cfRule>
    <cfRule type="expression" dxfId="301" priority="38">
      <formula>B47&lt;=C47</formula>
    </cfRule>
    <cfRule type="expression" dxfId="300" priority="39">
      <formula>B47&gt;=C47</formula>
    </cfRule>
  </conditionalFormatting>
  <conditionalFormatting sqref="H48">
    <cfRule type="expression" priority="34">
      <formula>"-"</formula>
    </cfRule>
    <cfRule type="expression" dxfId="299" priority="35">
      <formula>B48&lt;=C48</formula>
    </cfRule>
    <cfRule type="expression" dxfId="298" priority="36">
      <formula>B48&gt;=C48</formula>
    </cfRule>
  </conditionalFormatting>
  <conditionalFormatting sqref="H49">
    <cfRule type="expression" priority="31">
      <formula>"-"</formula>
    </cfRule>
    <cfRule type="expression" dxfId="297" priority="32">
      <formula>B49&lt;=C49</formula>
    </cfRule>
    <cfRule type="expression" dxfId="296" priority="33">
      <formula>B49&gt;=C49</formula>
    </cfRule>
  </conditionalFormatting>
  <conditionalFormatting sqref="G32">
    <cfRule type="expression" priority="28">
      <formula>"-"</formula>
    </cfRule>
    <cfRule type="expression" dxfId="295" priority="29">
      <formula>B32&lt;=G32</formula>
    </cfRule>
    <cfRule type="expression" dxfId="294" priority="30">
      <formula>B32&gt;=G32</formula>
    </cfRule>
  </conditionalFormatting>
  <conditionalFormatting sqref="H32">
    <cfRule type="expression" priority="25">
      <formula>"-"</formula>
    </cfRule>
    <cfRule type="expression" dxfId="293" priority="26">
      <formula>B32&lt;=C32</formula>
    </cfRule>
    <cfRule type="expression" dxfId="292" priority="27">
      <formula>B32&gt;=C32</formula>
    </cfRule>
  </conditionalFormatting>
  <conditionalFormatting sqref="G34">
    <cfRule type="expression" priority="22">
      <formula>"-"</formula>
    </cfRule>
    <cfRule type="expression" dxfId="291" priority="23">
      <formula>B34&lt;=G34</formula>
    </cfRule>
    <cfRule type="expression" dxfId="290" priority="24">
      <formula>B34&gt;=G34</formula>
    </cfRule>
  </conditionalFormatting>
  <conditionalFormatting sqref="G35">
    <cfRule type="expression" priority="19">
      <formula>"-"</formula>
    </cfRule>
    <cfRule type="expression" dxfId="289" priority="20">
      <formula>B35&lt;=G35</formula>
    </cfRule>
    <cfRule type="expression" dxfId="288" priority="21">
      <formula>B35&gt;=G35</formula>
    </cfRule>
  </conditionalFormatting>
  <conditionalFormatting sqref="G36">
    <cfRule type="expression" priority="16">
      <formula>"-"</formula>
    </cfRule>
    <cfRule type="expression" dxfId="287" priority="17">
      <formula>B36&lt;=G36</formula>
    </cfRule>
    <cfRule type="expression" dxfId="286" priority="18">
      <formula>B36&gt;=G36</formula>
    </cfRule>
  </conditionalFormatting>
  <conditionalFormatting sqref="H33">
    <cfRule type="expression" priority="13">
      <formula>"-"</formula>
    </cfRule>
    <cfRule type="expression" dxfId="285" priority="14">
      <formula>B33&lt;=C33</formula>
    </cfRule>
    <cfRule type="expression" dxfId="284" priority="15">
      <formula>B33&gt;=C33</formula>
    </cfRule>
  </conditionalFormatting>
  <conditionalFormatting sqref="H34">
    <cfRule type="expression" priority="10">
      <formula>"-"</formula>
    </cfRule>
    <cfRule type="expression" dxfId="283" priority="11">
      <formula>B34&lt;=C34</formula>
    </cfRule>
    <cfRule type="expression" dxfId="282" priority="12">
      <formula>B34&gt;=C34</formula>
    </cfRule>
  </conditionalFormatting>
  <conditionalFormatting sqref="H35">
    <cfRule type="expression" priority="7">
      <formula>"-"</formula>
    </cfRule>
    <cfRule type="expression" dxfId="281" priority="8">
      <formula>B35&lt;=C35</formula>
    </cfRule>
    <cfRule type="expression" dxfId="280" priority="9">
      <formula>B35&gt;=C35</formula>
    </cfRule>
  </conditionalFormatting>
  <conditionalFormatting sqref="H36">
    <cfRule type="expression" priority="4">
      <formula>"-"</formula>
    </cfRule>
    <cfRule type="expression" dxfId="279" priority="5">
      <formula>B36&lt;=C36</formula>
    </cfRule>
    <cfRule type="expression" dxfId="278" priority="6">
      <formula>B36&gt;=C36</formula>
    </cfRule>
  </conditionalFormatting>
  <conditionalFormatting sqref="H37">
    <cfRule type="expression" priority="1">
      <formula>"-"</formula>
    </cfRule>
    <cfRule type="expression" dxfId="277" priority="2">
      <formula>B37&lt;=C37</formula>
    </cfRule>
    <cfRule type="expression" dxfId="276" priority="3">
      <formula>B37&gt;=C37</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6"/>
  <dimension ref="A1:K52"/>
  <sheetViews>
    <sheetView zoomScale="85" zoomScaleNormal="85" workbookViewId="0">
      <pane ySplit="1" topLeftCell="A2" activePane="bottomLeft" state="frozen"/>
      <selection pane="bottomLeft" activeCell="G19" sqref="G19"/>
    </sheetView>
  </sheetViews>
  <sheetFormatPr defaultRowHeight="15"/>
  <cols>
    <col min="1" max="1" width="58" customWidth="1"/>
    <col min="2" max="2" width="12.7109375" customWidth="1"/>
    <col min="3" max="3" width="11.140625" bestFit="1" customWidth="1"/>
    <col min="5" max="5" width="17.42578125" customWidth="1"/>
    <col min="6" max="6" width="11.140625" bestFit="1" customWidth="1"/>
    <col min="7" max="7" width="48.42578125" bestFit="1" customWidth="1"/>
    <col min="8" max="8" width="22.5703125" bestFit="1" customWidth="1"/>
    <col min="10" max="10" width="37.85546875" customWidth="1"/>
    <col min="11" max="11" width="9.140625" customWidth="1"/>
  </cols>
  <sheetData>
    <row r="1" spans="1:10" ht="15.75" thickBot="1">
      <c r="A1" t="s">
        <v>77</v>
      </c>
      <c r="B1" t="s">
        <v>76</v>
      </c>
      <c r="C1" t="s">
        <v>75</v>
      </c>
      <c r="E1" t="s">
        <v>73</v>
      </c>
      <c r="F1" t="s">
        <v>80</v>
      </c>
      <c r="J1" t="s">
        <v>378</v>
      </c>
    </row>
    <row r="2" spans="1:10" ht="15.75" thickTop="1">
      <c r="A2" s="2" t="s">
        <v>4</v>
      </c>
      <c r="B2" s="3">
        <v>6.64</v>
      </c>
      <c r="C2" s="3">
        <v>6.52</v>
      </c>
      <c r="E2" s="17">
        <f t="shared" ref="E2:E36" si="0">B2</f>
        <v>6.64</v>
      </c>
      <c r="F2" s="59"/>
      <c r="G2" t="s">
        <v>379</v>
      </c>
      <c r="J2" t="s">
        <v>347</v>
      </c>
    </row>
    <row r="3" spans="1:10">
      <c r="A3" s="4" t="s">
        <v>6</v>
      </c>
      <c r="B3" s="5">
        <v>1.91</v>
      </c>
      <c r="C3" s="5">
        <v>1.88</v>
      </c>
      <c r="E3" s="17">
        <f t="shared" si="0"/>
        <v>1.91</v>
      </c>
      <c r="J3" t="s">
        <v>376</v>
      </c>
    </row>
    <row r="4" spans="1:10">
      <c r="A4" s="4" t="s">
        <v>7</v>
      </c>
      <c r="B4" s="5" t="s">
        <v>5</v>
      </c>
      <c r="C4" s="5" t="s">
        <v>5</v>
      </c>
      <c r="E4" s="17" t="str">
        <f t="shared" si="0"/>
        <v>-</v>
      </c>
    </row>
    <row r="5" spans="1:10">
      <c r="A5" s="4" t="s">
        <v>8</v>
      </c>
      <c r="B5" s="5" t="s">
        <v>5</v>
      </c>
      <c r="C5" s="5" t="s">
        <v>5</v>
      </c>
      <c r="E5" s="17" t="str">
        <f t="shared" si="0"/>
        <v>-</v>
      </c>
    </row>
    <row r="6" spans="1:10">
      <c r="A6" s="4" t="s">
        <v>9</v>
      </c>
      <c r="B6" s="5">
        <v>1.7</v>
      </c>
      <c r="C6" s="5">
        <v>1.67</v>
      </c>
      <c r="E6" s="17">
        <f t="shared" si="0"/>
        <v>1.7</v>
      </c>
      <c r="F6" s="59"/>
    </row>
    <row r="7" spans="1:10">
      <c r="A7" s="78" t="s">
        <v>10</v>
      </c>
      <c r="B7" s="79">
        <v>1.88</v>
      </c>
      <c r="C7" s="79">
        <v>1.85</v>
      </c>
      <c r="E7" s="17">
        <f t="shared" si="0"/>
        <v>1.88</v>
      </c>
      <c r="F7" s="17" t="s">
        <v>352</v>
      </c>
      <c r="H7" t="s">
        <v>351</v>
      </c>
      <c r="I7" t="s">
        <v>373</v>
      </c>
      <c r="J7" t="s">
        <v>377</v>
      </c>
    </row>
    <row r="8" spans="1:10">
      <c r="A8" s="4" t="s">
        <v>11</v>
      </c>
      <c r="B8" s="81">
        <v>0.31519999999999998</v>
      </c>
      <c r="C8" s="5">
        <v>31.52</v>
      </c>
      <c r="E8" s="18">
        <f t="shared" si="0"/>
        <v>0.31519999999999998</v>
      </c>
    </row>
    <row r="9" spans="1:10">
      <c r="A9" s="4" t="s">
        <v>12</v>
      </c>
      <c r="B9" s="81">
        <v>0.2631</v>
      </c>
      <c r="C9" s="5">
        <v>26.31</v>
      </c>
      <c r="E9" s="18">
        <f t="shared" si="0"/>
        <v>0.2631</v>
      </c>
    </row>
    <row r="10" spans="1:10">
      <c r="A10" s="4" t="s">
        <v>13</v>
      </c>
      <c r="B10" s="81">
        <v>0.33250000000000002</v>
      </c>
      <c r="C10" s="5">
        <v>33.25</v>
      </c>
      <c r="E10" s="18">
        <f t="shared" si="0"/>
        <v>0.33250000000000002</v>
      </c>
      <c r="F10" s="59"/>
      <c r="J10" s="84" t="s">
        <v>348</v>
      </c>
    </row>
    <row r="11" spans="1:10">
      <c r="A11" s="4" t="s">
        <v>14</v>
      </c>
      <c r="B11" s="95">
        <v>0.27</v>
      </c>
      <c r="C11" s="5">
        <v>27</v>
      </c>
      <c r="E11" s="18">
        <f t="shared" si="0"/>
        <v>0.27</v>
      </c>
      <c r="F11" s="58"/>
    </row>
    <row r="12" spans="1:10">
      <c r="A12" s="4" t="s">
        <v>15</v>
      </c>
      <c r="B12" s="81">
        <v>0.309</v>
      </c>
      <c r="C12" s="5">
        <v>30.9</v>
      </c>
      <c r="E12" s="18">
        <f t="shared" si="0"/>
        <v>0.309</v>
      </c>
    </row>
    <row r="13" spans="1:10">
      <c r="A13" s="4" t="s">
        <v>16</v>
      </c>
      <c r="B13" s="81">
        <v>0.26069999999999999</v>
      </c>
      <c r="C13" s="5">
        <v>26.07</v>
      </c>
      <c r="E13" s="18">
        <f t="shared" si="0"/>
        <v>0.26069999999999999</v>
      </c>
    </row>
    <row r="14" spans="1:10">
      <c r="A14" s="4" t="s">
        <v>17</v>
      </c>
      <c r="B14" s="81">
        <v>0.28839999999999999</v>
      </c>
      <c r="C14" s="5">
        <v>28.84</v>
      </c>
      <c r="E14" s="18">
        <f t="shared" si="0"/>
        <v>0.28839999999999999</v>
      </c>
      <c r="F14" s="59"/>
    </row>
    <row r="15" spans="1:10" ht="15.75" thickBot="1">
      <c r="A15" s="78" t="s">
        <v>18</v>
      </c>
      <c r="B15" s="80">
        <v>0.2601</v>
      </c>
      <c r="C15" s="79">
        <v>26.01</v>
      </c>
      <c r="E15" s="18">
        <f t="shared" si="0"/>
        <v>0.2601</v>
      </c>
    </row>
    <row r="16" spans="1:10" ht="15.75" thickTop="1">
      <c r="A16" s="2" t="s">
        <v>19</v>
      </c>
      <c r="B16" s="3">
        <v>7.83</v>
      </c>
      <c r="C16" s="3">
        <v>7.83</v>
      </c>
      <c r="E16" s="17">
        <f t="shared" si="0"/>
        <v>7.83</v>
      </c>
    </row>
    <row r="17" spans="1:10">
      <c r="A17" s="4" t="s">
        <v>20</v>
      </c>
      <c r="B17" s="5">
        <v>1.95</v>
      </c>
      <c r="C17" s="5">
        <v>1.95</v>
      </c>
      <c r="E17" s="17">
        <f t="shared" si="0"/>
        <v>1.95</v>
      </c>
    </row>
    <row r="18" spans="1:10">
      <c r="A18" s="4" t="s">
        <v>21</v>
      </c>
      <c r="B18" s="5">
        <v>1.95</v>
      </c>
      <c r="C18" s="5">
        <v>1.95</v>
      </c>
      <c r="E18" s="17">
        <f t="shared" si="0"/>
        <v>1.95</v>
      </c>
    </row>
    <row r="19" spans="1:10">
      <c r="A19" s="4" t="s">
        <v>22</v>
      </c>
      <c r="B19" s="5">
        <v>8.7899999999999991</v>
      </c>
      <c r="C19" s="5">
        <v>8.7899999999999991</v>
      </c>
      <c r="E19" s="17">
        <f t="shared" si="0"/>
        <v>8.7899999999999991</v>
      </c>
    </row>
    <row r="20" spans="1:10">
      <c r="A20" s="4" t="s">
        <v>23</v>
      </c>
      <c r="B20" s="5">
        <v>7.96</v>
      </c>
      <c r="C20" s="5">
        <v>7.96</v>
      </c>
      <c r="E20" s="17">
        <f t="shared" si="0"/>
        <v>7.96</v>
      </c>
    </row>
    <row r="21" spans="1:10">
      <c r="A21" s="4" t="s">
        <v>24</v>
      </c>
      <c r="B21" s="5">
        <v>1.1000000000000001</v>
      </c>
      <c r="C21" s="5">
        <v>1.1000000000000001</v>
      </c>
      <c r="E21" s="17">
        <f t="shared" si="0"/>
        <v>1.1000000000000001</v>
      </c>
    </row>
    <row r="22" spans="1:10">
      <c r="A22" s="78" t="s">
        <v>25</v>
      </c>
      <c r="B22" s="79">
        <v>2.4300000000000002</v>
      </c>
      <c r="C22" s="79">
        <v>2.4300000000000002</v>
      </c>
      <c r="E22" s="17">
        <f t="shared" si="0"/>
        <v>2.4300000000000002</v>
      </c>
    </row>
    <row r="23" spans="1:10">
      <c r="A23" s="4" t="s">
        <v>26</v>
      </c>
      <c r="B23" s="81">
        <v>0.29370000000000002</v>
      </c>
      <c r="C23" s="5">
        <v>29.37</v>
      </c>
      <c r="E23" s="18">
        <f t="shared" si="0"/>
        <v>0.29370000000000002</v>
      </c>
      <c r="F23" s="67"/>
      <c r="G23" t="s">
        <v>320</v>
      </c>
      <c r="H23" t="s">
        <v>327</v>
      </c>
      <c r="I23" t="s">
        <v>341</v>
      </c>
      <c r="J23" s="84" t="s">
        <v>346</v>
      </c>
    </row>
    <row r="24" spans="1:10">
      <c r="A24" s="4" t="s">
        <v>27</v>
      </c>
      <c r="B24" s="81">
        <v>0.2893</v>
      </c>
      <c r="C24" s="5">
        <v>28.93</v>
      </c>
      <c r="E24" s="18">
        <f t="shared" si="0"/>
        <v>0.2893</v>
      </c>
    </row>
    <row r="25" spans="1:10">
      <c r="A25" s="4" t="s">
        <v>28</v>
      </c>
      <c r="B25" s="81">
        <v>0.16420000000000001</v>
      </c>
      <c r="C25" s="5">
        <v>16.420000000000002</v>
      </c>
      <c r="E25" s="18">
        <f t="shared" si="0"/>
        <v>0.16420000000000001</v>
      </c>
      <c r="F25" s="59"/>
      <c r="G25" t="s">
        <v>321</v>
      </c>
      <c r="H25" t="s">
        <v>322</v>
      </c>
    </row>
    <row r="26" spans="1:10">
      <c r="A26" s="4" t="s">
        <v>29</v>
      </c>
      <c r="B26" s="81">
        <v>0.1439</v>
      </c>
      <c r="C26" s="5">
        <v>14.39</v>
      </c>
      <c r="E26" s="18">
        <f t="shared" si="0"/>
        <v>0.1439</v>
      </c>
      <c r="H26" t="s">
        <v>323</v>
      </c>
    </row>
    <row r="27" spans="1:10">
      <c r="A27" s="4" t="s">
        <v>30</v>
      </c>
      <c r="B27" s="81">
        <v>0.24729999999999999</v>
      </c>
      <c r="C27" s="5">
        <v>24.73</v>
      </c>
      <c r="E27" s="18">
        <f t="shared" si="0"/>
        <v>0.24729999999999999</v>
      </c>
    </row>
    <row r="28" spans="1:10" ht="15.75" thickBot="1">
      <c r="A28" s="78" t="s">
        <v>31</v>
      </c>
      <c r="B28" s="80">
        <v>0.2051</v>
      </c>
      <c r="C28" s="79">
        <v>20.51</v>
      </c>
      <c r="E28" s="18">
        <f t="shared" si="0"/>
        <v>0.2051</v>
      </c>
    </row>
    <row r="29" spans="1:10" ht="15.75" thickBot="1">
      <c r="A29" s="32"/>
      <c r="B29" s="28"/>
      <c r="C29" s="33"/>
      <c r="E29" s="17"/>
    </row>
    <row r="30" spans="1:10" ht="28.5">
      <c r="A30" s="82" t="s">
        <v>32</v>
      </c>
      <c r="B30" s="83">
        <v>0.4158</v>
      </c>
      <c r="C30" s="85">
        <v>41.58</v>
      </c>
      <c r="E30" s="18">
        <f t="shared" si="0"/>
        <v>0.4158</v>
      </c>
    </row>
    <row r="31" spans="1:10">
      <c r="A31" s="31" t="s">
        <v>33</v>
      </c>
      <c r="B31" s="75">
        <v>0.33689999999999998</v>
      </c>
      <c r="C31" s="36">
        <v>33.69</v>
      </c>
      <c r="E31" s="18">
        <f t="shared" si="0"/>
        <v>0.33689999999999998</v>
      </c>
    </row>
    <row r="32" spans="1:10">
      <c r="A32" s="31" t="s">
        <v>34</v>
      </c>
      <c r="B32" s="75">
        <v>0.78910000000000002</v>
      </c>
      <c r="C32" s="36">
        <v>78.91</v>
      </c>
      <c r="E32" s="18">
        <f t="shared" si="0"/>
        <v>0.78910000000000002</v>
      </c>
    </row>
    <row r="33" spans="1:11" ht="28.5">
      <c r="A33" s="31" t="s">
        <v>35</v>
      </c>
      <c r="B33" s="75">
        <v>0.4425</v>
      </c>
      <c r="C33" s="36">
        <v>44.25</v>
      </c>
      <c r="E33" s="18">
        <f t="shared" si="0"/>
        <v>0.4425</v>
      </c>
    </row>
    <row r="34" spans="1:11">
      <c r="A34" s="31" t="s">
        <v>36</v>
      </c>
      <c r="B34" s="75">
        <v>0.31059999999999999</v>
      </c>
      <c r="C34" s="36">
        <v>31.06</v>
      </c>
      <c r="E34" s="18">
        <f t="shared" si="0"/>
        <v>0.31059999999999999</v>
      </c>
    </row>
    <row r="35" spans="1:11">
      <c r="A35" s="31" t="s">
        <v>37</v>
      </c>
      <c r="B35" s="75">
        <v>0.4209</v>
      </c>
      <c r="C35" s="36">
        <v>42.09</v>
      </c>
      <c r="E35" s="18">
        <f t="shared" si="0"/>
        <v>0.4209</v>
      </c>
    </row>
    <row r="36" spans="1:11" ht="15.75" thickBot="1">
      <c r="A36" s="31" t="s">
        <v>38</v>
      </c>
      <c r="B36" s="75">
        <v>0.51529999999999998</v>
      </c>
      <c r="C36" s="36">
        <v>51.53</v>
      </c>
      <c r="E36" s="18">
        <f t="shared" si="0"/>
        <v>0.51529999999999998</v>
      </c>
    </row>
    <row r="37" spans="1:11" ht="15.75" thickBot="1">
      <c r="A37" s="32"/>
      <c r="B37" s="28"/>
      <c r="C37" s="33"/>
      <c r="E37" s="17"/>
    </row>
    <row r="38" spans="1:11" ht="15.75" thickTop="1">
      <c r="A38" s="34" t="s">
        <v>39</v>
      </c>
      <c r="B38" s="30">
        <v>1.02</v>
      </c>
      <c r="C38" s="35">
        <v>1.02</v>
      </c>
      <c r="E38" s="17">
        <f t="shared" ref="E38:E41" si="1">B38</f>
        <v>1.02</v>
      </c>
      <c r="F38" s="17">
        <v>1</v>
      </c>
      <c r="J38" t="s">
        <v>349</v>
      </c>
    </row>
    <row r="39" spans="1:11">
      <c r="A39" s="31" t="s">
        <v>40</v>
      </c>
      <c r="B39" s="29">
        <v>1.56</v>
      </c>
      <c r="C39" s="36">
        <v>1.56</v>
      </c>
      <c r="E39" s="17">
        <f t="shared" si="1"/>
        <v>1.56</v>
      </c>
      <c r="F39" s="17">
        <v>1</v>
      </c>
      <c r="J39" t="s">
        <v>344</v>
      </c>
    </row>
    <row r="40" spans="1:11">
      <c r="A40" s="31" t="s">
        <v>41</v>
      </c>
      <c r="B40" s="75">
        <v>8.0999999999999996E-3</v>
      </c>
      <c r="C40" s="36">
        <v>0.81</v>
      </c>
      <c r="E40" s="18">
        <f>B40</f>
        <v>8.0999999999999996E-3</v>
      </c>
    </row>
    <row r="41" spans="1:11" ht="15.75" thickBot="1">
      <c r="A41" s="31" t="s">
        <v>42</v>
      </c>
      <c r="B41" s="75">
        <v>0.22409999999999999</v>
      </c>
      <c r="C41" s="36">
        <v>22.41</v>
      </c>
      <c r="E41" s="18">
        <f t="shared" si="1"/>
        <v>0.22409999999999999</v>
      </c>
      <c r="F41" s="59" t="s">
        <v>374</v>
      </c>
      <c r="G41" t="s">
        <v>324</v>
      </c>
      <c r="H41" t="s">
        <v>325</v>
      </c>
      <c r="J41" t="s">
        <v>372</v>
      </c>
      <c r="K41" t="s">
        <v>375</v>
      </c>
    </row>
    <row r="42" spans="1:11" ht="15.75" thickBot="1">
      <c r="A42" s="32" t="s">
        <v>43</v>
      </c>
      <c r="B42" s="28"/>
      <c r="C42" s="33"/>
      <c r="E42" s="17"/>
    </row>
    <row r="43" spans="1:11" ht="15.75" thickTop="1">
      <c r="A43" s="34" t="s">
        <v>44</v>
      </c>
      <c r="B43" s="30">
        <v>0.56999999999999995</v>
      </c>
      <c r="C43" s="35">
        <v>0.56999999999999995</v>
      </c>
      <c r="E43" s="17">
        <f t="shared" ref="E43:E47" si="2">B43</f>
        <v>0.56999999999999995</v>
      </c>
      <c r="F43" s="59"/>
    </row>
    <row r="44" spans="1:11">
      <c r="A44" s="31" t="s">
        <v>45</v>
      </c>
      <c r="B44" s="29">
        <v>2.0299999999999998</v>
      </c>
      <c r="C44" s="36">
        <v>2.0299999999999998</v>
      </c>
      <c r="E44" s="17">
        <f t="shared" si="2"/>
        <v>2.0299999999999998</v>
      </c>
      <c r="F44" s="59"/>
      <c r="J44" t="s">
        <v>345</v>
      </c>
    </row>
    <row r="45" spans="1:11">
      <c r="A45" s="31" t="s">
        <v>46</v>
      </c>
      <c r="B45" s="29" t="s">
        <v>380</v>
      </c>
      <c r="C45" s="36" t="s">
        <v>380</v>
      </c>
      <c r="E45" s="17" t="str">
        <f t="shared" si="2"/>
        <v>2,05M</v>
      </c>
    </row>
    <row r="46" spans="1:11">
      <c r="A46" s="31" t="s">
        <v>47</v>
      </c>
      <c r="B46" s="29" t="s">
        <v>381</v>
      </c>
      <c r="C46" s="36" t="s">
        <v>381</v>
      </c>
      <c r="E46" s="17" t="str">
        <f t="shared" si="2"/>
        <v>592,19K</v>
      </c>
      <c r="F46" s="59"/>
    </row>
    <row r="47" spans="1:11" ht="15.75" thickBot="1">
      <c r="A47" s="31" t="s">
        <v>48</v>
      </c>
      <c r="B47" s="29">
        <v>2.88</v>
      </c>
      <c r="C47" s="36">
        <v>2.88</v>
      </c>
      <c r="E47" s="17">
        <f t="shared" si="2"/>
        <v>2.88</v>
      </c>
      <c r="F47" s="59"/>
      <c r="J47" t="s">
        <v>343</v>
      </c>
    </row>
    <row r="48" spans="1:11" ht="15.75" thickBot="1">
      <c r="A48" s="32"/>
      <c r="B48" s="28"/>
      <c r="C48" s="33"/>
      <c r="E48" s="17"/>
    </row>
    <row r="49" spans="1:10" ht="15.75" thickTop="1">
      <c r="A49" s="34" t="s">
        <v>49</v>
      </c>
      <c r="B49" s="74">
        <v>1.17E-2</v>
      </c>
      <c r="C49" s="35">
        <v>1.19</v>
      </c>
      <c r="E49" s="18">
        <f t="shared" ref="E49:E52" si="3">B49</f>
        <v>1.17E-2</v>
      </c>
      <c r="F49" s="59"/>
      <c r="J49" t="s">
        <v>350</v>
      </c>
    </row>
    <row r="50" spans="1:10">
      <c r="A50" s="31" t="s">
        <v>50</v>
      </c>
      <c r="B50" s="75">
        <v>7.6E-3</v>
      </c>
      <c r="C50" s="36">
        <v>0.76</v>
      </c>
      <c r="E50" s="18">
        <f t="shared" si="3"/>
        <v>7.6E-3</v>
      </c>
    </row>
    <row r="51" spans="1:10">
      <c r="A51" s="97" t="s">
        <v>51</v>
      </c>
      <c r="B51" s="96">
        <v>0.67830000000000001</v>
      </c>
      <c r="C51" s="98">
        <v>67.83</v>
      </c>
      <c r="E51" s="18">
        <f t="shared" si="3"/>
        <v>0.67830000000000001</v>
      </c>
    </row>
    <row r="52" spans="1:10" ht="15.75" thickBot="1">
      <c r="A52" s="99" t="s">
        <v>52</v>
      </c>
      <c r="B52" s="100">
        <v>1E-4</v>
      </c>
      <c r="C52" s="101">
        <v>0.01</v>
      </c>
      <c r="E52" s="18">
        <f t="shared" si="3"/>
        <v>1E-4</v>
      </c>
    </row>
  </sheetData>
  <conditionalFormatting sqref="E3 E5">
    <cfRule type="expression" dxfId="275" priority="184">
      <formula>B3&gt;=C3</formula>
    </cfRule>
    <cfRule type="expression" dxfId="274" priority="185">
      <formula>C3&gt;=B3</formula>
    </cfRule>
  </conditionalFormatting>
  <conditionalFormatting sqref="E2">
    <cfRule type="cellIs" dxfId="273" priority="148" operator="equal">
      <formula>"-"</formula>
    </cfRule>
    <cfRule type="expression" dxfId="272" priority="149">
      <formula>B2&gt;=C2</formula>
    </cfRule>
    <cfRule type="expression" dxfId="271" priority="150">
      <formula>C2&gt;=B2</formula>
    </cfRule>
  </conditionalFormatting>
  <conditionalFormatting sqref="E52">
    <cfRule type="cellIs" dxfId="270" priority="10" operator="equal">
      <formula>"-"</formula>
    </cfRule>
    <cfRule type="expression" dxfId="269" priority="11">
      <formula>B52&gt;=C52</formula>
    </cfRule>
    <cfRule type="expression" dxfId="268" priority="12">
      <formula>C52&gt;=B52</formula>
    </cfRule>
  </conditionalFormatting>
  <conditionalFormatting sqref="E4">
    <cfRule type="cellIs" dxfId="267" priority="142" operator="equal">
      <formula>"-"</formula>
    </cfRule>
    <cfRule type="expression" dxfId="266" priority="143">
      <formula>B4&gt;=C4</formula>
    </cfRule>
    <cfRule type="expression" dxfId="265" priority="144">
      <formula>C4&gt;=B4</formula>
    </cfRule>
  </conditionalFormatting>
  <conditionalFormatting sqref="E6">
    <cfRule type="cellIs" dxfId="264" priority="139" operator="equal">
      <formula>"-"</formula>
    </cfRule>
    <cfRule type="expression" dxfId="263" priority="140">
      <formula>B6&gt;=C6</formula>
    </cfRule>
    <cfRule type="expression" dxfId="262" priority="141">
      <formula>C6&gt;=B6</formula>
    </cfRule>
  </conditionalFormatting>
  <conditionalFormatting sqref="E7">
    <cfRule type="cellIs" dxfId="261" priority="136" operator="equal">
      <formula>"-"</formula>
    </cfRule>
    <cfRule type="expression" dxfId="260" priority="137">
      <formula>B7&gt;=C7</formula>
    </cfRule>
    <cfRule type="expression" dxfId="259" priority="138">
      <formula>C7&gt;=B7</formula>
    </cfRule>
  </conditionalFormatting>
  <conditionalFormatting sqref="E16">
    <cfRule type="cellIs" dxfId="258" priority="133" operator="equal">
      <formula>"-"</formula>
    </cfRule>
    <cfRule type="expression" dxfId="257" priority="134">
      <formula>B16&gt;=C16</formula>
    </cfRule>
    <cfRule type="expression" dxfId="256" priority="135">
      <formula>C16&gt;=B16</formula>
    </cfRule>
  </conditionalFormatting>
  <conditionalFormatting sqref="E17">
    <cfRule type="cellIs" dxfId="255" priority="130" operator="equal">
      <formula>"-"</formula>
    </cfRule>
    <cfRule type="expression" dxfId="254" priority="131">
      <formula>B17&gt;=C17</formula>
    </cfRule>
    <cfRule type="expression" dxfId="253" priority="132">
      <formula>C17&gt;=B17</formula>
    </cfRule>
  </conditionalFormatting>
  <conditionalFormatting sqref="E18">
    <cfRule type="cellIs" dxfId="252" priority="127" operator="equal">
      <formula>"-"</formula>
    </cfRule>
    <cfRule type="expression" dxfId="251" priority="128">
      <formula>B18&gt;=C18</formula>
    </cfRule>
    <cfRule type="expression" dxfId="250" priority="129">
      <formula>C18&gt;=B18</formula>
    </cfRule>
  </conditionalFormatting>
  <conditionalFormatting sqref="E19">
    <cfRule type="cellIs" dxfId="249" priority="124" operator="equal">
      <formula>"-"</formula>
    </cfRule>
    <cfRule type="expression" dxfId="248" priority="125">
      <formula>B19&gt;=C19</formula>
    </cfRule>
    <cfRule type="expression" dxfId="247" priority="126">
      <formula>C19&gt;=B19</formula>
    </cfRule>
  </conditionalFormatting>
  <conditionalFormatting sqref="E20">
    <cfRule type="cellIs" dxfId="246" priority="121" operator="equal">
      <formula>"-"</formula>
    </cfRule>
    <cfRule type="expression" dxfId="245" priority="122">
      <formula>B20&gt;=C20</formula>
    </cfRule>
    <cfRule type="expression" dxfId="244" priority="123">
      <formula>C20&gt;=B20</formula>
    </cfRule>
  </conditionalFormatting>
  <conditionalFormatting sqref="E21">
    <cfRule type="cellIs" dxfId="243" priority="118" operator="equal">
      <formula>"-"</formula>
    </cfRule>
    <cfRule type="expression" dxfId="242" priority="119">
      <formula>B21&gt;=C21</formula>
    </cfRule>
    <cfRule type="expression" dxfId="241" priority="120">
      <formula>C21&gt;=B21</formula>
    </cfRule>
  </conditionalFormatting>
  <conditionalFormatting sqref="E22">
    <cfRule type="cellIs" dxfId="240" priority="115" operator="equal">
      <formula>"-"</formula>
    </cfRule>
    <cfRule type="expression" dxfId="239" priority="116">
      <formula>B22&gt;=C22</formula>
    </cfRule>
    <cfRule type="expression" dxfId="238" priority="117">
      <formula>C22&gt;=B22</formula>
    </cfRule>
  </conditionalFormatting>
  <conditionalFormatting sqref="E38">
    <cfRule type="cellIs" dxfId="237" priority="112" operator="equal">
      <formula>"-"</formula>
    </cfRule>
    <cfRule type="expression" dxfId="236" priority="113">
      <formula>B38&gt;=C38</formula>
    </cfRule>
    <cfRule type="expression" dxfId="235" priority="114">
      <formula>C38&gt;=B38</formula>
    </cfRule>
  </conditionalFormatting>
  <conditionalFormatting sqref="E39">
    <cfRule type="cellIs" dxfId="234" priority="109" operator="equal">
      <formula>"-"</formula>
    </cfRule>
    <cfRule type="expression" dxfId="233" priority="110">
      <formula>B39&gt;=C39</formula>
    </cfRule>
    <cfRule type="expression" dxfId="232" priority="111">
      <formula>C39&gt;=B39</formula>
    </cfRule>
  </conditionalFormatting>
  <conditionalFormatting sqref="E43">
    <cfRule type="cellIs" dxfId="231" priority="106" operator="equal">
      <formula>"-"</formula>
    </cfRule>
    <cfRule type="expression" dxfId="230" priority="107">
      <formula>B43&gt;=C43</formula>
    </cfRule>
    <cfRule type="expression" dxfId="229" priority="108">
      <formula>C43&gt;=B43</formula>
    </cfRule>
  </conditionalFormatting>
  <conditionalFormatting sqref="E44">
    <cfRule type="cellIs" dxfId="228" priority="103" operator="equal">
      <formula>"-"</formula>
    </cfRule>
    <cfRule type="expression" dxfId="227" priority="104">
      <formula>B44&gt;=C44</formula>
    </cfRule>
    <cfRule type="expression" dxfId="226" priority="105">
      <formula>C44&gt;=B44</formula>
    </cfRule>
  </conditionalFormatting>
  <conditionalFormatting sqref="E45">
    <cfRule type="cellIs" dxfId="225" priority="100" operator="equal">
      <formula>"-"</formula>
    </cfRule>
    <cfRule type="expression" dxfId="224" priority="101">
      <formula>B45&gt;=C45</formula>
    </cfRule>
    <cfRule type="expression" dxfId="223" priority="102">
      <formula>C45&gt;=B45</formula>
    </cfRule>
  </conditionalFormatting>
  <conditionalFormatting sqref="E46">
    <cfRule type="cellIs" dxfId="222" priority="97" operator="equal">
      <formula>"-"</formula>
    </cfRule>
    <cfRule type="expression" dxfId="221" priority="98">
      <formula>B46&gt;=C46</formula>
    </cfRule>
    <cfRule type="expression" dxfId="220" priority="99">
      <formula>C46&gt;=B46</formula>
    </cfRule>
  </conditionalFormatting>
  <conditionalFormatting sqref="E47">
    <cfRule type="cellIs" dxfId="219" priority="94" operator="equal">
      <formula>"-"</formula>
    </cfRule>
    <cfRule type="expression" dxfId="218" priority="95">
      <formula>B47&gt;=C47</formula>
    </cfRule>
    <cfRule type="expression" dxfId="217" priority="96">
      <formula>C47&gt;=B47</formula>
    </cfRule>
  </conditionalFormatting>
  <conditionalFormatting sqref="E8">
    <cfRule type="cellIs" dxfId="216" priority="91" operator="equal">
      <formula>"-"</formula>
    </cfRule>
    <cfRule type="expression" dxfId="215" priority="92">
      <formula>B8&gt;=C8</formula>
    </cfRule>
    <cfRule type="expression" dxfId="214" priority="93">
      <formula>C8&gt;=B8</formula>
    </cfRule>
  </conditionalFormatting>
  <conditionalFormatting sqref="E9">
    <cfRule type="cellIs" dxfId="213" priority="88" operator="equal">
      <formula>"-"</formula>
    </cfRule>
    <cfRule type="expression" dxfId="212" priority="89">
      <formula>B9&gt;=C9</formula>
    </cfRule>
    <cfRule type="expression" dxfId="211" priority="90">
      <formula>C9&gt;=B9</formula>
    </cfRule>
  </conditionalFormatting>
  <conditionalFormatting sqref="E10">
    <cfRule type="cellIs" dxfId="210" priority="85" operator="equal">
      <formula>"-"</formula>
    </cfRule>
    <cfRule type="expression" dxfId="209" priority="86">
      <formula>B10&gt;=C10</formula>
    </cfRule>
    <cfRule type="expression" dxfId="208" priority="87">
      <formula>C10&gt;=B10</formula>
    </cfRule>
  </conditionalFormatting>
  <conditionalFormatting sqref="E11">
    <cfRule type="cellIs" dxfId="207" priority="82" operator="equal">
      <formula>"-"</formula>
    </cfRule>
    <cfRule type="expression" dxfId="206" priority="83">
      <formula>B11&gt;=C11</formula>
    </cfRule>
    <cfRule type="expression" dxfId="205" priority="84">
      <formula>C11&gt;=B11</formula>
    </cfRule>
  </conditionalFormatting>
  <conditionalFormatting sqref="E12">
    <cfRule type="cellIs" dxfId="204" priority="79" operator="equal">
      <formula>"-"</formula>
    </cfRule>
    <cfRule type="expression" dxfId="203" priority="80">
      <formula>B12&gt;=C12</formula>
    </cfRule>
    <cfRule type="expression" dxfId="202" priority="81">
      <formula>C12&gt;=B12</formula>
    </cfRule>
  </conditionalFormatting>
  <conditionalFormatting sqref="E13">
    <cfRule type="cellIs" dxfId="201" priority="76" operator="equal">
      <formula>"-"</formula>
    </cfRule>
    <cfRule type="expression" dxfId="200" priority="77">
      <formula>B13&gt;=C13</formula>
    </cfRule>
    <cfRule type="expression" dxfId="199" priority="78">
      <formula>C13&gt;=B13</formula>
    </cfRule>
  </conditionalFormatting>
  <conditionalFormatting sqref="E14">
    <cfRule type="cellIs" dxfId="198" priority="73" operator="equal">
      <formula>"-"</formula>
    </cfRule>
    <cfRule type="expression" dxfId="197" priority="74">
      <formula>B14&gt;=C14</formula>
    </cfRule>
    <cfRule type="expression" dxfId="196" priority="75">
      <formula>C14&gt;=B14</formula>
    </cfRule>
  </conditionalFormatting>
  <conditionalFormatting sqref="E15">
    <cfRule type="cellIs" dxfId="195" priority="70" operator="equal">
      <formula>"-"</formula>
    </cfRule>
    <cfRule type="expression" dxfId="194" priority="71">
      <formula>B15&gt;=C15</formula>
    </cfRule>
    <cfRule type="expression" dxfId="193" priority="72">
      <formula>C15&gt;=B15</formula>
    </cfRule>
  </conditionalFormatting>
  <conditionalFormatting sqref="E24">
    <cfRule type="cellIs" dxfId="192" priority="67" operator="equal">
      <formula>"-"</formula>
    </cfRule>
    <cfRule type="expression" dxfId="191" priority="68">
      <formula>B24&gt;=C24</formula>
    </cfRule>
    <cfRule type="expression" dxfId="190" priority="69">
      <formula>C24&gt;=B24</formula>
    </cfRule>
  </conditionalFormatting>
  <conditionalFormatting sqref="E23">
    <cfRule type="cellIs" dxfId="189" priority="64" operator="equal">
      <formula>"-"</formula>
    </cfRule>
    <cfRule type="expression" dxfId="188" priority="65">
      <formula>B23&gt;=C23</formula>
    </cfRule>
    <cfRule type="expression" dxfId="187" priority="66">
      <formula>C23&gt;=B23</formula>
    </cfRule>
  </conditionalFormatting>
  <conditionalFormatting sqref="E25">
    <cfRule type="cellIs" dxfId="186" priority="61" operator="equal">
      <formula>"-"</formula>
    </cfRule>
    <cfRule type="expression" dxfId="185" priority="62">
      <formula>B25&gt;=C25</formula>
    </cfRule>
    <cfRule type="expression" dxfId="184" priority="63">
      <formula>C25&gt;=B25</formula>
    </cfRule>
  </conditionalFormatting>
  <conditionalFormatting sqref="E26">
    <cfRule type="cellIs" dxfId="183" priority="58" operator="equal">
      <formula>"-"</formula>
    </cfRule>
    <cfRule type="expression" dxfId="182" priority="59">
      <formula>B26&gt;=C26</formula>
    </cfRule>
    <cfRule type="expression" dxfId="181" priority="60">
      <formula>C26&gt;=B26</formula>
    </cfRule>
  </conditionalFormatting>
  <conditionalFormatting sqref="E27">
    <cfRule type="cellIs" dxfId="180" priority="55" operator="equal">
      <formula>"-"</formula>
    </cfRule>
    <cfRule type="expression" dxfId="179" priority="56">
      <formula>B27&gt;=C27</formula>
    </cfRule>
    <cfRule type="expression" dxfId="178" priority="57">
      <formula>C27&gt;=B27</formula>
    </cfRule>
  </conditionalFormatting>
  <conditionalFormatting sqref="E28">
    <cfRule type="cellIs" dxfId="177" priority="52" operator="equal">
      <formula>"-"</formula>
    </cfRule>
    <cfRule type="expression" dxfId="176" priority="53">
      <formula>B28&gt;=C28</formula>
    </cfRule>
    <cfRule type="expression" dxfId="175" priority="54">
      <formula>C28&gt;=B28</formula>
    </cfRule>
  </conditionalFormatting>
  <conditionalFormatting sqref="E30">
    <cfRule type="cellIs" dxfId="174" priority="49" operator="equal">
      <formula>"-"</formula>
    </cfRule>
    <cfRule type="expression" dxfId="173" priority="50">
      <formula>B30&gt;=C30</formula>
    </cfRule>
    <cfRule type="expression" dxfId="172" priority="51">
      <formula>C30&gt;=B30</formula>
    </cfRule>
  </conditionalFormatting>
  <conditionalFormatting sqref="E31">
    <cfRule type="cellIs" dxfId="171" priority="46" operator="equal">
      <formula>"-"</formula>
    </cfRule>
    <cfRule type="expression" dxfId="170" priority="47">
      <formula>B31&gt;=C31</formula>
    </cfRule>
    <cfRule type="expression" dxfId="169" priority="48">
      <formula>C31&gt;=B31</formula>
    </cfRule>
  </conditionalFormatting>
  <conditionalFormatting sqref="E33">
    <cfRule type="cellIs" dxfId="168" priority="43" operator="equal">
      <formula>"-"</formula>
    </cfRule>
    <cfRule type="expression" dxfId="167" priority="44">
      <formula>B33&gt;=C33</formula>
    </cfRule>
    <cfRule type="expression" dxfId="166" priority="45">
      <formula>C33&gt;=B33</formula>
    </cfRule>
  </conditionalFormatting>
  <conditionalFormatting sqref="E32">
    <cfRule type="cellIs" dxfId="165" priority="40" operator="equal">
      <formula>"-"</formula>
    </cfRule>
    <cfRule type="expression" dxfId="164" priority="41">
      <formula>B32&gt;=C32</formula>
    </cfRule>
    <cfRule type="expression" dxfId="163" priority="42">
      <formula>C32&gt;=B32</formula>
    </cfRule>
  </conditionalFormatting>
  <conditionalFormatting sqref="E34">
    <cfRule type="cellIs" dxfId="162" priority="37" operator="equal">
      <formula>"-"</formula>
    </cfRule>
    <cfRule type="expression" dxfId="161" priority="38">
      <formula>B34&gt;=C34</formula>
    </cfRule>
    <cfRule type="expression" dxfId="160" priority="39">
      <formula>C34&gt;=B34</formula>
    </cfRule>
  </conditionalFormatting>
  <conditionalFormatting sqref="E35">
    <cfRule type="cellIs" dxfId="159" priority="34" operator="equal">
      <formula>"-"</formula>
    </cfRule>
    <cfRule type="expression" dxfId="158" priority="35">
      <formula>B35&gt;=C35</formula>
    </cfRule>
    <cfRule type="expression" dxfId="157" priority="36">
      <formula>C35&gt;=B35</formula>
    </cfRule>
  </conditionalFormatting>
  <conditionalFormatting sqref="E36">
    <cfRule type="cellIs" dxfId="156" priority="31" operator="equal">
      <formula>"-"</formula>
    </cfRule>
    <cfRule type="expression" dxfId="155" priority="32">
      <formula>B36&gt;=C36</formula>
    </cfRule>
    <cfRule type="expression" dxfId="154" priority="33">
      <formula>C36&gt;=B36</formula>
    </cfRule>
  </conditionalFormatting>
  <conditionalFormatting sqref="E40">
    <cfRule type="cellIs" dxfId="153" priority="25" operator="equal">
      <formula>"-"</formula>
    </cfRule>
    <cfRule type="expression" dxfId="152" priority="26">
      <formula>B40&gt;=C40</formula>
    </cfRule>
    <cfRule type="expression" dxfId="151" priority="27">
      <formula>C40&gt;=B40</formula>
    </cfRule>
  </conditionalFormatting>
  <conditionalFormatting sqref="E41">
    <cfRule type="cellIs" dxfId="150" priority="22" operator="equal">
      <formula>"-"</formula>
    </cfRule>
    <cfRule type="expression" dxfId="149" priority="23">
      <formula>B41&gt;=C41</formula>
    </cfRule>
    <cfRule type="expression" dxfId="148" priority="24">
      <formula>C41&gt;=B41</formula>
    </cfRule>
  </conditionalFormatting>
  <conditionalFormatting sqref="E49">
    <cfRule type="cellIs" dxfId="147" priority="19" operator="equal">
      <formula>"-"</formula>
    </cfRule>
    <cfRule type="expression" dxfId="146" priority="20">
      <formula>B49&gt;=C49</formula>
    </cfRule>
    <cfRule type="expression" dxfId="145" priority="21">
      <formula>C49&gt;=B49</formula>
    </cfRule>
  </conditionalFormatting>
  <conditionalFormatting sqref="E50">
    <cfRule type="cellIs" dxfId="144" priority="16" operator="equal">
      <formula>"-"</formula>
    </cfRule>
    <cfRule type="expression" dxfId="143" priority="17">
      <formula>B50&gt;=C50</formula>
    </cfRule>
    <cfRule type="expression" dxfId="142" priority="18">
      <formula>C50&gt;=B50</formula>
    </cfRule>
  </conditionalFormatting>
  <conditionalFormatting sqref="E51">
    <cfRule type="cellIs" dxfId="141" priority="13" operator="equal">
      <formula>"-"</formula>
    </cfRule>
    <cfRule type="expression" dxfId="140" priority="14">
      <formula>B51&gt;=C51</formula>
    </cfRule>
    <cfRule type="expression" dxfId="139" priority="15">
      <formula>C51&gt;=B51</formula>
    </cfRule>
  </conditionalFormatting>
  <conditionalFormatting sqref="F38:F39">
    <cfRule type="cellIs" dxfId="138" priority="7" operator="equal">
      <formula>"-"</formula>
    </cfRule>
    <cfRule type="expression" dxfId="137" priority="8">
      <formula>$E$38&gt;=$F$38</formula>
    </cfRule>
    <cfRule type="expression" dxfId="136" priority="9">
      <formula>$F$38&gt;=$E$38</formula>
    </cfRule>
  </conditionalFormatting>
  <conditionalFormatting sqref="F7">
    <cfRule type="cellIs" dxfId="135" priority="4" operator="equal">
      <formula>"-"</formula>
    </cfRule>
    <cfRule type="expression" dxfId="134" priority="5">
      <formula>$E$38&gt;=$F$38</formula>
    </cfRule>
    <cfRule type="expression" dxfId="133" priority="6">
      <formula>$F$38&gt;=$E$38</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3"/>
  <dimension ref="A1:H35"/>
  <sheetViews>
    <sheetView workbookViewId="0">
      <pane ySplit="2" topLeftCell="A13" activePane="bottomLeft" state="frozen"/>
      <selection pane="bottomLeft" activeCell="G37" sqref="G37"/>
    </sheetView>
  </sheetViews>
  <sheetFormatPr defaultColWidth="26.85546875" defaultRowHeight="15"/>
  <cols>
    <col min="1" max="1" width="35.85546875" customWidth="1"/>
    <col min="2" max="2" width="10.5703125" customWidth="1"/>
    <col min="3" max="3" width="11.7109375" customWidth="1"/>
    <col min="4" max="4" width="10.28515625" customWidth="1"/>
    <col min="5" max="5" width="10.42578125" customWidth="1"/>
    <col min="6" max="6" width="7.5703125" customWidth="1"/>
    <col min="7" max="7" width="20.7109375" style="27" customWidth="1"/>
  </cols>
  <sheetData>
    <row r="1" spans="1:8">
      <c r="A1" s="89" t="s">
        <v>53</v>
      </c>
      <c r="B1" s="40">
        <v>2021</v>
      </c>
      <c r="C1" s="40">
        <v>2021</v>
      </c>
      <c r="D1" s="40">
        <v>2020</v>
      </c>
      <c r="E1" s="41">
        <v>2020</v>
      </c>
      <c r="G1" s="25" t="s">
        <v>110</v>
      </c>
      <c r="H1" s="24" t="s">
        <v>177</v>
      </c>
    </row>
    <row r="2" spans="1:8" ht="15.75" thickBot="1">
      <c r="A2" s="90"/>
      <c r="B2" s="37">
        <v>44377</v>
      </c>
      <c r="C2" s="37">
        <v>44286</v>
      </c>
      <c r="D2" s="37">
        <v>44561</v>
      </c>
      <c r="E2" s="42">
        <v>44469</v>
      </c>
      <c r="G2" s="25"/>
      <c r="H2" s="24"/>
    </row>
    <row r="3" spans="1:8" ht="16.5" thickTop="1" thickBot="1">
      <c r="A3" s="43" t="s">
        <v>54</v>
      </c>
      <c r="B3" s="38">
        <v>3801.54</v>
      </c>
      <c r="C3" s="38">
        <v>3173.14</v>
      </c>
      <c r="D3" s="38">
        <v>7681.79</v>
      </c>
      <c r="E3" s="44">
        <v>3192.01</v>
      </c>
      <c r="G3" s="26">
        <f t="shared" ref="G3:G35" si="0">AVERAGE(B3:E3)</f>
        <v>4462.1200000000008</v>
      </c>
      <c r="H3" s="24">
        <f t="shared" ref="H3:H35" si="1">B3</f>
        <v>3801.54</v>
      </c>
    </row>
    <row r="4" spans="1:8" ht="15.75" thickTop="1">
      <c r="A4" s="34" t="s">
        <v>81</v>
      </c>
      <c r="B4" s="30">
        <v>3801.54</v>
      </c>
      <c r="C4" s="30">
        <v>3173.14</v>
      </c>
      <c r="D4" s="30">
        <v>7681.79</v>
      </c>
      <c r="E4" s="35">
        <v>3192.01</v>
      </c>
      <c r="G4" s="26">
        <f t="shared" si="0"/>
        <v>4462.1200000000008</v>
      </c>
      <c r="H4" s="50">
        <f t="shared" si="1"/>
        <v>3801.54</v>
      </c>
    </row>
    <row r="5" spans="1:8" ht="15.75" thickBot="1">
      <c r="A5" s="31" t="s">
        <v>82</v>
      </c>
      <c r="B5" s="29" t="s">
        <v>5</v>
      </c>
      <c r="C5" s="29" t="s">
        <v>5</v>
      </c>
      <c r="D5" s="29" t="s">
        <v>5</v>
      </c>
      <c r="E5" s="36" t="s">
        <v>5</v>
      </c>
      <c r="G5" s="26" t="e">
        <f t="shared" si="0"/>
        <v>#DIV/0!</v>
      </c>
      <c r="H5" s="50" t="str">
        <f t="shared" si="1"/>
        <v>-</v>
      </c>
    </row>
    <row r="6" spans="1:8" ht="15.75" thickBot="1">
      <c r="A6" s="45" t="s">
        <v>83</v>
      </c>
      <c r="B6" s="39">
        <v>2157.65</v>
      </c>
      <c r="C6" s="39">
        <v>2241.41</v>
      </c>
      <c r="D6" s="39">
        <v>5316.7</v>
      </c>
      <c r="E6" s="46">
        <v>2506.6799999999998</v>
      </c>
      <c r="G6" s="26">
        <f t="shared" si="0"/>
        <v>3055.6099999999997</v>
      </c>
      <c r="H6" s="50">
        <f t="shared" si="1"/>
        <v>2157.65</v>
      </c>
    </row>
    <row r="7" spans="1:8" ht="15.75" thickBot="1">
      <c r="A7" s="47" t="s">
        <v>55</v>
      </c>
      <c r="B7" s="39">
        <v>1643.89</v>
      </c>
      <c r="C7" s="39">
        <v>931.73</v>
      </c>
      <c r="D7" s="39">
        <v>2365.08</v>
      </c>
      <c r="E7" s="46">
        <v>685.33</v>
      </c>
      <c r="G7" s="26">
        <f t="shared" si="0"/>
        <v>1406.5074999999999</v>
      </c>
      <c r="H7" s="50">
        <f t="shared" si="1"/>
        <v>1643.89</v>
      </c>
    </row>
    <row r="8" spans="1:8" ht="15.75" thickBot="1">
      <c r="A8" s="32" t="s">
        <v>84</v>
      </c>
      <c r="B8" s="28">
        <v>2444.9299999999998</v>
      </c>
      <c r="C8" s="28">
        <v>1611.92</v>
      </c>
      <c r="D8" s="28">
        <v>6268.09</v>
      </c>
      <c r="E8" s="33">
        <v>1588.63</v>
      </c>
      <c r="G8" s="26">
        <f t="shared" si="0"/>
        <v>2978.3924999999999</v>
      </c>
      <c r="H8" s="50">
        <f t="shared" si="1"/>
        <v>2444.9299999999998</v>
      </c>
    </row>
    <row r="9" spans="1:8" ht="29.25" thickTop="1">
      <c r="A9" s="34" t="s">
        <v>85</v>
      </c>
      <c r="B9" s="30">
        <v>453.29</v>
      </c>
      <c r="C9" s="30">
        <v>224.45</v>
      </c>
      <c r="D9" s="30">
        <v>224.42</v>
      </c>
      <c r="E9" s="35">
        <v>178.51</v>
      </c>
      <c r="G9" s="26">
        <f t="shared" si="0"/>
        <v>270.16750000000002</v>
      </c>
      <c r="H9" s="50">
        <f t="shared" si="1"/>
        <v>453.29</v>
      </c>
    </row>
    <row r="10" spans="1:8">
      <c r="A10" s="31" t="s">
        <v>86</v>
      </c>
      <c r="B10" s="29">
        <v>148.6</v>
      </c>
      <c r="C10" s="29">
        <v>43.01</v>
      </c>
      <c r="D10" s="29">
        <v>102.44</v>
      </c>
      <c r="E10" s="36">
        <v>41.36</v>
      </c>
      <c r="G10" s="26">
        <f t="shared" si="0"/>
        <v>83.852499999999992</v>
      </c>
      <c r="H10" s="50">
        <f t="shared" si="1"/>
        <v>148.6</v>
      </c>
    </row>
    <row r="11" spans="1:8">
      <c r="A11" s="31" t="s">
        <v>87</v>
      </c>
      <c r="B11" s="29" t="s">
        <v>5</v>
      </c>
      <c r="C11" s="29" t="s">
        <v>5</v>
      </c>
      <c r="D11" s="29" t="s">
        <v>5</v>
      </c>
      <c r="E11" s="36" t="s">
        <v>5</v>
      </c>
      <c r="G11" s="26" t="e">
        <f t="shared" si="0"/>
        <v>#DIV/0!</v>
      </c>
      <c r="H11" s="50" t="str">
        <f t="shared" si="1"/>
        <v>-</v>
      </c>
    </row>
    <row r="12" spans="1:8" ht="28.5">
      <c r="A12" s="31" t="s">
        <v>88</v>
      </c>
      <c r="B12" s="29">
        <v>1722.13</v>
      </c>
      <c r="C12" s="29">
        <v>-948.75</v>
      </c>
      <c r="D12" s="29">
        <v>589.89</v>
      </c>
      <c r="E12" s="36">
        <v>-1147.2</v>
      </c>
      <c r="G12" s="26">
        <f t="shared" si="0"/>
        <v>54.017499999999984</v>
      </c>
      <c r="H12" s="50">
        <f t="shared" si="1"/>
        <v>1722.13</v>
      </c>
    </row>
    <row r="13" spans="1:8">
      <c r="A13" s="31" t="s">
        <v>89</v>
      </c>
      <c r="B13" s="29" t="s">
        <v>5</v>
      </c>
      <c r="C13" s="29" t="s">
        <v>5</v>
      </c>
      <c r="D13" s="29" t="s">
        <v>5</v>
      </c>
      <c r="E13" s="36" t="s">
        <v>5</v>
      </c>
      <c r="G13" s="26" t="e">
        <f t="shared" si="0"/>
        <v>#DIV/0!</v>
      </c>
      <c r="H13" s="50" t="str">
        <f t="shared" si="1"/>
        <v>-</v>
      </c>
    </row>
    <row r="14" spans="1:8" ht="15.75" thickBot="1">
      <c r="A14" s="31" t="s">
        <v>90</v>
      </c>
      <c r="B14" s="29">
        <v>-2036.75</v>
      </c>
      <c r="C14" s="29">
        <v>51.81</v>
      </c>
      <c r="D14" s="29">
        <v>34.630000000000003</v>
      </c>
      <c r="E14" s="36">
        <v>9.2799999999999994</v>
      </c>
      <c r="G14" s="26">
        <f t="shared" si="0"/>
        <v>-485.25749999999999</v>
      </c>
      <c r="H14" s="50">
        <f t="shared" si="1"/>
        <v>-2036.75</v>
      </c>
    </row>
    <row r="15" spans="1:8" ht="15.75" thickBot="1">
      <c r="A15" s="47" t="s">
        <v>56</v>
      </c>
      <c r="B15" s="39">
        <v>1356.62</v>
      </c>
      <c r="C15" s="39">
        <v>1561.21</v>
      </c>
      <c r="D15" s="39">
        <v>1413.7</v>
      </c>
      <c r="E15" s="46">
        <v>1603.38</v>
      </c>
      <c r="G15" s="26">
        <f t="shared" si="0"/>
        <v>1483.7275</v>
      </c>
      <c r="H15" s="50">
        <f t="shared" si="1"/>
        <v>1356.62</v>
      </c>
    </row>
    <row r="16" spans="1:8" ht="15.75" thickBot="1">
      <c r="A16" s="45" t="s">
        <v>91</v>
      </c>
      <c r="B16" s="39">
        <v>-74.599999999999994</v>
      </c>
      <c r="C16" s="39">
        <v>-230.58</v>
      </c>
      <c r="D16" s="39">
        <v>224.75</v>
      </c>
      <c r="E16" s="46">
        <v>-332.54</v>
      </c>
      <c r="G16" s="26">
        <f t="shared" si="0"/>
        <v>-103.24250000000001</v>
      </c>
      <c r="H16" s="50">
        <f t="shared" si="1"/>
        <v>-74.599999999999994</v>
      </c>
    </row>
    <row r="17" spans="1:8" ht="15.75" thickBot="1">
      <c r="A17" s="45" t="s">
        <v>92</v>
      </c>
      <c r="B17" s="39" t="s">
        <v>5</v>
      </c>
      <c r="C17" s="39" t="s">
        <v>5</v>
      </c>
      <c r="D17" s="39" t="s">
        <v>5</v>
      </c>
      <c r="E17" s="46" t="s">
        <v>5</v>
      </c>
      <c r="G17" s="26" t="e">
        <f t="shared" si="0"/>
        <v>#DIV/0!</v>
      </c>
      <c r="H17" s="50" t="str">
        <f t="shared" si="1"/>
        <v>-</v>
      </c>
    </row>
    <row r="18" spans="1:8" ht="15.75" thickBot="1">
      <c r="A18" s="45" t="s">
        <v>93</v>
      </c>
      <c r="B18" s="39">
        <v>-2.06</v>
      </c>
      <c r="C18" s="39">
        <v>-2.0699999999999998</v>
      </c>
      <c r="D18" s="39">
        <v>-1.98</v>
      </c>
      <c r="E18" s="46">
        <v>-1.48</v>
      </c>
      <c r="G18" s="26">
        <f t="shared" si="0"/>
        <v>-1.8975</v>
      </c>
      <c r="H18" s="50">
        <f t="shared" si="1"/>
        <v>-2.06</v>
      </c>
    </row>
    <row r="19" spans="1:8" ht="15.75" thickBot="1">
      <c r="A19" s="47" t="s">
        <v>94</v>
      </c>
      <c r="B19" s="39">
        <v>1279.95</v>
      </c>
      <c r="C19" s="39">
        <v>1328.57</v>
      </c>
      <c r="D19" s="39">
        <v>1636.46</v>
      </c>
      <c r="E19" s="46">
        <v>1269.3599999999999</v>
      </c>
      <c r="G19" s="26">
        <f t="shared" si="0"/>
        <v>1378.5849999999998</v>
      </c>
      <c r="H19" s="50">
        <f t="shared" si="1"/>
        <v>1279.95</v>
      </c>
    </row>
    <row r="20" spans="1:8" ht="15.75" thickBot="1">
      <c r="A20" s="45" t="s">
        <v>95</v>
      </c>
      <c r="B20" s="39">
        <v>-25.26</v>
      </c>
      <c r="C20" s="39">
        <v>99.74</v>
      </c>
      <c r="D20" s="39">
        <v>173.72</v>
      </c>
      <c r="E20" s="46">
        <v>118.8</v>
      </c>
      <c r="G20" s="26">
        <f t="shared" si="0"/>
        <v>91.75</v>
      </c>
      <c r="H20" s="50">
        <f t="shared" si="1"/>
        <v>-25.26</v>
      </c>
    </row>
    <row r="21" spans="1:8" ht="15.75" thickBot="1">
      <c r="A21" s="47" t="s">
        <v>96</v>
      </c>
      <c r="B21" s="39">
        <v>1305.22</v>
      </c>
      <c r="C21" s="39">
        <v>1228.83</v>
      </c>
      <c r="D21" s="39">
        <v>1462.74</v>
      </c>
      <c r="E21" s="46">
        <v>1150.55</v>
      </c>
      <c r="G21" s="26">
        <f t="shared" si="0"/>
        <v>1286.835</v>
      </c>
      <c r="H21" s="50">
        <f t="shared" si="1"/>
        <v>1305.22</v>
      </c>
    </row>
    <row r="22" spans="1:8" ht="15.75" thickBot="1">
      <c r="A22" s="45" t="s">
        <v>97</v>
      </c>
      <c r="B22" s="39">
        <v>-0.59</v>
      </c>
      <c r="C22" s="39">
        <v>5.0199999999999996</v>
      </c>
      <c r="D22" s="39">
        <v>-2.0699999999999998</v>
      </c>
      <c r="E22" s="46">
        <v>-3.74</v>
      </c>
      <c r="G22" s="26">
        <f t="shared" si="0"/>
        <v>-0.34500000000000008</v>
      </c>
      <c r="H22" s="50">
        <f t="shared" si="1"/>
        <v>-0.59</v>
      </c>
    </row>
    <row r="23" spans="1:8" ht="15.75" thickBot="1">
      <c r="A23" s="45" t="s">
        <v>98</v>
      </c>
      <c r="B23" s="39" t="s">
        <v>5</v>
      </c>
      <c r="C23" s="39" t="s">
        <v>5</v>
      </c>
      <c r="D23" s="39" t="s">
        <v>5</v>
      </c>
      <c r="E23" s="46" t="s">
        <v>5</v>
      </c>
      <c r="G23" s="26" t="e">
        <f t="shared" si="0"/>
        <v>#DIV/0!</v>
      </c>
      <c r="H23" s="50" t="str">
        <f t="shared" si="1"/>
        <v>-</v>
      </c>
    </row>
    <row r="24" spans="1:8" ht="24.75" thickBot="1">
      <c r="A24" s="45" t="s">
        <v>99</v>
      </c>
      <c r="B24" s="39" t="s">
        <v>5</v>
      </c>
      <c r="C24" s="39" t="s">
        <v>5</v>
      </c>
      <c r="D24" s="39" t="s">
        <v>5</v>
      </c>
      <c r="E24" s="46" t="s">
        <v>5</v>
      </c>
      <c r="G24" s="26" t="e">
        <f t="shared" si="0"/>
        <v>#DIV/0!</v>
      </c>
      <c r="H24" s="50" t="str">
        <f t="shared" si="1"/>
        <v>-</v>
      </c>
    </row>
    <row r="25" spans="1:8" ht="15.75" thickBot="1">
      <c r="A25" s="47" t="s">
        <v>100</v>
      </c>
      <c r="B25" s="39">
        <v>1304.6300000000001</v>
      </c>
      <c r="C25" s="39">
        <v>1233.8499999999999</v>
      </c>
      <c r="D25" s="39">
        <v>1460.67</v>
      </c>
      <c r="E25" s="46">
        <v>1146.81</v>
      </c>
      <c r="G25" s="26">
        <f t="shared" si="0"/>
        <v>1286.49</v>
      </c>
      <c r="H25" s="50">
        <f t="shared" si="1"/>
        <v>1304.6300000000001</v>
      </c>
    </row>
    <row r="26" spans="1:8" ht="15.75" thickBot="1">
      <c r="A26" s="45" t="s">
        <v>101</v>
      </c>
      <c r="B26" s="39" t="s">
        <v>5</v>
      </c>
      <c r="C26" s="39" t="s">
        <v>5</v>
      </c>
      <c r="D26" s="39" t="s">
        <v>5</v>
      </c>
      <c r="E26" s="46" t="s">
        <v>5</v>
      </c>
      <c r="G26" s="26" t="e">
        <f t="shared" si="0"/>
        <v>#DIV/0!</v>
      </c>
      <c r="H26" s="50" t="str">
        <f t="shared" si="1"/>
        <v>-</v>
      </c>
    </row>
    <row r="27" spans="1:8" ht="15.75" thickBot="1">
      <c r="A27" s="47" t="s">
        <v>57</v>
      </c>
      <c r="B27" s="39">
        <v>1304.6300000000001</v>
      </c>
      <c r="C27" s="39">
        <v>1233.8499999999999</v>
      </c>
      <c r="D27" s="39">
        <v>1460.67</v>
      </c>
      <c r="E27" s="46">
        <v>1146.81</v>
      </c>
      <c r="G27" s="26">
        <f t="shared" si="0"/>
        <v>1286.49</v>
      </c>
      <c r="H27" s="50">
        <f t="shared" si="1"/>
        <v>1304.6300000000001</v>
      </c>
    </row>
    <row r="28" spans="1:8" ht="15.75" thickBot="1">
      <c r="A28" s="45" t="s">
        <v>102</v>
      </c>
      <c r="B28" s="39" t="s">
        <v>5</v>
      </c>
      <c r="C28" s="39" t="s">
        <v>5</v>
      </c>
      <c r="D28" s="39" t="s">
        <v>5</v>
      </c>
      <c r="E28" s="46" t="s">
        <v>5</v>
      </c>
      <c r="G28" s="26" t="e">
        <f t="shared" si="0"/>
        <v>#DIV/0!</v>
      </c>
      <c r="H28" s="50" t="str">
        <f t="shared" si="1"/>
        <v>-</v>
      </c>
    </row>
    <row r="29" spans="1:8" ht="24.75" thickBot="1">
      <c r="A29" s="47" t="s">
        <v>103</v>
      </c>
      <c r="B29" s="39">
        <v>1304.6300000000001</v>
      </c>
      <c r="C29" s="39">
        <v>1233.8499999999999</v>
      </c>
      <c r="D29" s="39">
        <v>1460.67</v>
      </c>
      <c r="E29" s="46">
        <v>1146.81</v>
      </c>
      <c r="G29" s="26">
        <f t="shared" si="0"/>
        <v>1286.49</v>
      </c>
      <c r="H29" s="50">
        <f t="shared" si="1"/>
        <v>1304.6300000000001</v>
      </c>
    </row>
    <row r="30" spans="1:8" ht="15.75" thickBot="1">
      <c r="A30" s="45" t="s">
        <v>104</v>
      </c>
      <c r="B30" s="39" t="s">
        <v>5</v>
      </c>
      <c r="C30" s="39" t="s">
        <v>5</v>
      </c>
      <c r="D30" s="39" t="s">
        <v>5</v>
      </c>
      <c r="E30" s="46" t="s">
        <v>5</v>
      </c>
      <c r="G30" s="26" t="e">
        <f t="shared" si="0"/>
        <v>#DIV/0!</v>
      </c>
      <c r="H30" s="50" t="str">
        <f t="shared" si="1"/>
        <v>-</v>
      </c>
    </row>
    <row r="31" spans="1:8" ht="15.75" thickBot="1">
      <c r="A31" s="45" t="s">
        <v>105</v>
      </c>
      <c r="B31" s="39">
        <v>1304.6300000000001</v>
      </c>
      <c r="C31" s="39">
        <v>1233.8499999999999</v>
      </c>
      <c r="D31" s="39">
        <v>1460.67</v>
      </c>
      <c r="E31" s="46">
        <v>1146.81</v>
      </c>
      <c r="G31" s="26">
        <f t="shared" si="0"/>
        <v>1286.49</v>
      </c>
      <c r="H31" s="50">
        <f t="shared" si="1"/>
        <v>1304.6300000000001</v>
      </c>
    </row>
    <row r="32" spans="1:8" ht="15.75" thickBot="1">
      <c r="A32" s="45" t="s">
        <v>106</v>
      </c>
      <c r="B32" s="39">
        <v>2280.02</v>
      </c>
      <c r="C32" s="39">
        <v>2280</v>
      </c>
      <c r="D32" s="39">
        <v>2280</v>
      </c>
      <c r="E32" s="46">
        <v>2280</v>
      </c>
      <c r="G32" s="26">
        <f t="shared" si="0"/>
        <v>2280.0050000000001</v>
      </c>
      <c r="H32" s="50">
        <f t="shared" si="1"/>
        <v>2280.02</v>
      </c>
    </row>
    <row r="33" spans="1:8" ht="24.75" thickBot="1">
      <c r="A33" s="47" t="s">
        <v>107</v>
      </c>
      <c r="B33" s="39">
        <v>0.56999999999999995</v>
      </c>
      <c r="C33" s="39">
        <v>0.54</v>
      </c>
      <c r="D33" s="39">
        <v>0.64</v>
      </c>
      <c r="E33" s="46">
        <v>0.5</v>
      </c>
      <c r="G33" s="26">
        <f t="shared" si="0"/>
        <v>0.5625</v>
      </c>
      <c r="H33" s="50">
        <f t="shared" si="1"/>
        <v>0.56999999999999995</v>
      </c>
    </row>
    <row r="34" spans="1:8" ht="24.75" thickBot="1">
      <c r="A34" s="45" t="s">
        <v>108</v>
      </c>
      <c r="B34" s="39" t="s">
        <v>5</v>
      </c>
      <c r="C34" s="39" t="s">
        <v>5</v>
      </c>
      <c r="D34" s="39">
        <v>0.18</v>
      </c>
      <c r="E34" s="46" t="s">
        <v>5</v>
      </c>
      <c r="G34" s="26">
        <f t="shared" si="0"/>
        <v>0.18</v>
      </c>
      <c r="H34" s="50" t="str">
        <f t="shared" si="1"/>
        <v>-</v>
      </c>
    </row>
    <row r="35" spans="1:8" ht="24.75" thickBot="1">
      <c r="A35" s="86" t="s">
        <v>109</v>
      </c>
      <c r="B35" s="87">
        <v>0.56999999999999995</v>
      </c>
      <c r="C35" s="87">
        <v>0.54</v>
      </c>
      <c r="D35" s="87">
        <v>0.64</v>
      </c>
      <c r="E35" s="88">
        <v>0.5</v>
      </c>
      <c r="G35" s="26">
        <f t="shared" si="0"/>
        <v>0.5625</v>
      </c>
      <c r="H35" s="50">
        <f t="shared" si="1"/>
        <v>0.56999999999999995</v>
      </c>
    </row>
  </sheetData>
  <mergeCells count="1">
    <mergeCell ref="A1:A2"/>
  </mergeCells>
  <conditionalFormatting sqref="G3">
    <cfRule type="expression" priority="196">
      <formula>"-"</formula>
    </cfRule>
    <cfRule type="expression" dxfId="132" priority="197">
      <formula>B3&gt;=G3</formula>
    </cfRule>
    <cfRule type="expression" dxfId="131" priority="198">
      <formula>B3&lt;=G3</formula>
    </cfRule>
  </conditionalFormatting>
  <conditionalFormatting sqref="G4">
    <cfRule type="expression" priority="190">
      <formula>"-"</formula>
    </cfRule>
    <cfRule type="expression" dxfId="130" priority="191">
      <formula>B4&gt;=G4</formula>
    </cfRule>
    <cfRule type="expression" dxfId="129" priority="192">
      <formula>B4&lt;=G4</formula>
    </cfRule>
  </conditionalFormatting>
  <conditionalFormatting sqref="G5">
    <cfRule type="expression" priority="187">
      <formula>"-"</formula>
    </cfRule>
    <cfRule type="expression" dxfId="128" priority="188">
      <formula>B5&gt;=G5</formula>
    </cfRule>
    <cfRule type="expression" dxfId="127" priority="189">
      <formula>B5&lt;=G5</formula>
    </cfRule>
  </conditionalFormatting>
  <conditionalFormatting sqref="G6">
    <cfRule type="expression" priority="184">
      <formula>"-"</formula>
    </cfRule>
    <cfRule type="expression" dxfId="126" priority="185">
      <formula>B6&gt;=G6</formula>
    </cfRule>
    <cfRule type="expression" dxfId="125" priority="186">
      <formula>B6&lt;=G6</formula>
    </cfRule>
  </conditionalFormatting>
  <conditionalFormatting sqref="G7">
    <cfRule type="expression" priority="181">
      <formula>"-"</formula>
    </cfRule>
    <cfRule type="expression" dxfId="124" priority="182">
      <formula>B7&gt;=G7</formula>
    </cfRule>
    <cfRule type="expression" dxfId="123" priority="183">
      <formula>B7&lt;=G7</formula>
    </cfRule>
  </conditionalFormatting>
  <conditionalFormatting sqref="G8">
    <cfRule type="expression" priority="178">
      <formula>"-"</formula>
    </cfRule>
    <cfRule type="expression" dxfId="122" priority="179">
      <formula>B8&gt;=G8</formula>
    </cfRule>
    <cfRule type="expression" dxfId="121" priority="180">
      <formula>B8&lt;=G8</formula>
    </cfRule>
  </conditionalFormatting>
  <conditionalFormatting sqref="G9">
    <cfRule type="expression" priority="175">
      <formula>"-"</formula>
    </cfRule>
    <cfRule type="expression" dxfId="120" priority="176">
      <formula>B9&gt;=G9</formula>
    </cfRule>
    <cfRule type="expression" dxfId="119" priority="177">
      <formula>B9&lt;=G9</formula>
    </cfRule>
  </conditionalFormatting>
  <conditionalFormatting sqref="G10">
    <cfRule type="expression" priority="172">
      <formula>"-"</formula>
    </cfRule>
    <cfRule type="expression" dxfId="118" priority="173">
      <formula>B10&gt;=G10</formula>
    </cfRule>
    <cfRule type="expression" dxfId="117" priority="174">
      <formula>B10&lt;=G10</formula>
    </cfRule>
  </conditionalFormatting>
  <conditionalFormatting sqref="G11">
    <cfRule type="expression" priority="169">
      <formula>"-"</formula>
    </cfRule>
    <cfRule type="expression" dxfId="116" priority="170">
      <formula>B11&gt;=G11</formula>
    </cfRule>
    <cfRule type="expression" dxfId="115" priority="171">
      <formula>B11&lt;=G11</formula>
    </cfRule>
  </conditionalFormatting>
  <conditionalFormatting sqref="G12">
    <cfRule type="expression" priority="166">
      <formula>"-"</formula>
    </cfRule>
    <cfRule type="expression" dxfId="114" priority="167">
      <formula>B12&gt;=G12</formula>
    </cfRule>
    <cfRule type="expression" dxfId="113" priority="168">
      <formula>B12&lt;=G12</formula>
    </cfRule>
  </conditionalFormatting>
  <conditionalFormatting sqref="G13">
    <cfRule type="expression" priority="163">
      <formula>"-"</formula>
    </cfRule>
    <cfRule type="expression" dxfId="112" priority="164">
      <formula>B13&gt;=G13</formula>
    </cfRule>
    <cfRule type="expression" dxfId="111" priority="165">
      <formula>B13&lt;=G13</formula>
    </cfRule>
  </conditionalFormatting>
  <conditionalFormatting sqref="G14">
    <cfRule type="expression" priority="160">
      <formula>"-"</formula>
    </cfRule>
    <cfRule type="expression" dxfId="110" priority="161">
      <formula>B14&gt;=G14</formula>
    </cfRule>
    <cfRule type="expression" dxfId="109" priority="162">
      <formula>B14&lt;=G14</formula>
    </cfRule>
  </conditionalFormatting>
  <conditionalFormatting sqref="G15">
    <cfRule type="expression" priority="157">
      <formula>"-"</formula>
    </cfRule>
    <cfRule type="expression" dxfId="108" priority="158">
      <formula>B15&gt;=G15</formula>
    </cfRule>
    <cfRule type="expression" dxfId="107" priority="159">
      <formula>B15&lt;=G15</formula>
    </cfRule>
  </conditionalFormatting>
  <conditionalFormatting sqref="G16">
    <cfRule type="expression" priority="154">
      <formula>"-"</formula>
    </cfRule>
    <cfRule type="expression" dxfId="106" priority="155">
      <formula>B16&gt;=G16</formula>
    </cfRule>
    <cfRule type="expression" dxfId="105" priority="156">
      <formula>B16&lt;=G16</formula>
    </cfRule>
  </conditionalFormatting>
  <conditionalFormatting sqref="G17">
    <cfRule type="expression" priority="151">
      <formula>"-"</formula>
    </cfRule>
    <cfRule type="expression" dxfId="104" priority="152">
      <formula>B17&gt;=G17</formula>
    </cfRule>
    <cfRule type="expression" dxfId="103" priority="153">
      <formula>B17&lt;=G17</formula>
    </cfRule>
  </conditionalFormatting>
  <conditionalFormatting sqref="G18">
    <cfRule type="expression" priority="148">
      <formula>"-"</formula>
    </cfRule>
    <cfRule type="expression" dxfId="102" priority="149">
      <formula>B18&gt;=G18</formula>
    </cfRule>
    <cfRule type="expression" dxfId="101" priority="150">
      <formula>B18&lt;=G18</formula>
    </cfRule>
  </conditionalFormatting>
  <conditionalFormatting sqref="G19">
    <cfRule type="expression" priority="145">
      <formula>"-"</formula>
    </cfRule>
    <cfRule type="expression" dxfId="100" priority="146">
      <formula>B19&gt;=G19</formula>
    </cfRule>
    <cfRule type="expression" dxfId="99" priority="147">
      <formula>B19&lt;=G19</formula>
    </cfRule>
  </conditionalFormatting>
  <conditionalFormatting sqref="G20">
    <cfRule type="expression" priority="142">
      <formula>"-"</formula>
    </cfRule>
    <cfRule type="expression" dxfId="98" priority="143">
      <formula>B20&gt;=G20</formula>
    </cfRule>
    <cfRule type="expression" dxfId="97" priority="144">
      <formula>B20&lt;=G20</formula>
    </cfRule>
  </conditionalFormatting>
  <conditionalFormatting sqref="G21">
    <cfRule type="expression" priority="139">
      <formula>"-"</formula>
    </cfRule>
    <cfRule type="expression" dxfId="96" priority="140">
      <formula>B21&gt;=G21</formula>
    </cfRule>
    <cfRule type="expression" dxfId="95" priority="141">
      <formula>B21&lt;=G21</formula>
    </cfRule>
  </conditionalFormatting>
  <conditionalFormatting sqref="G22">
    <cfRule type="expression" priority="136">
      <formula>"-"</formula>
    </cfRule>
    <cfRule type="expression" dxfId="94" priority="137">
      <formula>B22&gt;=G22</formula>
    </cfRule>
    <cfRule type="expression" dxfId="93" priority="138">
      <formula>B22&lt;=G22</formula>
    </cfRule>
  </conditionalFormatting>
  <conditionalFormatting sqref="G23">
    <cfRule type="expression" priority="133">
      <formula>"-"</formula>
    </cfRule>
    <cfRule type="expression" dxfId="92" priority="134">
      <formula>B23&gt;=G23</formula>
    </cfRule>
    <cfRule type="expression" dxfId="91" priority="135">
      <formula>B23&lt;=G23</formula>
    </cfRule>
  </conditionalFormatting>
  <conditionalFormatting sqref="G24">
    <cfRule type="expression" priority="130">
      <formula>"-"</formula>
    </cfRule>
    <cfRule type="expression" dxfId="90" priority="131">
      <formula>B24&gt;=G24</formula>
    </cfRule>
    <cfRule type="expression" dxfId="89" priority="132">
      <formula>B24&lt;=G24</formula>
    </cfRule>
  </conditionalFormatting>
  <conditionalFormatting sqref="G25">
    <cfRule type="expression" priority="127">
      <formula>"-"</formula>
    </cfRule>
    <cfRule type="expression" dxfId="88" priority="128">
      <formula>B25&gt;=G25</formula>
    </cfRule>
    <cfRule type="expression" dxfId="87" priority="129">
      <formula>B25&lt;=G25</formula>
    </cfRule>
  </conditionalFormatting>
  <conditionalFormatting sqref="G26">
    <cfRule type="expression" priority="124">
      <formula>"-"</formula>
    </cfRule>
    <cfRule type="expression" dxfId="86" priority="125">
      <formula>B26&gt;=G26</formula>
    </cfRule>
    <cfRule type="expression" dxfId="85" priority="126">
      <formula>B26&lt;=G26</formula>
    </cfRule>
  </conditionalFormatting>
  <conditionalFormatting sqref="G27">
    <cfRule type="expression" priority="121">
      <formula>"-"</formula>
    </cfRule>
    <cfRule type="expression" dxfId="84" priority="122">
      <formula>B27&gt;=G27</formula>
    </cfRule>
    <cfRule type="expression" dxfId="83" priority="123">
      <formula>B27&lt;=G27</formula>
    </cfRule>
  </conditionalFormatting>
  <conditionalFormatting sqref="G28">
    <cfRule type="expression" priority="118">
      <formula>"-"</formula>
    </cfRule>
    <cfRule type="expression" dxfId="82" priority="119">
      <formula>B28&gt;=G28</formula>
    </cfRule>
    <cfRule type="expression" dxfId="81" priority="120">
      <formula>B28&lt;=G28</formula>
    </cfRule>
  </conditionalFormatting>
  <conditionalFormatting sqref="G29">
    <cfRule type="expression" priority="115">
      <formula>"-"</formula>
    </cfRule>
    <cfRule type="expression" dxfId="80" priority="116">
      <formula>B29&gt;=G29</formula>
    </cfRule>
    <cfRule type="expression" dxfId="79" priority="117">
      <formula>B29&lt;=G29</formula>
    </cfRule>
  </conditionalFormatting>
  <conditionalFormatting sqref="G30">
    <cfRule type="expression" priority="112">
      <formula>"-"</formula>
    </cfRule>
    <cfRule type="expression" dxfId="78" priority="113">
      <formula>B30&gt;=G30</formula>
    </cfRule>
    <cfRule type="expression" dxfId="77" priority="114">
      <formula>B30&lt;=G30</formula>
    </cfRule>
  </conditionalFormatting>
  <conditionalFormatting sqref="G31">
    <cfRule type="expression" priority="109">
      <formula>"-"</formula>
    </cfRule>
    <cfRule type="expression" dxfId="76" priority="110">
      <formula>B31&gt;=G31</formula>
    </cfRule>
    <cfRule type="expression" dxfId="75" priority="111">
      <formula>B31&lt;=G31</formula>
    </cfRule>
  </conditionalFormatting>
  <conditionalFormatting sqref="G32">
    <cfRule type="expression" priority="106">
      <formula>"-"</formula>
    </cfRule>
    <cfRule type="expression" dxfId="74" priority="107">
      <formula>B32&gt;=G32</formula>
    </cfRule>
    <cfRule type="expression" dxfId="73" priority="108">
      <formula>B32&lt;=G32</formula>
    </cfRule>
  </conditionalFormatting>
  <conditionalFormatting sqref="G33">
    <cfRule type="expression" priority="100">
      <formula>"-"</formula>
    </cfRule>
    <cfRule type="expression" dxfId="72" priority="101">
      <formula>B33&gt;=G33</formula>
    </cfRule>
    <cfRule type="expression" dxfId="71" priority="102">
      <formula>B33&lt;=G33</formula>
    </cfRule>
  </conditionalFormatting>
  <conditionalFormatting sqref="G34">
    <cfRule type="expression" priority="97">
      <formula>"-"</formula>
    </cfRule>
    <cfRule type="expression" dxfId="70" priority="98">
      <formula>B34&gt;=G34</formula>
    </cfRule>
    <cfRule type="expression" dxfId="69" priority="99">
      <formula>B34&lt;=G34</formula>
    </cfRule>
  </conditionalFormatting>
  <conditionalFormatting sqref="G35">
    <cfRule type="expression" priority="94">
      <formula>"-"</formula>
    </cfRule>
    <cfRule type="expression" dxfId="68" priority="95">
      <formula>B35&gt;=G35</formula>
    </cfRule>
    <cfRule type="expression" dxfId="67" priority="96">
      <formula>B35&lt;=G35</formula>
    </cfRule>
  </conditionalFormatting>
  <conditionalFormatting sqref="H3:H5">
    <cfRule type="expression" priority="193">
      <formula>"-"</formula>
    </cfRule>
    <cfRule type="expression" dxfId="66" priority="194">
      <formula>B3&gt;=C3</formula>
    </cfRule>
    <cfRule type="expression" dxfId="65" priority="195">
      <formula>B3&lt;=C3</formula>
    </cfRule>
  </conditionalFormatting>
  <conditionalFormatting sqref="H6">
    <cfRule type="expression" priority="91">
      <formula>"-"</formula>
    </cfRule>
    <cfRule type="expression" dxfId="64" priority="92">
      <formula>B6&gt;=C6</formula>
    </cfRule>
    <cfRule type="expression" dxfId="63" priority="93">
      <formula>B6&lt;=C6</formula>
    </cfRule>
  </conditionalFormatting>
  <conditionalFormatting sqref="H7">
    <cfRule type="expression" priority="88">
      <formula>"-"</formula>
    </cfRule>
    <cfRule type="expression" dxfId="62" priority="89">
      <formula>B7&gt;=C7</formula>
    </cfRule>
    <cfRule type="expression" dxfId="61" priority="90">
      <formula>B7&lt;=C7</formula>
    </cfRule>
  </conditionalFormatting>
  <conditionalFormatting sqref="H8">
    <cfRule type="expression" priority="85">
      <formula>"-"</formula>
    </cfRule>
    <cfRule type="expression" dxfId="60" priority="86">
      <formula>B8&gt;=C8</formula>
    </cfRule>
    <cfRule type="expression" dxfId="59" priority="87">
      <formula>B8&lt;=C8</formula>
    </cfRule>
  </conditionalFormatting>
  <conditionalFormatting sqref="H9">
    <cfRule type="expression" priority="82">
      <formula>"-"</formula>
    </cfRule>
    <cfRule type="expression" dxfId="58" priority="83">
      <formula>B9&gt;=C9</formula>
    </cfRule>
    <cfRule type="expression" dxfId="57" priority="84">
      <formula>B9&lt;=C9</formula>
    </cfRule>
  </conditionalFormatting>
  <conditionalFormatting sqref="H10">
    <cfRule type="expression" priority="79">
      <formula>"-"</formula>
    </cfRule>
    <cfRule type="expression" dxfId="56" priority="80">
      <formula>B10&gt;=C10</formula>
    </cfRule>
    <cfRule type="expression" dxfId="55" priority="81">
      <formula>B10&lt;=C10</formula>
    </cfRule>
  </conditionalFormatting>
  <conditionalFormatting sqref="H11">
    <cfRule type="expression" priority="76">
      <formula>"-"</formula>
    </cfRule>
    <cfRule type="expression" dxfId="54" priority="77">
      <formula>B11&gt;=C11</formula>
    </cfRule>
    <cfRule type="expression" dxfId="53" priority="78">
      <formula>B11&lt;=C11</formula>
    </cfRule>
  </conditionalFormatting>
  <conditionalFormatting sqref="H12">
    <cfRule type="expression" priority="73">
      <formula>"-"</formula>
    </cfRule>
    <cfRule type="expression" dxfId="52" priority="74">
      <formula>B12&gt;=C12</formula>
    </cfRule>
    <cfRule type="expression" dxfId="51" priority="75">
      <formula>B12&lt;=C12</formula>
    </cfRule>
  </conditionalFormatting>
  <conditionalFormatting sqref="H13">
    <cfRule type="expression" dxfId="50" priority="70">
      <formula>"-"</formula>
    </cfRule>
    <cfRule type="expression" dxfId="49" priority="71">
      <formula>B13&gt;=C13</formula>
    </cfRule>
    <cfRule type="expression" dxfId="48" priority="72">
      <formula>B13&lt;=C13</formula>
    </cfRule>
  </conditionalFormatting>
  <conditionalFormatting sqref="H14">
    <cfRule type="expression" priority="67">
      <formula>"-"</formula>
    </cfRule>
    <cfRule type="expression" dxfId="47" priority="68">
      <formula>B14&gt;=C14</formula>
    </cfRule>
    <cfRule type="expression" dxfId="46" priority="69">
      <formula>B14&lt;=C14</formula>
    </cfRule>
  </conditionalFormatting>
  <conditionalFormatting sqref="H15">
    <cfRule type="expression" priority="64">
      <formula>"-"</formula>
    </cfRule>
    <cfRule type="expression" dxfId="45" priority="65">
      <formula>B15&gt;=C15</formula>
    </cfRule>
    <cfRule type="expression" dxfId="44" priority="66">
      <formula>B15&lt;=C15</formula>
    </cfRule>
  </conditionalFormatting>
  <conditionalFormatting sqref="H16">
    <cfRule type="expression" priority="61">
      <formula>"-"</formula>
    </cfRule>
    <cfRule type="expression" dxfId="43" priority="62">
      <formula>B16&gt;=C16</formula>
    </cfRule>
    <cfRule type="expression" dxfId="42" priority="63">
      <formula>B16&lt;=C16</formula>
    </cfRule>
  </conditionalFormatting>
  <conditionalFormatting sqref="H17">
    <cfRule type="expression" priority="55">
      <formula>"-"</formula>
    </cfRule>
    <cfRule type="expression" dxfId="41" priority="56">
      <formula>B17&gt;=C17</formula>
    </cfRule>
    <cfRule type="expression" dxfId="40" priority="57">
      <formula>B17&lt;=C17</formula>
    </cfRule>
  </conditionalFormatting>
  <conditionalFormatting sqref="H18">
    <cfRule type="expression" priority="52">
      <formula>"-"</formula>
    </cfRule>
    <cfRule type="expression" dxfId="39" priority="53">
      <formula>B18&gt;=C18</formula>
    </cfRule>
    <cfRule type="expression" dxfId="38" priority="54">
      <formula>B18&lt;=C18</formula>
    </cfRule>
  </conditionalFormatting>
  <conditionalFormatting sqref="H19">
    <cfRule type="expression" priority="49">
      <formula>"-"</formula>
    </cfRule>
    <cfRule type="expression" dxfId="37" priority="50">
      <formula>B19&gt;=C19</formula>
    </cfRule>
    <cfRule type="expression" dxfId="36" priority="51">
      <formula>B19&lt;=C19</formula>
    </cfRule>
  </conditionalFormatting>
  <conditionalFormatting sqref="H20">
    <cfRule type="expression" priority="46">
      <formula>"-"</formula>
    </cfRule>
    <cfRule type="expression" dxfId="35" priority="47">
      <formula>B20&gt;=C20</formula>
    </cfRule>
    <cfRule type="expression" dxfId="34" priority="48">
      <formula>B20&lt;=C20</formula>
    </cfRule>
  </conditionalFormatting>
  <conditionalFormatting sqref="H21">
    <cfRule type="expression" priority="43">
      <formula>"-"</formula>
    </cfRule>
    <cfRule type="expression" dxfId="33" priority="44">
      <formula>B21&gt;=C21</formula>
    </cfRule>
    <cfRule type="expression" dxfId="32" priority="45">
      <formula>B21&lt;=C21</formula>
    </cfRule>
  </conditionalFormatting>
  <conditionalFormatting sqref="H22">
    <cfRule type="expression" priority="40">
      <formula>"-"</formula>
    </cfRule>
    <cfRule type="expression" dxfId="31" priority="41">
      <formula>B22&gt;=C22</formula>
    </cfRule>
    <cfRule type="expression" dxfId="30" priority="42">
      <formula>B22&lt;=C22</formula>
    </cfRule>
  </conditionalFormatting>
  <conditionalFormatting sqref="H23">
    <cfRule type="expression" priority="37">
      <formula>"-"</formula>
    </cfRule>
    <cfRule type="expression" dxfId="29" priority="38">
      <formula>B23&gt;=C23</formula>
    </cfRule>
    <cfRule type="expression" dxfId="28" priority="39">
      <formula>B23&lt;=C23</formula>
    </cfRule>
  </conditionalFormatting>
  <conditionalFormatting sqref="H24">
    <cfRule type="expression" priority="34">
      <formula>"-"</formula>
    </cfRule>
    <cfRule type="expression" dxfId="27" priority="35">
      <formula>B24&gt;=C24</formula>
    </cfRule>
    <cfRule type="expression" dxfId="26" priority="36">
      <formula>B24&lt;=C24</formula>
    </cfRule>
  </conditionalFormatting>
  <conditionalFormatting sqref="H25">
    <cfRule type="expression" priority="31">
      <formula>"-"</formula>
    </cfRule>
    <cfRule type="expression" dxfId="25" priority="32">
      <formula>B25&gt;=C25</formula>
    </cfRule>
    <cfRule type="expression" dxfId="24" priority="33">
      <formula>B25&lt;=C25</formula>
    </cfRule>
  </conditionalFormatting>
  <conditionalFormatting sqref="H26">
    <cfRule type="expression" priority="28">
      <formula>"-"</formula>
    </cfRule>
    <cfRule type="expression" dxfId="23" priority="29">
      <formula>B26&gt;=C26</formula>
    </cfRule>
    <cfRule type="expression" dxfId="22" priority="30">
      <formula>B26&lt;=C26</formula>
    </cfRule>
  </conditionalFormatting>
  <conditionalFormatting sqref="H27">
    <cfRule type="expression" priority="25">
      <formula>"-"</formula>
    </cfRule>
    <cfRule type="expression" dxfId="21" priority="26">
      <formula>B27&gt;=C27</formula>
    </cfRule>
    <cfRule type="expression" dxfId="20" priority="27">
      <formula>B27&lt;=C27</formula>
    </cfRule>
  </conditionalFormatting>
  <conditionalFormatting sqref="H28">
    <cfRule type="expression" priority="22">
      <formula>"-"</formula>
    </cfRule>
    <cfRule type="expression" dxfId="19" priority="23">
      <formula>B28&gt;=C28</formula>
    </cfRule>
    <cfRule type="expression" dxfId="18" priority="24">
      <formula>B28&lt;=C28</formula>
    </cfRule>
  </conditionalFormatting>
  <conditionalFormatting sqref="H29">
    <cfRule type="expression" priority="19">
      <formula>"-"</formula>
    </cfRule>
    <cfRule type="expression" dxfId="17" priority="20">
      <formula>B29&gt;=C29</formula>
    </cfRule>
    <cfRule type="expression" dxfId="16" priority="21">
      <formula>B29&lt;=C29</formula>
    </cfRule>
  </conditionalFormatting>
  <conditionalFormatting sqref="H30">
    <cfRule type="expression" priority="16">
      <formula>"-"</formula>
    </cfRule>
    <cfRule type="expression" dxfId="15" priority="17">
      <formula>B30&gt;=C30</formula>
    </cfRule>
    <cfRule type="expression" dxfId="14" priority="18">
      <formula>B30&lt;=C30</formula>
    </cfRule>
  </conditionalFormatting>
  <conditionalFormatting sqref="H31">
    <cfRule type="expression" priority="13">
      <formula>"-"</formula>
    </cfRule>
    <cfRule type="expression" dxfId="13" priority="14">
      <formula>B31&gt;=C31</formula>
    </cfRule>
    <cfRule type="expression" dxfId="12" priority="15">
      <formula>B31&lt;=C31</formula>
    </cfRule>
  </conditionalFormatting>
  <conditionalFormatting sqref="H32">
    <cfRule type="expression" priority="10">
      <formula>"-"</formula>
    </cfRule>
    <cfRule type="expression" dxfId="11" priority="11">
      <formula>B32&gt;=C32</formula>
    </cfRule>
    <cfRule type="expression" dxfId="10" priority="12">
      <formula>B32&lt;=C32</formula>
    </cfRule>
  </conditionalFormatting>
  <conditionalFormatting sqref="H33">
    <cfRule type="expression" priority="7">
      <formula>"-"</formula>
    </cfRule>
    <cfRule type="expression" dxfId="9" priority="8">
      <formula>B33&gt;=C33</formula>
    </cfRule>
    <cfRule type="expression" dxfId="8" priority="9">
      <formula>B33&lt;=C33</formula>
    </cfRule>
  </conditionalFormatting>
  <conditionalFormatting sqref="H34">
    <cfRule type="expression" priority="4">
      <formula>"-"</formula>
    </cfRule>
    <cfRule type="expression" dxfId="7" priority="5">
      <formula>B34&gt;=C34</formula>
    </cfRule>
    <cfRule type="expression" dxfId="6" priority="6">
      <formula>B34&lt;=C34</formula>
    </cfRule>
  </conditionalFormatting>
  <conditionalFormatting sqref="H35">
    <cfRule type="expression" priority="1">
      <formula>"-"</formula>
    </cfRule>
    <cfRule type="expression" dxfId="5" priority="2">
      <formula>B35&gt;=C35</formula>
    </cfRule>
    <cfRule type="expression" dxfId="4" priority="3">
      <formula>B35&lt;=C35</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5"/>
  <dimension ref="A1:H24"/>
  <sheetViews>
    <sheetView tabSelected="1" workbookViewId="0">
      <pane ySplit="3" topLeftCell="A4" activePane="bottomLeft" state="frozen"/>
      <selection pane="bottomLeft" sqref="A1:E24"/>
    </sheetView>
  </sheetViews>
  <sheetFormatPr defaultColWidth="35.85546875" defaultRowHeight="15"/>
  <cols>
    <col min="1" max="1" width="35.42578125" bestFit="1" customWidth="1"/>
    <col min="2" max="5" width="10.42578125" bestFit="1" customWidth="1"/>
    <col min="7" max="7" width="16" bestFit="1" customWidth="1"/>
    <col min="8" max="8" width="23.42578125" bestFit="1" customWidth="1"/>
  </cols>
  <sheetData>
    <row r="1" spans="1:8">
      <c r="A1" s="89" t="s">
        <v>53</v>
      </c>
      <c r="B1" s="40">
        <v>2021</v>
      </c>
      <c r="C1" s="40">
        <v>2021</v>
      </c>
      <c r="D1" s="40">
        <v>2020</v>
      </c>
      <c r="E1" s="41">
        <v>2020</v>
      </c>
      <c r="G1" s="24" t="s">
        <v>175</v>
      </c>
      <c r="H1" s="24" t="s">
        <v>176</v>
      </c>
    </row>
    <row r="2" spans="1:8" ht="15.75" thickBot="1">
      <c r="A2" s="91"/>
      <c r="B2" s="37">
        <v>44377</v>
      </c>
      <c r="C2" s="37">
        <v>44286</v>
      </c>
      <c r="D2" s="37">
        <v>44561</v>
      </c>
      <c r="E2" s="42">
        <v>44469</v>
      </c>
      <c r="G2" s="24"/>
      <c r="H2" s="24"/>
    </row>
    <row r="3" spans="1:8" ht="15.75" thickBot="1">
      <c r="A3" s="22" t="s">
        <v>154</v>
      </c>
      <c r="B3" s="21" t="s">
        <v>157</v>
      </c>
      <c r="C3" s="21" t="s">
        <v>158</v>
      </c>
      <c r="D3" s="21" t="s">
        <v>155</v>
      </c>
      <c r="E3" s="23" t="s">
        <v>156</v>
      </c>
      <c r="G3" s="24"/>
      <c r="H3" s="24"/>
    </row>
    <row r="4" spans="1:8" ht="16.5" thickTop="1" thickBot="1">
      <c r="A4" s="103" t="s">
        <v>57</v>
      </c>
      <c r="B4" s="102">
        <v>2534.04</v>
      </c>
      <c r="C4" s="102">
        <v>1228.83</v>
      </c>
      <c r="D4" s="102">
        <v>4461.2700000000004</v>
      </c>
      <c r="E4" s="104">
        <v>2998.53</v>
      </c>
      <c r="G4" s="24">
        <f>AVERAGE(B4:E4)</f>
        <v>2805.6675</v>
      </c>
      <c r="H4" s="24">
        <f>B4</f>
        <v>2534.04</v>
      </c>
    </row>
    <row r="5" spans="1:8" ht="15.75" thickBot="1">
      <c r="A5" s="32" t="s">
        <v>68</v>
      </c>
      <c r="B5" s="28">
        <v>-740.37</v>
      </c>
      <c r="C5" s="28">
        <v>-634.80999999999995</v>
      </c>
      <c r="D5" s="28">
        <v>1718.6</v>
      </c>
      <c r="E5" s="33">
        <v>-666.29</v>
      </c>
      <c r="G5" s="24">
        <f t="shared" ref="G5:G24" si="0">AVERAGE(B5:E5)</f>
        <v>-80.717499999999973</v>
      </c>
      <c r="H5" s="24">
        <f t="shared" ref="H5:H24" si="1">B5</f>
        <v>-740.37</v>
      </c>
    </row>
    <row r="6" spans="1:8" ht="15.75" thickTop="1">
      <c r="A6" s="34" t="s">
        <v>159</v>
      </c>
      <c r="B6" s="30">
        <v>195.05</v>
      </c>
      <c r="C6" s="30">
        <v>96.75</v>
      </c>
      <c r="D6" s="30">
        <v>285.5</v>
      </c>
      <c r="E6" s="35">
        <v>212.47</v>
      </c>
      <c r="G6" s="24">
        <f t="shared" si="0"/>
        <v>197.4425</v>
      </c>
      <c r="H6" s="24">
        <f t="shared" si="1"/>
        <v>195.05</v>
      </c>
    </row>
    <row r="7" spans="1:8">
      <c r="A7" s="31" t="s">
        <v>160</v>
      </c>
      <c r="B7" s="29" t="s">
        <v>5</v>
      </c>
      <c r="C7" s="29" t="s">
        <v>5</v>
      </c>
      <c r="D7" s="29" t="s">
        <v>5</v>
      </c>
      <c r="E7" s="36" t="s">
        <v>5</v>
      </c>
      <c r="G7" s="24" t="e">
        <f t="shared" si="0"/>
        <v>#DIV/0!</v>
      </c>
      <c r="H7" s="24" t="str">
        <f t="shared" si="1"/>
        <v>-</v>
      </c>
    </row>
    <row r="8" spans="1:8">
      <c r="A8" s="31" t="s">
        <v>161</v>
      </c>
      <c r="B8" s="29" t="s">
        <v>5</v>
      </c>
      <c r="C8" s="29" t="s">
        <v>5</v>
      </c>
      <c r="D8" s="29" t="s">
        <v>5</v>
      </c>
      <c r="E8" s="36" t="s">
        <v>5</v>
      </c>
      <c r="G8" s="24" t="e">
        <f t="shared" si="0"/>
        <v>#DIV/0!</v>
      </c>
      <c r="H8" s="24" t="str">
        <f t="shared" si="1"/>
        <v>-</v>
      </c>
    </row>
    <row r="9" spans="1:8">
      <c r="A9" s="31" t="s">
        <v>162</v>
      </c>
      <c r="B9" s="29">
        <v>1016.14</v>
      </c>
      <c r="C9" s="29">
        <v>536.1</v>
      </c>
      <c r="D9" s="29">
        <v>2904.02</v>
      </c>
      <c r="E9" s="36">
        <v>1674.71</v>
      </c>
      <c r="G9" s="24">
        <f t="shared" si="0"/>
        <v>1532.7425000000001</v>
      </c>
      <c r="H9" s="24">
        <f t="shared" si="1"/>
        <v>1016.14</v>
      </c>
    </row>
    <row r="10" spans="1:8">
      <c r="A10" s="31" t="s">
        <v>163</v>
      </c>
      <c r="B10" s="29" t="s">
        <v>5</v>
      </c>
      <c r="C10" s="29" t="s">
        <v>5</v>
      </c>
      <c r="D10" s="29" t="s">
        <v>5</v>
      </c>
      <c r="E10" s="36" t="s">
        <v>5</v>
      </c>
      <c r="G10" s="24" t="e">
        <f t="shared" si="0"/>
        <v>#DIV/0!</v>
      </c>
      <c r="H10" s="24" t="str">
        <f t="shared" si="1"/>
        <v>-</v>
      </c>
    </row>
    <row r="11" spans="1:8">
      <c r="A11" s="31" t="s">
        <v>164</v>
      </c>
      <c r="B11" s="29" t="s">
        <v>5</v>
      </c>
      <c r="C11" s="29" t="s">
        <v>5</v>
      </c>
      <c r="D11" s="29" t="s">
        <v>5</v>
      </c>
      <c r="E11" s="36" t="s">
        <v>5</v>
      </c>
      <c r="G11" s="24" t="e">
        <f t="shared" si="0"/>
        <v>#DIV/0!</v>
      </c>
      <c r="H11" s="24" t="str">
        <f t="shared" si="1"/>
        <v>-</v>
      </c>
    </row>
    <row r="12" spans="1:8">
      <c r="A12" s="31" t="s">
        <v>165</v>
      </c>
      <c r="B12" s="29">
        <v>3.95</v>
      </c>
      <c r="C12" s="29">
        <v>4.2</v>
      </c>
      <c r="D12" s="29">
        <v>12.85</v>
      </c>
      <c r="E12" s="36">
        <v>13.01</v>
      </c>
      <c r="G12" s="24">
        <f t="shared" si="0"/>
        <v>8.5024999999999995</v>
      </c>
      <c r="H12" s="24">
        <f t="shared" si="1"/>
        <v>3.95</v>
      </c>
    </row>
    <row r="13" spans="1:8">
      <c r="A13" s="31" t="s">
        <v>166</v>
      </c>
      <c r="B13" s="29" t="s">
        <v>5</v>
      </c>
      <c r="C13" s="29" t="s">
        <v>5</v>
      </c>
      <c r="D13" s="29" t="s">
        <v>5</v>
      </c>
      <c r="E13" s="36" t="s">
        <v>5</v>
      </c>
      <c r="G13" s="24" t="e">
        <f t="shared" si="0"/>
        <v>#DIV/0!</v>
      </c>
      <c r="H13" s="24" t="str">
        <f t="shared" si="1"/>
        <v>-</v>
      </c>
    </row>
    <row r="14" spans="1:8" ht="15.75" thickBot="1">
      <c r="A14" s="31" t="s">
        <v>167</v>
      </c>
      <c r="B14" s="29">
        <v>-4485.6000000000004</v>
      </c>
      <c r="C14" s="29">
        <v>-2496.48</v>
      </c>
      <c r="D14" s="29">
        <v>-5932.18</v>
      </c>
      <c r="E14" s="36">
        <v>-5552</v>
      </c>
      <c r="G14" s="24">
        <f t="shared" si="0"/>
        <v>-4616.5650000000005</v>
      </c>
      <c r="H14" s="24">
        <f t="shared" si="1"/>
        <v>-4485.6000000000004</v>
      </c>
    </row>
    <row r="15" spans="1:8" ht="15.75" thickBot="1">
      <c r="A15" s="32" t="s">
        <v>69</v>
      </c>
      <c r="B15" s="28">
        <v>-1103.82</v>
      </c>
      <c r="C15" s="28">
        <v>-484.93</v>
      </c>
      <c r="D15" s="28">
        <v>-2001.28</v>
      </c>
      <c r="E15" s="33">
        <v>-1186.77</v>
      </c>
      <c r="G15" s="24">
        <f t="shared" si="0"/>
        <v>-1194.1999999999998</v>
      </c>
      <c r="H15" s="24">
        <f t="shared" si="1"/>
        <v>-1103.82</v>
      </c>
    </row>
    <row r="16" spans="1:8" ht="15.75" thickTop="1">
      <c r="A16" s="34" t="s">
        <v>168</v>
      </c>
      <c r="B16" s="30">
        <v>-1175.02</v>
      </c>
      <c r="C16" s="30">
        <v>-536.76</v>
      </c>
      <c r="D16" s="30">
        <v>-2080.79</v>
      </c>
      <c r="E16" s="35">
        <v>-1209.1400000000001</v>
      </c>
      <c r="G16" s="24">
        <f t="shared" si="0"/>
        <v>-1250.4275</v>
      </c>
      <c r="H16" s="24">
        <f t="shared" si="1"/>
        <v>-1175.02</v>
      </c>
    </row>
    <row r="17" spans="1:8" ht="29.25" thickBot="1">
      <c r="A17" s="31" t="s">
        <v>169</v>
      </c>
      <c r="B17" s="29">
        <v>71.2</v>
      </c>
      <c r="C17" s="29">
        <v>51.83</v>
      </c>
      <c r="D17" s="29">
        <v>79.510000000000005</v>
      </c>
      <c r="E17" s="36">
        <v>22.38</v>
      </c>
      <c r="G17" s="24">
        <f t="shared" si="0"/>
        <v>56.230000000000004</v>
      </c>
      <c r="H17" s="24">
        <f t="shared" si="1"/>
        <v>71.2</v>
      </c>
    </row>
    <row r="18" spans="1:8" ht="24.75" thickBot="1">
      <c r="A18" s="32" t="s">
        <v>70</v>
      </c>
      <c r="B18" s="28">
        <v>55.84</v>
      </c>
      <c r="C18" s="28">
        <v>19.7</v>
      </c>
      <c r="D18" s="28">
        <v>742.09</v>
      </c>
      <c r="E18" s="33">
        <v>174.35</v>
      </c>
      <c r="G18" s="24">
        <f t="shared" si="0"/>
        <v>247.995</v>
      </c>
      <c r="H18" s="24">
        <f t="shared" si="1"/>
        <v>55.84</v>
      </c>
    </row>
    <row r="19" spans="1:8" ht="15.75" thickTop="1">
      <c r="A19" s="34" t="s">
        <v>170</v>
      </c>
      <c r="B19" s="30" t="s">
        <v>5</v>
      </c>
      <c r="C19" s="30" t="s">
        <v>5</v>
      </c>
      <c r="D19" s="30" t="s">
        <v>5</v>
      </c>
      <c r="E19" s="35" t="s">
        <v>5</v>
      </c>
      <c r="G19" s="24" t="e">
        <f t="shared" si="0"/>
        <v>#DIV/0!</v>
      </c>
      <c r="H19" s="24" t="str">
        <f t="shared" si="1"/>
        <v>-</v>
      </c>
    </row>
    <row r="20" spans="1:8" ht="28.5">
      <c r="A20" s="31" t="s">
        <v>171</v>
      </c>
      <c r="B20" s="29" t="s">
        <v>5</v>
      </c>
      <c r="C20" s="29" t="s">
        <v>5</v>
      </c>
      <c r="D20" s="29">
        <v>-252.2</v>
      </c>
      <c r="E20" s="36">
        <v>-111.67</v>
      </c>
      <c r="G20" s="24">
        <f t="shared" si="0"/>
        <v>-181.935</v>
      </c>
      <c r="H20" s="24" t="str">
        <f t="shared" si="1"/>
        <v>-</v>
      </c>
    </row>
    <row r="21" spans="1:8" ht="28.5">
      <c r="A21" s="31" t="s">
        <v>172</v>
      </c>
      <c r="B21" s="29" t="s">
        <v>5</v>
      </c>
      <c r="C21" s="29" t="s">
        <v>5</v>
      </c>
      <c r="D21" s="29" t="s">
        <v>5</v>
      </c>
      <c r="E21" s="36" t="s">
        <v>5</v>
      </c>
      <c r="G21" s="24" t="e">
        <f t="shared" si="0"/>
        <v>#DIV/0!</v>
      </c>
      <c r="H21" s="24" t="str">
        <f t="shared" si="1"/>
        <v>-</v>
      </c>
    </row>
    <row r="22" spans="1:8" ht="29.25" thickBot="1">
      <c r="A22" s="31" t="s">
        <v>173</v>
      </c>
      <c r="B22" s="29">
        <v>55.84</v>
      </c>
      <c r="C22" s="29">
        <v>19.7</v>
      </c>
      <c r="D22" s="29">
        <v>994.28</v>
      </c>
      <c r="E22" s="36">
        <v>286.01</v>
      </c>
      <c r="G22" s="24">
        <f t="shared" si="0"/>
        <v>338.95749999999998</v>
      </c>
      <c r="H22" s="24">
        <f t="shared" si="1"/>
        <v>55.84</v>
      </c>
    </row>
    <row r="23" spans="1:8" ht="15.75" thickBot="1">
      <c r="A23" s="45" t="s">
        <v>174</v>
      </c>
      <c r="B23" s="39">
        <v>219.59</v>
      </c>
      <c r="C23" s="39">
        <v>168.45</v>
      </c>
      <c r="D23" s="39">
        <v>105.94</v>
      </c>
      <c r="E23" s="46">
        <v>106.38</v>
      </c>
      <c r="G23" s="24">
        <f t="shared" si="0"/>
        <v>150.08999999999997</v>
      </c>
      <c r="H23" s="24">
        <f t="shared" si="1"/>
        <v>219.59</v>
      </c>
    </row>
    <row r="24" spans="1:8" ht="15.75" thickBot="1">
      <c r="A24" s="20" t="s">
        <v>71</v>
      </c>
      <c r="B24" s="48">
        <v>-1568.75</v>
      </c>
      <c r="C24" s="48">
        <v>-931.59</v>
      </c>
      <c r="D24" s="48">
        <v>565.35</v>
      </c>
      <c r="E24" s="49">
        <v>-1572.33</v>
      </c>
      <c r="G24" s="24">
        <f t="shared" si="0"/>
        <v>-876.83</v>
      </c>
      <c r="H24" s="24">
        <f t="shared" si="1"/>
        <v>-1568.75</v>
      </c>
    </row>
  </sheetData>
  <mergeCells count="1">
    <mergeCell ref="A1:A2"/>
  </mergeCells>
  <conditionalFormatting sqref="G4:G24">
    <cfRule type="expression" dxfId="3" priority="4">
      <formula>B4&lt;=G4</formula>
    </cfRule>
    <cfRule type="expression" priority="5">
      <formula>"-"</formula>
    </cfRule>
    <cfRule type="expression" dxfId="2" priority="6">
      <formula>B4&gt;=G4</formula>
    </cfRule>
  </conditionalFormatting>
  <conditionalFormatting sqref="H4:H24">
    <cfRule type="expression" dxfId="1" priority="1">
      <formula>H4&lt;=C4</formula>
    </cfRule>
    <cfRule type="expression" priority="2">
      <formula>"-"</formula>
    </cfRule>
    <cfRule type="expression" dxfId="0" priority="3">
      <formula>H4&gt;=C4</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2"/>
  <dimension ref="A1:E26"/>
  <sheetViews>
    <sheetView workbookViewId="0">
      <selection activeCell="G12" sqref="G12"/>
    </sheetView>
  </sheetViews>
  <sheetFormatPr defaultRowHeight="15"/>
  <cols>
    <col min="1" max="1" width="36.42578125" bestFit="1" customWidth="1"/>
    <col min="2" max="2" width="13.7109375" bestFit="1" customWidth="1"/>
    <col min="3" max="5" width="11.28515625" bestFit="1" customWidth="1"/>
  </cols>
  <sheetData>
    <row r="1" spans="1:5">
      <c r="A1" t="s">
        <v>72</v>
      </c>
      <c r="B1" t="s">
        <v>78</v>
      </c>
      <c r="C1" t="s">
        <v>74</v>
      </c>
      <c r="D1" t="s">
        <v>73</v>
      </c>
    </row>
    <row r="2" spans="1:5" ht="15.75" thickBot="1">
      <c r="A2" s="1" t="s">
        <v>0</v>
      </c>
      <c r="B2" s="12">
        <v>0.15040000000000001</v>
      </c>
    </row>
    <row r="3" spans="1:5" ht="15.75" thickBot="1">
      <c r="A3" s="1" t="s">
        <v>1</v>
      </c>
      <c r="B3" s="13">
        <v>0.11219999999999999</v>
      </c>
    </row>
    <row r="4" spans="1:5" ht="15.75" thickBot="1">
      <c r="A4" s="1" t="s">
        <v>2</v>
      </c>
      <c r="B4" s="13">
        <v>-6.3799999999999996E-2</v>
      </c>
    </row>
    <row r="5" spans="1:5" ht="15.75" thickBot="1">
      <c r="A5" s="1" t="s">
        <v>3</v>
      </c>
      <c r="B5" s="13">
        <v>-2.9600000000000001E-2</v>
      </c>
    </row>
    <row r="6" spans="1:5" ht="15.75" thickBot="1">
      <c r="A6" s="1" t="s">
        <v>58</v>
      </c>
      <c r="B6" s="15">
        <v>0.3</v>
      </c>
      <c r="C6">
        <v>1</v>
      </c>
    </row>
    <row r="7" spans="1:5" ht="15.75" thickBot="1">
      <c r="A7" s="1" t="s">
        <v>59</v>
      </c>
      <c r="B7" s="15">
        <v>0.39</v>
      </c>
      <c r="C7">
        <v>2</v>
      </c>
    </row>
    <row r="8" spans="1:5" ht="15.75" thickBot="1">
      <c r="A8" s="1" t="s">
        <v>60</v>
      </c>
      <c r="B8" s="13">
        <v>1.0627</v>
      </c>
    </row>
    <row r="9" spans="1:5" ht="15.75" thickBot="1">
      <c r="A9" s="1" t="s">
        <v>61</v>
      </c>
      <c r="B9" s="13">
        <v>1.7450000000000001</v>
      </c>
    </row>
    <row r="10" spans="1:5" ht="15.75" thickBot="1">
      <c r="A10" s="1" t="s">
        <v>62</v>
      </c>
      <c r="B10" s="16">
        <v>0.08</v>
      </c>
    </row>
    <row r="11" spans="1:5" ht="15.75" thickBot="1">
      <c r="A11" s="1" t="s">
        <v>63</v>
      </c>
      <c r="B11" s="16">
        <v>2.4300000000000002</v>
      </c>
    </row>
    <row r="12" spans="1:5" ht="15.75" thickBot="1">
      <c r="A12" s="1" t="s">
        <v>64</v>
      </c>
      <c r="B12" s="13" t="s">
        <v>79</v>
      </c>
    </row>
    <row r="13" spans="1:5">
      <c r="B13" s="14"/>
    </row>
    <row r="15" spans="1:5" ht="15.75" thickBot="1">
      <c r="A15" s="6" t="s">
        <v>53</v>
      </c>
      <c r="B15" s="7">
        <v>43738</v>
      </c>
      <c r="C15" s="7">
        <v>43646</v>
      </c>
      <c r="D15" s="7">
        <v>43555</v>
      </c>
      <c r="E15" s="7">
        <v>43465</v>
      </c>
    </row>
    <row r="16" spans="1:5" ht="16.5" thickTop="1" thickBot="1">
      <c r="A16" s="8" t="s">
        <v>54</v>
      </c>
      <c r="B16" s="9">
        <v>260.86</v>
      </c>
      <c r="C16" s="9">
        <v>326.22000000000003</v>
      </c>
      <c r="D16" s="9">
        <v>145.19999999999999</v>
      </c>
      <c r="E16" s="9">
        <v>211.46</v>
      </c>
    </row>
    <row r="17" spans="1:5" ht="15.75" thickBot="1">
      <c r="A17" s="10" t="s">
        <v>55</v>
      </c>
      <c r="B17" s="11">
        <v>52.58</v>
      </c>
      <c r="C17" s="11">
        <v>65.75</v>
      </c>
      <c r="D17" s="11">
        <v>-2.16</v>
      </c>
      <c r="E17" s="11">
        <v>25.81</v>
      </c>
    </row>
    <row r="18" spans="1:5" ht="15.75" thickBot="1">
      <c r="A18" s="10" t="s">
        <v>56</v>
      </c>
      <c r="B18" s="11">
        <v>40.659999999999997</v>
      </c>
      <c r="C18" s="11">
        <v>65.180000000000007</v>
      </c>
      <c r="D18" s="11">
        <v>-17.16</v>
      </c>
      <c r="E18" s="11">
        <v>17.18</v>
      </c>
    </row>
    <row r="19" spans="1:5" ht="15.75" thickBot="1">
      <c r="A19" s="10" t="s">
        <v>57</v>
      </c>
      <c r="B19" s="11">
        <v>44.71</v>
      </c>
      <c r="C19" s="11">
        <v>3.09</v>
      </c>
      <c r="D19" s="11">
        <v>-108.48</v>
      </c>
      <c r="E19" s="11">
        <v>19.52</v>
      </c>
    </row>
    <row r="20" spans="1:5" ht="16.5" thickTop="1" thickBot="1">
      <c r="A20" s="8" t="s">
        <v>65</v>
      </c>
      <c r="B20" s="9">
        <v>3221.6</v>
      </c>
      <c r="C20" s="9">
        <v>3278.95</v>
      </c>
      <c r="D20" s="9">
        <v>3154.22</v>
      </c>
      <c r="E20" s="9">
        <v>3076.06</v>
      </c>
    </row>
    <row r="21" spans="1:5" ht="15.75" thickBot="1">
      <c r="A21" s="10" t="s">
        <v>66</v>
      </c>
      <c r="B21" s="11">
        <v>2279.37</v>
      </c>
      <c r="C21" s="11">
        <v>2381.41</v>
      </c>
      <c r="D21" s="11">
        <v>2259.79</v>
      </c>
      <c r="E21" s="11">
        <v>2247.0700000000002</v>
      </c>
    </row>
    <row r="22" spans="1:5" ht="15.75" thickBot="1">
      <c r="A22" s="10" t="s">
        <v>67</v>
      </c>
      <c r="B22" s="11">
        <v>942.23</v>
      </c>
      <c r="C22" s="11">
        <v>897.54</v>
      </c>
      <c r="D22" s="11">
        <v>894.43</v>
      </c>
      <c r="E22" s="11">
        <v>828.99</v>
      </c>
    </row>
    <row r="23" spans="1:5" ht="16.5" thickTop="1" thickBot="1">
      <c r="A23" s="8" t="s">
        <v>68</v>
      </c>
      <c r="B23" s="9">
        <v>51.68</v>
      </c>
      <c r="C23" s="9">
        <v>-38.17</v>
      </c>
      <c r="D23" s="9">
        <v>-107.92</v>
      </c>
      <c r="E23" s="9">
        <v>1567.82</v>
      </c>
    </row>
    <row r="24" spans="1:5" ht="15.75" thickBot="1">
      <c r="A24" s="10" t="s">
        <v>69</v>
      </c>
      <c r="B24" s="11">
        <v>-90.02</v>
      </c>
      <c r="C24" s="11">
        <v>-72.97</v>
      </c>
      <c r="D24" s="11">
        <v>-29.68</v>
      </c>
      <c r="E24" s="11">
        <v>-1848.92</v>
      </c>
    </row>
    <row r="25" spans="1:5" ht="15.75" thickBot="1">
      <c r="A25" s="10" t="s">
        <v>70</v>
      </c>
      <c r="B25" s="11">
        <v>49.34</v>
      </c>
      <c r="C25" s="11">
        <v>124.94</v>
      </c>
      <c r="D25" s="11">
        <v>148.03</v>
      </c>
      <c r="E25" s="11">
        <v>164.31</v>
      </c>
    </row>
    <row r="26" spans="1:5">
      <c r="A26" s="10" t="s">
        <v>71</v>
      </c>
      <c r="B26" s="11">
        <v>11</v>
      </c>
      <c r="C26" s="11">
        <v>13.8</v>
      </c>
      <c r="D26" s="11">
        <v>10.42</v>
      </c>
      <c r="E26" s="11">
        <v>-116.79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7"/>
  <dimension ref="A1:F122"/>
  <sheetViews>
    <sheetView topLeftCell="A73" zoomScale="85" zoomScaleNormal="85" workbookViewId="0">
      <selection activeCell="B96" sqref="B96:D96"/>
    </sheetView>
  </sheetViews>
  <sheetFormatPr defaultColWidth="31.5703125" defaultRowHeight="15"/>
  <cols>
    <col min="2" max="4" width="18.42578125" bestFit="1" customWidth="1"/>
  </cols>
  <sheetData>
    <row r="1" spans="1:6">
      <c r="A1" s="52" t="s">
        <v>297</v>
      </c>
      <c r="B1" s="52" t="s">
        <v>298</v>
      </c>
      <c r="C1" s="52" t="s">
        <v>299</v>
      </c>
    </row>
    <row r="2" spans="1:6" ht="15.75" thickBot="1">
      <c r="A2" s="53" t="s">
        <v>182</v>
      </c>
      <c r="B2" s="54">
        <v>0</v>
      </c>
      <c r="C2" s="54">
        <v>0</v>
      </c>
      <c r="D2" s="54">
        <v>0</v>
      </c>
    </row>
    <row r="3" spans="1:6" ht="16.5" thickTop="1" thickBot="1">
      <c r="A3" s="53" t="s">
        <v>183</v>
      </c>
      <c r="B3" s="55">
        <v>13976498000</v>
      </c>
      <c r="C3" s="55">
        <v>11616680000</v>
      </c>
      <c r="D3" s="55">
        <v>5798135000</v>
      </c>
      <c r="E3" s="59"/>
      <c r="F3" s="58"/>
    </row>
    <row r="4" spans="1:6" ht="16.5" thickTop="1" thickBot="1">
      <c r="A4" s="53" t="s">
        <v>114</v>
      </c>
      <c r="B4" s="55">
        <v>3513842000</v>
      </c>
      <c r="C4" s="55">
        <v>3115691000</v>
      </c>
      <c r="D4" s="55">
        <v>1262904000</v>
      </c>
    </row>
    <row r="5" spans="1:6" ht="16.5" thickTop="1" thickBot="1">
      <c r="A5" s="53" t="s">
        <v>184</v>
      </c>
      <c r="B5" s="55">
        <v>6039000</v>
      </c>
      <c r="C5" s="54">
        <v>0</v>
      </c>
      <c r="D5" s="54">
        <v>0</v>
      </c>
    </row>
    <row r="6" spans="1:6" ht="16.5" thickTop="1" thickBot="1">
      <c r="A6" s="53" t="s">
        <v>185</v>
      </c>
      <c r="B6" s="55">
        <v>3884933000</v>
      </c>
      <c r="C6" s="55">
        <v>3072113000</v>
      </c>
      <c r="D6" s="55">
        <v>1601765000</v>
      </c>
    </row>
    <row r="7" spans="1:6" ht="30" thickTop="1" thickBot="1">
      <c r="A7" s="53" t="s">
        <v>186</v>
      </c>
      <c r="B7" s="55">
        <v>1118103000</v>
      </c>
      <c r="C7" s="55">
        <v>772851000</v>
      </c>
      <c r="D7" s="55">
        <v>460841000</v>
      </c>
    </row>
    <row r="8" spans="1:6" ht="30" thickTop="1" thickBot="1">
      <c r="A8" s="53" t="s">
        <v>187</v>
      </c>
      <c r="B8" s="55">
        <v>2766830000</v>
      </c>
      <c r="C8" s="55">
        <v>2299262000</v>
      </c>
      <c r="D8" s="55">
        <v>1140924000</v>
      </c>
    </row>
    <row r="9" spans="1:6" ht="30" thickTop="1" thickBot="1">
      <c r="A9" s="53" t="s">
        <v>188</v>
      </c>
      <c r="B9" s="54">
        <v>0</v>
      </c>
      <c r="C9" s="54">
        <v>0</v>
      </c>
      <c r="D9" s="54">
        <v>0</v>
      </c>
    </row>
    <row r="10" spans="1:6" ht="30" thickTop="1" thickBot="1">
      <c r="A10" s="53" t="s">
        <v>189</v>
      </c>
      <c r="B10" s="54">
        <v>0</v>
      </c>
      <c r="C10" s="54">
        <v>0</v>
      </c>
      <c r="D10" s="54">
        <v>0</v>
      </c>
    </row>
    <row r="11" spans="1:6" ht="44.25" thickTop="1" thickBot="1">
      <c r="A11" s="53" t="s">
        <v>190</v>
      </c>
      <c r="B11" s="54">
        <v>0</v>
      </c>
      <c r="C11" s="54">
        <v>0</v>
      </c>
      <c r="D11" s="54">
        <v>0</v>
      </c>
    </row>
    <row r="12" spans="1:6" ht="16.5" thickTop="1" thickBot="1">
      <c r="A12" s="53" t="s">
        <v>191</v>
      </c>
      <c r="B12" s="55">
        <v>380554000</v>
      </c>
      <c r="C12" s="55">
        <v>204117000</v>
      </c>
      <c r="D12" s="55">
        <v>112761000</v>
      </c>
    </row>
    <row r="13" spans="1:6" ht="30" thickTop="1" thickBot="1">
      <c r="A13" s="53" t="s">
        <v>192</v>
      </c>
      <c r="B13" s="55">
        <v>1150000</v>
      </c>
      <c r="C13" s="55">
        <v>24000</v>
      </c>
      <c r="D13" s="55">
        <v>34000</v>
      </c>
    </row>
    <row r="14" spans="1:6" ht="30" thickTop="1" thickBot="1">
      <c r="A14" s="53" t="s">
        <v>193</v>
      </c>
      <c r="B14" s="55">
        <v>379404000</v>
      </c>
      <c r="C14" s="55">
        <v>204093000</v>
      </c>
      <c r="D14" s="55">
        <v>112727000</v>
      </c>
    </row>
    <row r="15" spans="1:6" ht="16.5" thickTop="1" thickBot="1">
      <c r="A15" s="53" t="s">
        <v>194</v>
      </c>
      <c r="B15" s="54">
        <v>0</v>
      </c>
      <c r="C15" s="54">
        <v>0</v>
      </c>
      <c r="D15" s="54">
        <v>0</v>
      </c>
    </row>
    <row r="16" spans="1:6" ht="16.5" thickTop="1" thickBot="1">
      <c r="A16" s="53" t="s">
        <v>195</v>
      </c>
      <c r="B16" s="55">
        <v>4473927000</v>
      </c>
      <c r="C16" s="55">
        <v>3576618000</v>
      </c>
      <c r="D16" s="55">
        <v>1944389000</v>
      </c>
    </row>
    <row r="17" spans="1:5" ht="16.5" thickTop="1" thickBot="1">
      <c r="A17" s="53" t="s">
        <v>196</v>
      </c>
      <c r="B17" s="54">
        <v>0</v>
      </c>
      <c r="C17" s="54">
        <v>0</v>
      </c>
      <c r="D17" s="54">
        <v>0</v>
      </c>
    </row>
    <row r="18" spans="1:5" ht="16.5" thickTop="1" thickBot="1">
      <c r="A18" s="53" t="s">
        <v>197</v>
      </c>
      <c r="B18" s="55">
        <v>1320266000</v>
      </c>
      <c r="C18" s="55">
        <v>1319330000</v>
      </c>
      <c r="D18" s="55">
        <v>654137000</v>
      </c>
    </row>
    <row r="19" spans="1:5" ht="30" thickTop="1" thickBot="1">
      <c r="A19" s="53" t="s">
        <v>198</v>
      </c>
      <c r="B19" s="55">
        <v>284767000</v>
      </c>
      <c r="C19" s="55">
        <v>311668000</v>
      </c>
      <c r="D19" s="55">
        <v>92555000</v>
      </c>
    </row>
    <row r="20" spans="1:5" ht="30" thickTop="1" thickBot="1">
      <c r="A20" s="53" t="s">
        <v>199</v>
      </c>
      <c r="B20" s="54">
        <v>0</v>
      </c>
      <c r="C20" s="54">
        <v>0</v>
      </c>
      <c r="D20" s="54">
        <v>0</v>
      </c>
    </row>
    <row r="21" spans="1:5" ht="16.5" thickTop="1" thickBot="1">
      <c r="A21" s="53" t="s">
        <v>200</v>
      </c>
      <c r="B21" s="55">
        <v>396937000</v>
      </c>
      <c r="C21" s="55">
        <v>328811000</v>
      </c>
      <c r="D21" s="55">
        <v>222179000</v>
      </c>
    </row>
    <row r="22" spans="1:5" ht="16.5" thickTop="1" thickBot="1">
      <c r="A22" s="53" t="s">
        <v>201</v>
      </c>
      <c r="B22" s="55">
        <v>13976498000</v>
      </c>
      <c r="C22" s="55">
        <v>11616680000</v>
      </c>
      <c r="D22" s="55">
        <v>5798135000</v>
      </c>
    </row>
    <row r="23" spans="1:5" ht="30" thickTop="1" thickBot="1">
      <c r="A23" s="53" t="s">
        <v>202</v>
      </c>
      <c r="B23" s="54">
        <v>0</v>
      </c>
      <c r="C23" s="54">
        <v>0</v>
      </c>
      <c r="D23" s="54">
        <v>0</v>
      </c>
    </row>
    <row r="24" spans="1:5" ht="16.5" thickTop="1" thickBot="1">
      <c r="A24" s="53" t="s">
        <v>203</v>
      </c>
      <c r="B24" s="55">
        <v>11656545000</v>
      </c>
      <c r="C24" s="55">
        <v>7856951000</v>
      </c>
      <c r="D24" s="55">
        <v>5120082000</v>
      </c>
      <c r="E24" s="59"/>
    </row>
    <row r="25" spans="1:5" ht="16.5" thickTop="1" thickBot="1">
      <c r="A25" s="53" t="s">
        <v>184</v>
      </c>
      <c r="B25" s="55">
        <v>988464000</v>
      </c>
      <c r="C25" s="55">
        <v>778665000</v>
      </c>
      <c r="D25" s="55">
        <v>568914000</v>
      </c>
    </row>
    <row r="26" spans="1:5" ht="16.5" thickTop="1" thickBot="1">
      <c r="A26" s="53" t="s">
        <v>185</v>
      </c>
      <c r="B26" s="55">
        <v>5584899000</v>
      </c>
      <c r="C26" s="55">
        <v>2826939000</v>
      </c>
      <c r="D26" s="55">
        <v>1198294000</v>
      </c>
    </row>
    <row r="27" spans="1:5" ht="30" thickTop="1" thickBot="1">
      <c r="A27" s="53" t="s">
        <v>186</v>
      </c>
      <c r="B27" s="55">
        <v>4266624000</v>
      </c>
      <c r="C27" s="55">
        <v>1976539000</v>
      </c>
      <c r="D27" s="55">
        <v>828846000</v>
      </c>
    </row>
    <row r="28" spans="1:5" ht="30" thickTop="1" thickBot="1">
      <c r="A28" s="53" t="s">
        <v>187</v>
      </c>
      <c r="B28" s="55">
        <v>1318275000</v>
      </c>
      <c r="C28" s="55">
        <v>850400000</v>
      </c>
      <c r="D28" s="55">
        <v>369448000</v>
      </c>
    </row>
    <row r="29" spans="1:5" ht="30" thickTop="1" thickBot="1">
      <c r="A29" s="53" t="s">
        <v>188</v>
      </c>
      <c r="B29" s="54">
        <v>0</v>
      </c>
      <c r="C29" s="54">
        <v>0</v>
      </c>
      <c r="D29" s="54">
        <v>0</v>
      </c>
    </row>
    <row r="30" spans="1:5" ht="30" thickTop="1" thickBot="1">
      <c r="A30" s="53" t="s">
        <v>189</v>
      </c>
      <c r="B30" s="54">
        <v>0</v>
      </c>
      <c r="C30" s="54">
        <v>0</v>
      </c>
      <c r="D30" s="54">
        <v>0</v>
      </c>
    </row>
    <row r="31" spans="1:5" ht="44.25" thickTop="1" thickBot="1">
      <c r="A31" s="53" t="s">
        <v>190</v>
      </c>
      <c r="B31" s="54">
        <v>0</v>
      </c>
      <c r="C31" s="54">
        <v>0</v>
      </c>
      <c r="D31" s="54">
        <v>0</v>
      </c>
    </row>
    <row r="32" spans="1:5" ht="16.5" thickTop="1" thickBot="1">
      <c r="A32" s="53" t="s">
        <v>191</v>
      </c>
      <c r="B32" s="55">
        <v>1064000</v>
      </c>
      <c r="C32" s="55">
        <v>764000</v>
      </c>
      <c r="D32" s="55">
        <v>661000</v>
      </c>
    </row>
    <row r="33" spans="1:4" ht="30" thickTop="1" thickBot="1">
      <c r="A33" s="53" t="s">
        <v>192</v>
      </c>
      <c r="B33" s="54">
        <v>0</v>
      </c>
      <c r="C33" s="54">
        <v>0</v>
      </c>
      <c r="D33" s="54">
        <v>0</v>
      </c>
    </row>
    <row r="34" spans="1:4" ht="30" thickTop="1" thickBot="1">
      <c r="A34" s="53" t="s">
        <v>193</v>
      </c>
      <c r="B34" s="55">
        <v>1064000</v>
      </c>
      <c r="C34" s="55">
        <v>764000</v>
      </c>
      <c r="D34" s="55">
        <v>661000</v>
      </c>
    </row>
    <row r="35" spans="1:4" ht="16.5" thickTop="1" thickBot="1">
      <c r="A35" s="53" t="s">
        <v>194</v>
      </c>
      <c r="B35" s="54">
        <v>0</v>
      </c>
      <c r="C35" s="54">
        <v>0</v>
      </c>
      <c r="D35" s="54">
        <v>0</v>
      </c>
    </row>
    <row r="36" spans="1:4" ht="30" thickTop="1" thickBot="1">
      <c r="A36" s="53" t="s">
        <v>204</v>
      </c>
      <c r="B36" s="55">
        <v>121769000</v>
      </c>
      <c r="C36" s="55">
        <v>93586000</v>
      </c>
      <c r="D36" s="55">
        <v>83324000</v>
      </c>
    </row>
    <row r="37" spans="1:4" ht="16.5" thickTop="1" thickBot="1">
      <c r="A37" s="53" t="s">
        <v>196</v>
      </c>
      <c r="B37" s="54">
        <v>0</v>
      </c>
      <c r="C37" s="54">
        <v>0</v>
      </c>
      <c r="D37" s="54">
        <v>0</v>
      </c>
    </row>
    <row r="38" spans="1:4" ht="16.5" thickTop="1" thickBot="1">
      <c r="A38" s="53" t="s">
        <v>205</v>
      </c>
      <c r="B38" s="54">
        <v>0</v>
      </c>
      <c r="C38" s="54">
        <v>0</v>
      </c>
      <c r="D38" s="54">
        <v>0</v>
      </c>
    </row>
    <row r="39" spans="1:4" ht="16.5" thickTop="1" thickBot="1">
      <c r="A39" s="53" t="s">
        <v>206</v>
      </c>
      <c r="B39" s="55">
        <v>1573931000</v>
      </c>
      <c r="C39" s="55">
        <v>1336297000</v>
      </c>
      <c r="D39" s="55">
        <v>1090843000</v>
      </c>
    </row>
    <row r="40" spans="1:4" ht="16.5" thickTop="1" thickBot="1">
      <c r="A40" s="53" t="s">
        <v>207</v>
      </c>
      <c r="B40" s="55">
        <v>1276578000</v>
      </c>
      <c r="C40" s="55">
        <v>1082067000</v>
      </c>
      <c r="D40" s="55">
        <v>868997000</v>
      </c>
    </row>
    <row r="41" spans="1:4" ht="16.5" thickTop="1" thickBot="1">
      <c r="A41" s="53" t="s">
        <v>208</v>
      </c>
      <c r="B41" s="54">
        <v>0</v>
      </c>
      <c r="C41" s="54">
        <v>0</v>
      </c>
      <c r="D41" s="54">
        <v>0</v>
      </c>
    </row>
    <row r="42" spans="1:4" ht="30" thickTop="1" thickBot="1">
      <c r="A42" s="53" t="s">
        <v>209</v>
      </c>
      <c r="B42" s="54">
        <v>0</v>
      </c>
      <c r="C42" s="54">
        <v>0</v>
      </c>
      <c r="D42" s="54">
        <v>0</v>
      </c>
    </row>
    <row r="43" spans="1:4" ht="16.5" thickTop="1" thickBot="1">
      <c r="A43" s="53" t="s">
        <v>197</v>
      </c>
      <c r="B43" s="55">
        <v>584653000</v>
      </c>
      <c r="C43" s="55">
        <v>504399000</v>
      </c>
      <c r="D43" s="55">
        <v>442731000</v>
      </c>
    </row>
    <row r="44" spans="1:4" ht="30" thickTop="1" thickBot="1">
      <c r="A44" s="53" t="s">
        <v>210</v>
      </c>
      <c r="B44" s="55">
        <v>299369000</v>
      </c>
      <c r="C44" s="55">
        <v>155933000</v>
      </c>
      <c r="D44" s="55">
        <v>165487000</v>
      </c>
    </row>
    <row r="45" spans="1:4" ht="30" thickTop="1" thickBot="1">
      <c r="A45" s="53" t="s">
        <v>211</v>
      </c>
      <c r="B45" s="55">
        <v>285284000</v>
      </c>
      <c r="C45" s="55">
        <v>348466000</v>
      </c>
      <c r="D45" s="55">
        <v>277244000</v>
      </c>
    </row>
    <row r="46" spans="1:4" ht="16.5" thickTop="1" thickBot="1">
      <c r="A46" s="53" t="s">
        <v>212</v>
      </c>
      <c r="B46" s="55">
        <v>785951000</v>
      </c>
      <c r="C46" s="55">
        <v>734092000</v>
      </c>
      <c r="D46" s="55">
        <v>589529000</v>
      </c>
    </row>
    <row r="47" spans="1:4" ht="16.5" thickTop="1" thickBot="1">
      <c r="A47" s="53" t="s">
        <v>213</v>
      </c>
      <c r="B47" s="55">
        <v>739236000</v>
      </c>
      <c r="C47" s="55">
        <v>500142000</v>
      </c>
      <c r="D47" s="55">
        <v>276789000</v>
      </c>
    </row>
    <row r="48" spans="1:4" ht="16.5" thickTop="1" thickBot="1">
      <c r="A48" s="53" t="s">
        <v>214</v>
      </c>
      <c r="B48" s="55">
        <v>25633043000</v>
      </c>
      <c r="C48" s="55">
        <v>19473631000</v>
      </c>
      <c r="D48" s="55">
        <v>10918217000</v>
      </c>
    </row>
    <row r="49" spans="1:5" ht="16.5" thickTop="1" thickBot="1">
      <c r="A49" s="53" t="s">
        <v>215</v>
      </c>
      <c r="B49" s="54">
        <v>0</v>
      </c>
      <c r="C49" s="54">
        <v>0</v>
      </c>
      <c r="D49" s="54">
        <v>0</v>
      </c>
      <c r="E49" s="59"/>
    </row>
    <row r="50" spans="1:5" ht="30" thickTop="1" thickBot="1">
      <c r="A50" s="53" t="s">
        <v>216</v>
      </c>
      <c r="B50" s="55">
        <v>7743870000</v>
      </c>
      <c r="C50" s="55">
        <v>4684478000</v>
      </c>
      <c r="D50" s="55">
        <v>2671635000</v>
      </c>
    </row>
    <row r="51" spans="1:5" ht="16.5" thickTop="1" thickBot="1">
      <c r="A51" s="53" t="s">
        <v>217</v>
      </c>
      <c r="B51" s="55">
        <v>1612321000</v>
      </c>
      <c r="C51" s="55">
        <v>698526000</v>
      </c>
      <c r="D51" s="55">
        <v>404312000</v>
      </c>
      <c r="E51" s="59"/>
    </row>
    <row r="52" spans="1:5" ht="30" thickTop="1" thickBot="1">
      <c r="A52" s="53" t="s">
        <v>218</v>
      </c>
      <c r="B52" s="55">
        <v>611198000</v>
      </c>
      <c r="C52" s="54">
        <v>0</v>
      </c>
      <c r="D52" s="54">
        <v>0</v>
      </c>
    </row>
    <row r="53" spans="1:5" ht="16.5" thickTop="1" thickBot="1">
      <c r="A53" s="53" t="s">
        <v>219</v>
      </c>
      <c r="B53" s="54">
        <v>0</v>
      </c>
      <c r="C53" s="54">
        <v>0</v>
      </c>
      <c r="D53" s="54">
        <v>0</v>
      </c>
    </row>
    <row r="54" spans="1:5" ht="16.5" thickTop="1" thickBot="1">
      <c r="A54" s="53" t="s">
        <v>220</v>
      </c>
      <c r="B54" s="55">
        <v>3607856000</v>
      </c>
      <c r="C54" s="55">
        <v>2548583000</v>
      </c>
      <c r="D54" s="55">
        <v>1369800000</v>
      </c>
    </row>
    <row r="55" spans="1:5" ht="16.5" thickTop="1" thickBot="1">
      <c r="A55" s="53" t="s">
        <v>221</v>
      </c>
      <c r="B55" s="55">
        <v>763186000</v>
      </c>
      <c r="C55" s="55">
        <v>593911000</v>
      </c>
      <c r="D55" s="55">
        <v>195946000</v>
      </c>
    </row>
    <row r="56" spans="1:5" ht="30" thickTop="1" thickBot="1">
      <c r="A56" s="53" t="s">
        <v>222</v>
      </c>
      <c r="B56" s="55">
        <v>2844670000</v>
      </c>
      <c r="C56" s="55">
        <v>1954672000</v>
      </c>
      <c r="D56" s="55">
        <v>1173854000</v>
      </c>
    </row>
    <row r="57" spans="1:5" ht="30" thickTop="1" thickBot="1">
      <c r="A57" s="53" t="s">
        <v>223</v>
      </c>
      <c r="B57" s="54">
        <v>0</v>
      </c>
      <c r="C57" s="54">
        <v>0</v>
      </c>
      <c r="D57" s="54">
        <v>0</v>
      </c>
    </row>
    <row r="58" spans="1:5" ht="30" thickTop="1" thickBot="1">
      <c r="A58" s="53" t="s">
        <v>224</v>
      </c>
      <c r="B58" s="54">
        <v>0</v>
      </c>
      <c r="C58" s="54">
        <v>0</v>
      </c>
      <c r="D58" s="54">
        <v>0</v>
      </c>
    </row>
    <row r="59" spans="1:5" ht="44.25" thickTop="1" thickBot="1">
      <c r="A59" s="53" t="s">
        <v>225</v>
      </c>
      <c r="B59" s="54">
        <v>0</v>
      </c>
      <c r="C59" s="54">
        <v>0</v>
      </c>
      <c r="D59" s="54">
        <v>0</v>
      </c>
    </row>
    <row r="60" spans="1:5" ht="30" thickTop="1" thickBot="1">
      <c r="A60" s="53" t="s">
        <v>226</v>
      </c>
      <c r="B60" s="55">
        <v>145939000</v>
      </c>
      <c r="C60" s="55">
        <v>34873000</v>
      </c>
      <c r="D60" s="55">
        <v>46133000</v>
      </c>
    </row>
    <row r="61" spans="1:5" ht="16.5" thickTop="1" thickBot="1">
      <c r="A61" s="53" t="s">
        <v>227</v>
      </c>
      <c r="B61" s="55">
        <v>58500000</v>
      </c>
      <c r="C61" s="55">
        <v>2732000</v>
      </c>
      <c r="D61" s="55">
        <v>1494000</v>
      </c>
    </row>
    <row r="62" spans="1:5" ht="16.5" thickTop="1" thickBot="1">
      <c r="A62" s="53" t="s">
        <v>228</v>
      </c>
      <c r="B62" s="54">
        <v>0</v>
      </c>
      <c r="C62" s="55">
        <v>60000</v>
      </c>
      <c r="D62" s="55">
        <v>65000</v>
      </c>
    </row>
    <row r="63" spans="1:5" ht="30" thickTop="1" thickBot="1">
      <c r="A63" s="53" t="s">
        <v>229</v>
      </c>
      <c r="B63" s="55">
        <v>58500000</v>
      </c>
      <c r="C63" s="55">
        <v>2672000</v>
      </c>
      <c r="D63" s="55">
        <v>1429000</v>
      </c>
    </row>
    <row r="64" spans="1:5" ht="16.5" thickTop="1" thickBot="1">
      <c r="A64" s="53" t="s">
        <v>194</v>
      </c>
      <c r="B64" s="54">
        <v>0</v>
      </c>
      <c r="C64" s="54">
        <v>0</v>
      </c>
      <c r="D64" s="54">
        <v>0</v>
      </c>
    </row>
    <row r="65" spans="1:5" ht="16.5" thickTop="1" thickBot="1">
      <c r="A65" s="53" t="s">
        <v>230</v>
      </c>
      <c r="B65" s="54">
        <v>0</v>
      </c>
      <c r="C65" s="54">
        <v>0</v>
      </c>
      <c r="D65" s="54">
        <v>0</v>
      </c>
    </row>
    <row r="66" spans="1:5" ht="16.5" thickTop="1" thickBot="1">
      <c r="A66" s="53" t="s">
        <v>231</v>
      </c>
      <c r="B66" s="55">
        <v>580389000</v>
      </c>
      <c r="C66" s="55">
        <v>632645000</v>
      </c>
      <c r="D66" s="55">
        <v>300459000</v>
      </c>
    </row>
    <row r="67" spans="1:5" ht="16.5" thickTop="1" thickBot="1">
      <c r="A67" s="53" t="s">
        <v>232</v>
      </c>
      <c r="B67" s="55">
        <v>12847000</v>
      </c>
      <c r="C67" s="55">
        <v>2836000</v>
      </c>
      <c r="D67" s="55">
        <v>717000</v>
      </c>
    </row>
    <row r="68" spans="1:5" ht="16.5" thickTop="1" thickBot="1">
      <c r="A68" s="53" t="s">
        <v>233</v>
      </c>
      <c r="B68" s="55">
        <v>1067379000</v>
      </c>
      <c r="C68" s="55">
        <v>634951000</v>
      </c>
      <c r="D68" s="55">
        <v>425907000</v>
      </c>
    </row>
    <row r="69" spans="1:5" ht="44.25" thickTop="1" thickBot="1">
      <c r="A69" s="53" t="s">
        <v>234</v>
      </c>
      <c r="B69" s="55">
        <v>72819000</v>
      </c>
      <c r="C69" s="55">
        <v>49382000</v>
      </c>
      <c r="D69" s="55">
        <v>42301000</v>
      </c>
    </row>
    <row r="70" spans="1:5" ht="16.5" thickTop="1" thickBot="1">
      <c r="A70" s="53" t="s">
        <v>235</v>
      </c>
      <c r="B70" s="55">
        <v>994560000</v>
      </c>
      <c r="C70" s="55">
        <v>585569000</v>
      </c>
      <c r="D70" s="55">
        <v>383606000</v>
      </c>
    </row>
    <row r="71" spans="1:5" ht="16.5" thickTop="1" thickBot="1">
      <c r="A71" s="53" t="s">
        <v>236</v>
      </c>
      <c r="B71" s="55">
        <v>4247000</v>
      </c>
      <c r="C71" s="55">
        <v>8237000</v>
      </c>
      <c r="D71" s="55">
        <v>13546000</v>
      </c>
    </row>
    <row r="72" spans="1:5" ht="16.5" thickTop="1" thickBot="1">
      <c r="A72" s="53" t="s">
        <v>201</v>
      </c>
      <c r="B72" s="55">
        <v>7743870000</v>
      </c>
      <c r="C72" s="55">
        <v>4684478000</v>
      </c>
      <c r="D72" s="55">
        <v>2671635000</v>
      </c>
    </row>
    <row r="73" spans="1:5" ht="44.25" thickTop="1" thickBot="1">
      <c r="A73" s="53" t="s">
        <v>237</v>
      </c>
      <c r="B73" s="54">
        <v>0</v>
      </c>
      <c r="C73" s="54">
        <v>0</v>
      </c>
      <c r="D73" s="54">
        <v>0</v>
      </c>
    </row>
    <row r="74" spans="1:5" ht="30" thickTop="1" thickBot="1">
      <c r="A74" s="53" t="s">
        <v>238</v>
      </c>
      <c r="B74" s="55">
        <v>4320274000</v>
      </c>
      <c r="C74" s="55">
        <v>4612132000</v>
      </c>
      <c r="D74" s="55">
        <v>3198374000</v>
      </c>
    </row>
    <row r="75" spans="1:5" ht="16.5" thickTop="1" thickBot="1">
      <c r="A75" s="53" t="s">
        <v>239</v>
      </c>
      <c r="B75" s="55">
        <v>9098000</v>
      </c>
      <c r="C75" s="55">
        <v>20234000</v>
      </c>
      <c r="D75" s="55">
        <v>62207000</v>
      </c>
    </row>
    <row r="76" spans="1:5" ht="16.5" thickTop="1" thickBot="1">
      <c r="A76" s="53" t="s">
        <v>219</v>
      </c>
      <c r="B76" s="54">
        <v>0</v>
      </c>
      <c r="C76" s="54">
        <v>0</v>
      </c>
      <c r="D76" s="54">
        <v>0</v>
      </c>
    </row>
    <row r="77" spans="1:5" ht="16.5" thickTop="1" thickBot="1">
      <c r="A77" s="53" t="s">
        <v>220</v>
      </c>
      <c r="B77" s="55">
        <v>1860305000</v>
      </c>
      <c r="C77" s="55">
        <v>1768283000</v>
      </c>
      <c r="D77" s="55">
        <v>1262015000</v>
      </c>
      <c r="E77" s="59"/>
    </row>
    <row r="78" spans="1:5" ht="16.5" thickTop="1" thickBot="1">
      <c r="A78" s="53" t="s">
        <v>221</v>
      </c>
      <c r="B78" s="55">
        <v>1425811000</v>
      </c>
      <c r="C78" s="55">
        <v>1617969000</v>
      </c>
      <c r="D78" s="55">
        <v>1048376000</v>
      </c>
    </row>
    <row r="79" spans="1:5" ht="30" thickTop="1" thickBot="1">
      <c r="A79" s="53" t="s">
        <v>222</v>
      </c>
      <c r="B79" s="55">
        <v>434494000</v>
      </c>
      <c r="C79" s="55">
        <v>150314000</v>
      </c>
      <c r="D79" s="55">
        <v>213639000</v>
      </c>
    </row>
    <row r="80" spans="1:5" ht="30" thickTop="1" thickBot="1">
      <c r="A80" s="53" t="s">
        <v>223</v>
      </c>
      <c r="B80" s="54">
        <v>0</v>
      </c>
      <c r="C80" s="54">
        <v>0</v>
      </c>
      <c r="D80" s="54">
        <v>0</v>
      </c>
    </row>
    <row r="81" spans="1:4" ht="44.25" thickTop="1" thickBot="1">
      <c r="A81" s="53" t="s">
        <v>240</v>
      </c>
      <c r="B81" s="54">
        <v>0</v>
      </c>
      <c r="C81" s="54">
        <v>0</v>
      </c>
      <c r="D81" s="54">
        <v>0</v>
      </c>
    </row>
    <row r="82" spans="1:4" ht="44.25" thickTop="1" thickBot="1">
      <c r="A82" s="53" t="s">
        <v>225</v>
      </c>
      <c r="B82" s="54">
        <v>0</v>
      </c>
      <c r="C82" s="54">
        <v>0</v>
      </c>
      <c r="D82" s="54">
        <v>0</v>
      </c>
    </row>
    <row r="83" spans="1:4" ht="16.5" thickTop="1" thickBot="1">
      <c r="A83" s="53" t="s">
        <v>227</v>
      </c>
      <c r="B83" s="55">
        <v>4929000</v>
      </c>
      <c r="C83" s="55">
        <v>106000</v>
      </c>
      <c r="D83" s="55">
        <v>105000</v>
      </c>
    </row>
    <row r="84" spans="1:4" ht="16.5" thickTop="1" thickBot="1">
      <c r="A84" s="53" t="s">
        <v>228</v>
      </c>
      <c r="B84" s="54">
        <v>0</v>
      </c>
      <c r="C84" s="54">
        <v>0</v>
      </c>
      <c r="D84" s="54">
        <v>0</v>
      </c>
    </row>
    <row r="85" spans="1:4" ht="30" thickTop="1" thickBot="1">
      <c r="A85" s="53" t="s">
        <v>229</v>
      </c>
      <c r="B85" s="54">
        <v>0</v>
      </c>
      <c r="C85" s="54">
        <v>0</v>
      </c>
      <c r="D85" s="54">
        <v>0</v>
      </c>
    </row>
    <row r="86" spans="1:4" ht="16.5" thickTop="1" thickBot="1">
      <c r="A86" s="53" t="s">
        <v>194</v>
      </c>
      <c r="B86" s="54">
        <v>0</v>
      </c>
      <c r="C86" s="54">
        <v>0</v>
      </c>
      <c r="D86" s="54">
        <v>0</v>
      </c>
    </row>
    <row r="87" spans="1:4" ht="16.5" thickTop="1" thickBot="1">
      <c r="A87" s="53" t="s">
        <v>230</v>
      </c>
      <c r="B87" s="54">
        <v>0</v>
      </c>
      <c r="C87" s="54">
        <v>0</v>
      </c>
      <c r="D87" s="54">
        <v>0</v>
      </c>
    </row>
    <row r="88" spans="1:4" ht="16.5" thickTop="1" thickBot="1">
      <c r="A88" s="53" t="s">
        <v>231</v>
      </c>
      <c r="B88" s="55">
        <v>1837987000</v>
      </c>
      <c r="C88" s="55">
        <v>2296513000</v>
      </c>
      <c r="D88" s="55">
        <v>1642766000</v>
      </c>
    </row>
    <row r="89" spans="1:4" ht="16.5" thickTop="1" thickBot="1">
      <c r="A89" s="53" t="s">
        <v>241</v>
      </c>
      <c r="B89" s="55">
        <v>607561000</v>
      </c>
      <c r="C89" s="55">
        <v>526996000</v>
      </c>
      <c r="D89" s="55">
        <v>231281000</v>
      </c>
    </row>
    <row r="90" spans="1:4" ht="44.25" thickTop="1" thickBot="1">
      <c r="A90" s="53" t="s">
        <v>242</v>
      </c>
      <c r="B90" s="55">
        <v>225731000</v>
      </c>
      <c r="C90" s="55">
        <v>198611000</v>
      </c>
      <c r="D90" s="55">
        <v>168742000</v>
      </c>
    </row>
    <row r="91" spans="1:4" ht="16.5" thickTop="1" thickBot="1">
      <c r="A91" s="53" t="s">
        <v>243</v>
      </c>
      <c r="B91" s="55">
        <v>381830000</v>
      </c>
      <c r="C91" s="55">
        <v>328385000</v>
      </c>
      <c r="D91" s="55">
        <v>62539000</v>
      </c>
    </row>
    <row r="92" spans="1:4" ht="30" thickTop="1" thickBot="1">
      <c r="A92" s="53" t="s">
        <v>244</v>
      </c>
      <c r="B92" s="54">
        <v>0</v>
      </c>
      <c r="C92" s="54">
        <v>0</v>
      </c>
      <c r="D92" s="54">
        <v>0</v>
      </c>
    </row>
    <row r="93" spans="1:4" ht="16.5" thickTop="1" thickBot="1">
      <c r="A93" s="53" t="s">
        <v>245</v>
      </c>
      <c r="B93" s="54">
        <v>0</v>
      </c>
      <c r="C93" s="54">
        <v>0</v>
      </c>
      <c r="D93" s="54">
        <v>0</v>
      </c>
    </row>
    <row r="94" spans="1:4" ht="30" thickTop="1" thickBot="1">
      <c r="A94" s="53" t="s">
        <v>246</v>
      </c>
      <c r="B94" s="55">
        <v>394000</v>
      </c>
      <c r="C94" s="54">
        <v>0</v>
      </c>
      <c r="D94" s="54">
        <v>0</v>
      </c>
    </row>
    <row r="95" spans="1:4" ht="16.5" thickTop="1" thickBot="1">
      <c r="A95" s="53" t="s">
        <v>247</v>
      </c>
      <c r="B95" s="55">
        <v>12064144000</v>
      </c>
      <c r="C95" s="55">
        <v>9296610000</v>
      </c>
      <c r="D95" s="55">
        <v>5870009000</v>
      </c>
    </row>
    <row r="96" spans="1:4" ht="16.5" thickTop="1" thickBot="1">
      <c r="A96" s="53" t="s">
        <v>248</v>
      </c>
      <c r="B96" s="55">
        <v>13568899000</v>
      </c>
      <c r="C96" s="55">
        <v>10177021000</v>
      </c>
      <c r="D96" s="55">
        <v>5048208000</v>
      </c>
    </row>
    <row r="97" spans="1:5" ht="30" thickTop="1" thickBot="1">
      <c r="A97" s="53" t="s">
        <v>249</v>
      </c>
      <c r="B97" s="55">
        <v>13498388000</v>
      </c>
      <c r="C97" s="55">
        <v>10132601000</v>
      </c>
      <c r="D97" s="55">
        <v>5047666000</v>
      </c>
    </row>
    <row r="98" spans="1:5" ht="16.5" thickTop="1" thickBot="1">
      <c r="A98" s="53" t="s">
        <v>250</v>
      </c>
      <c r="B98" s="55">
        <v>1140000000</v>
      </c>
      <c r="C98" s="55">
        <v>1140000000</v>
      </c>
      <c r="D98" s="55">
        <v>1000000000</v>
      </c>
    </row>
    <row r="99" spans="1:5" ht="16.5" thickTop="1" thickBot="1">
      <c r="A99" s="53" t="s">
        <v>251</v>
      </c>
      <c r="B99" s="55">
        <v>98621000</v>
      </c>
      <c r="C99" s="55">
        <v>98621000</v>
      </c>
      <c r="D99" s="55">
        <v>98621000</v>
      </c>
    </row>
    <row r="100" spans="1:5" ht="16.5" thickTop="1" thickBot="1">
      <c r="A100" s="53" t="s">
        <v>252</v>
      </c>
      <c r="B100" s="54">
        <v>0</v>
      </c>
      <c r="C100" s="54">
        <v>0</v>
      </c>
      <c r="D100" s="54">
        <v>0</v>
      </c>
    </row>
    <row r="101" spans="1:5" ht="30" thickTop="1" thickBot="1">
      <c r="A101" s="53" t="s">
        <v>253</v>
      </c>
      <c r="B101" s="54">
        <v>0</v>
      </c>
      <c r="C101" s="54">
        <v>0</v>
      </c>
      <c r="D101" s="54">
        <v>0</v>
      </c>
      <c r="E101" s="59"/>
    </row>
    <row r="102" spans="1:5" ht="16.5" thickTop="1" thickBot="1">
      <c r="A102" s="53" t="s">
        <v>254</v>
      </c>
      <c r="B102" s="55">
        <v>2796723000</v>
      </c>
      <c r="C102" s="55">
        <v>2796723000</v>
      </c>
      <c r="D102" s="54">
        <v>0</v>
      </c>
      <c r="E102" s="59"/>
    </row>
    <row r="103" spans="1:5" ht="58.5" thickTop="1" thickBot="1">
      <c r="A103" s="53" t="s">
        <v>255</v>
      </c>
      <c r="B103" s="55">
        <v>175077000</v>
      </c>
      <c r="C103" s="55">
        <v>189358000</v>
      </c>
      <c r="D103" s="55">
        <v>209087000</v>
      </c>
    </row>
    <row r="104" spans="1:5" ht="30" thickTop="1" thickBot="1">
      <c r="A104" s="53" t="s">
        <v>256</v>
      </c>
      <c r="B104" s="55">
        <v>175077000</v>
      </c>
      <c r="C104" s="55">
        <v>189358000</v>
      </c>
      <c r="D104" s="55">
        <v>209087000</v>
      </c>
    </row>
    <row r="105" spans="1:5" ht="44.25" thickTop="1" thickBot="1">
      <c r="A105" s="53" t="s">
        <v>257</v>
      </c>
      <c r="B105" s="55">
        <v>-32354000</v>
      </c>
      <c r="C105" s="55">
        <v>-18073000</v>
      </c>
      <c r="D105" s="55">
        <v>1656000</v>
      </c>
    </row>
    <row r="106" spans="1:5" ht="16.5" thickTop="1" thickBot="1">
      <c r="A106" s="53" t="s">
        <v>258</v>
      </c>
      <c r="B106" s="54">
        <v>0</v>
      </c>
      <c r="C106" s="54">
        <v>0</v>
      </c>
      <c r="D106" s="54">
        <v>0</v>
      </c>
    </row>
    <row r="107" spans="1:5" ht="44.25" thickTop="1" thickBot="1">
      <c r="A107" s="53" t="s">
        <v>259</v>
      </c>
      <c r="B107" s="55">
        <v>968740000</v>
      </c>
      <c r="C107" s="55">
        <v>755119000</v>
      </c>
      <c r="D107" s="55">
        <v>540690000</v>
      </c>
    </row>
    <row r="108" spans="1:5" ht="16.5" thickTop="1" thickBot="1">
      <c r="A108" s="53" t="s">
        <v>260</v>
      </c>
      <c r="B108" s="55">
        <v>35442000</v>
      </c>
      <c r="C108" s="55">
        <v>25507000</v>
      </c>
      <c r="D108" s="55">
        <v>5246000</v>
      </c>
    </row>
    <row r="109" spans="1:5" ht="30" thickTop="1" thickBot="1">
      <c r="A109" s="53" t="s">
        <v>261</v>
      </c>
      <c r="B109" s="54">
        <v>0</v>
      </c>
      <c r="C109" s="54">
        <v>0</v>
      </c>
      <c r="D109" s="54">
        <v>0</v>
      </c>
    </row>
    <row r="110" spans="1:5" ht="30" thickTop="1" thickBot="1">
      <c r="A110" s="53" t="s">
        <v>262</v>
      </c>
      <c r="B110" s="55">
        <v>933298000</v>
      </c>
      <c r="C110" s="55">
        <v>729612000</v>
      </c>
      <c r="D110" s="55">
        <v>535444000</v>
      </c>
    </row>
    <row r="111" spans="1:5" ht="16.5" thickTop="1" thickBot="1">
      <c r="A111" s="53" t="s">
        <v>258</v>
      </c>
      <c r="B111" s="54">
        <v>0</v>
      </c>
      <c r="C111" s="54">
        <v>0</v>
      </c>
      <c r="D111" s="54">
        <v>0</v>
      </c>
    </row>
    <row r="112" spans="1:5" ht="30" thickTop="1" thickBot="1">
      <c r="A112" s="53" t="s">
        <v>263</v>
      </c>
      <c r="B112" s="55">
        <v>276827000</v>
      </c>
      <c r="C112" s="55">
        <v>172687000</v>
      </c>
      <c r="D112" s="55">
        <v>124062000</v>
      </c>
    </row>
    <row r="113" spans="1:4" ht="16.5" thickTop="1" thickBot="1">
      <c r="A113" s="53" t="s">
        <v>264</v>
      </c>
      <c r="B113" s="55">
        <v>4701953000</v>
      </c>
      <c r="C113" s="55">
        <v>2661896000</v>
      </c>
      <c r="D113" s="55">
        <v>1687436000</v>
      </c>
    </row>
    <row r="114" spans="1:4" ht="16.5" thickTop="1" thickBot="1">
      <c r="A114" s="53" t="s">
        <v>265</v>
      </c>
      <c r="B114" s="55">
        <v>3340447000</v>
      </c>
      <c r="C114" s="55">
        <v>2318197000</v>
      </c>
      <c r="D114" s="55">
        <v>1387770000</v>
      </c>
    </row>
    <row r="115" spans="1:4" ht="30" thickTop="1" thickBot="1">
      <c r="A115" s="53" t="s">
        <v>266</v>
      </c>
      <c r="B115" s="55">
        <v>70511000</v>
      </c>
      <c r="C115" s="55">
        <v>44420000</v>
      </c>
      <c r="D115" s="55">
        <v>542000</v>
      </c>
    </row>
    <row r="116" spans="1:4" ht="15.75" thickTop="1">
      <c r="A116" s="56" t="s">
        <v>267</v>
      </c>
      <c r="B116" s="57">
        <v>25633043000</v>
      </c>
      <c r="C116" s="57">
        <v>19473631000</v>
      </c>
      <c r="D116" s="57">
        <v>10918217000</v>
      </c>
    </row>
    <row r="117" spans="1:4" ht="15.75" thickBot="1">
      <c r="A117" s="53" t="s">
        <v>258</v>
      </c>
      <c r="B117" s="54">
        <v>0</v>
      </c>
      <c r="C117" s="54">
        <v>0</v>
      </c>
      <c r="D117" s="54">
        <v>0</v>
      </c>
    </row>
    <row r="118" spans="1:4" ht="30" thickTop="1" thickBot="1">
      <c r="A118" s="53" t="s">
        <v>263</v>
      </c>
      <c r="B118" s="55">
        <v>330000000</v>
      </c>
      <c r="C118" s="55">
        <v>310644000</v>
      </c>
      <c r="D118" s="55">
        <v>192598686</v>
      </c>
    </row>
    <row r="119" spans="1:4" ht="16.5" thickTop="1" thickBot="1">
      <c r="A119" s="53" t="s">
        <v>264</v>
      </c>
      <c r="B119" s="55">
        <v>1414287000</v>
      </c>
      <c r="C119" s="55">
        <v>1023971000</v>
      </c>
      <c r="D119" s="55">
        <v>280057398</v>
      </c>
    </row>
    <row r="120" spans="1:4" ht="16.5" thickTop="1" thickBot="1">
      <c r="A120" s="53" t="s">
        <v>265</v>
      </c>
      <c r="B120" s="55">
        <v>813291000</v>
      </c>
      <c r="C120" s="55">
        <v>871672000</v>
      </c>
      <c r="D120" s="55">
        <v>1401959498</v>
      </c>
    </row>
    <row r="121" spans="1:4" ht="30" thickTop="1" thickBot="1">
      <c r="A121" s="53" t="s">
        <v>266</v>
      </c>
      <c r="B121" s="55">
        <v>-10955000</v>
      </c>
      <c r="C121" s="55">
        <v>44636000</v>
      </c>
      <c r="D121" s="55">
        <v>60146709</v>
      </c>
    </row>
    <row r="122" spans="1:4" ht="15.75" thickTop="1">
      <c r="A122" s="56" t="s">
        <v>267</v>
      </c>
      <c r="B122" s="57">
        <v>14801333000</v>
      </c>
      <c r="C122" s="57">
        <v>12587806000</v>
      </c>
      <c r="D122" s="57">
        <v>7788858198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activeCell="A28" sqref="A28"/>
    </sheetView>
  </sheetViews>
  <sheetFormatPr defaultRowHeight="15"/>
  <cols>
    <col min="1" max="1" width="156.140625" customWidth="1"/>
  </cols>
  <sheetData>
    <row r="1" spans="1:1">
      <c r="A1" t="s">
        <v>268</v>
      </c>
    </row>
    <row r="2" spans="1:1">
      <c r="A2" t="s">
        <v>269</v>
      </c>
    </row>
    <row r="3" spans="1:1">
      <c r="A3" t="s">
        <v>270</v>
      </c>
    </row>
    <row r="4" spans="1:1">
      <c r="A4" t="s">
        <v>271</v>
      </c>
    </row>
    <row r="5" spans="1:1">
      <c r="A5" t="s">
        <v>272</v>
      </c>
    </row>
    <row r="6" spans="1:1">
      <c r="A6" t="s">
        <v>273</v>
      </c>
    </row>
    <row r="7" spans="1:1">
      <c r="A7" t="s">
        <v>274</v>
      </c>
    </row>
    <row r="8" spans="1:1">
      <c r="A8" t="s">
        <v>275</v>
      </c>
    </row>
    <row r="9" spans="1:1">
      <c r="A9" t="s">
        <v>276</v>
      </c>
    </row>
    <row r="10" spans="1:1">
      <c r="A10" t="s">
        <v>277</v>
      </c>
    </row>
    <row r="11" spans="1:1">
      <c r="A11" t="s">
        <v>279</v>
      </c>
    </row>
    <row r="12" spans="1:1">
      <c r="A12" t="s">
        <v>278</v>
      </c>
    </row>
    <row r="13" spans="1:1">
      <c r="A13" t="s">
        <v>280</v>
      </c>
    </row>
    <row r="14" spans="1:1">
      <c r="A14" t="s">
        <v>281</v>
      </c>
    </row>
    <row r="15" spans="1:1">
      <c r="A15" t="s">
        <v>283</v>
      </c>
    </row>
    <row r="16" spans="1:1">
      <c r="A16" t="s">
        <v>282</v>
      </c>
    </row>
    <row r="17" spans="1:1">
      <c r="A17" t="s">
        <v>284</v>
      </c>
    </row>
    <row r="18" spans="1:1">
      <c r="A18" t="s">
        <v>285</v>
      </c>
    </row>
    <row r="19" spans="1:1">
      <c r="A19" t="s">
        <v>286</v>
      </c>
    </row>
    <row r="20" spans="1:1">
      <c r="A20" t="s">
        <v>287</v>
      </c>
    </row>
    <row r="21" spans="1:1">
      <c r="A21" t="s">
        <v>288</v>
      </c>
    </row>
    <row r="22" spans="1:1">
      <c r="A22" t="s">
        <v>289</v>
      </c>
    </row>
    <row r="23" spans="1:1">
      <c r="A23" t="s">
        <v>290</v>
      </c>
    </row>
    <row r="24" spans="1:1">
      <c r="A24" t="s">
        <v>291</v>
      </c>
    </row>
    <row r="25" spans="1:1">
      <c r="A25" t="s">
        <v>292</v>
      </c>
    </row>
    <row r="26" spans="1:1">
      <c r="A26" t="s">
        <v>293</v>
      </c>
    </row>
    <row r="27" spans="1:1">
      <c r="A27" t="s">
        <v>294</v>
      </c>
    </row>
    <row r="28" spans="1:1">
      <c r="A28" t="s">
        <v>295</v>
      </c>
    </row>
    <row r="29" spans="1:1">
      <c r="A29" t="s">
        <v>313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A18" sqref="A18"/>
    </sheetView>
  </sheetViews>
  <sheetFormatPr defaultRowHeight="15"/>
  <sheetData>
    <row r="1" spans="1:3">
      <c r="A1" t="s">
        <v>353</v>
      </c>
      <c r="B1" t="s">
        <v>356</v>
      </c>
      <c r="C1" t="s">
        <v>361</v>
      </c>
    </row>
    <row r="2" spans="1:3">
      <c r="A2" t="s">
        <v>354</v>
      </c>
      <c r="B2">
        <v>0.41</v>
      </c>
    </row>
    <row r="3" spans="1:3">
      <c r="A3" t="s">
        <v>355</v>
      </c>
      <c r="B3">
        <v>0.3</v>
      </c>
    </row>
    <row r="4" spans="1:3">
      <c r="A4" t="s">
        <v>357</v>
      </c>
      <c r="B4">
        <v>0.49</v>
      </c>
    </row>
    <row r="5" spans="1:3">
      <c r="A5" t="s">
        <v>358</v>
      </c>
      <c r="B5">
        <v>0.39</v>
      </c>
    </row>
    <row r="6" spans="1:3">
      <c r="A6" t="s">
        <v>359</v>
      </c>
      <c r="B6">
        <v>0.41</v>
      </c>
      <c r="C6">
        <v>-13</v>
      </c>
    </row>
    <row r="7" spans="1:3">
      <c r="A7" t="s">
        <v>360</v>
      </c>
      <c r="B7">
        <v>0.44</v>
      </c>
      <c r="C7">
        <v>13.38</v>
      </c>
    </row>
    <row r="8" spans="1:3">
      <c r="A8" t="s">
        <v>362</v>
      </c>
      <c r="B8">
        <v>0.48</v>
      </c>
    </row>
    <row r="9" spans="1:3">
      <c r="A9" t="s">
        <v>363</v>
      </c>
      <c r="B9">
        <v>0.67</v>
      </c>
    </row>
    <row r="10" spans="1:3">
      <c r="A10" t="s">
        <v>364</v>
      </c>
      <c r="B10">
        <v>0.88</v>
      </c>
      <c r="C10">
        <v>19.98</v>
      </c>
    </row>
    <row r="11" spans="1:3">
      <c r="A11" t="s">
        <v>365</v>
      </c>
      <c r="B11">
        <v>0.92</v>
      </c>
      <c r="C11">
        <v>10</v>
      </c>
    </row>
    <row r="12" spans="1:3">
      <c r="A12" t="s">
        <v>366</v>
      </c>
      <c r="B12">
        <v>0.99</v>
      </c>
      <c r="C12">
        <v>-1</v>
      </c>
    </row>
    <row r="13" spans="1:3">
      <c r="A13" t="s">
        <v>367</v>
      </c>
      <c r="B13">
        <v>1</v>
      </c>
      <c r="C13">
        <v>22.45</v>
      </c>
    </row>
    <row r="14" spans="1:3">
      <c r="A14" t="s">
        <v>368</v>
      </c>
      <c r="B14">
        <v>1.01</v>
      </c>
    </row>
    <row r="15" spans="1:3">
      <c r="A15" t="s">
        <v>369</v>
      </c>
      <c r="B15">
        <v>1.02</v>
      </c>
      <c r="C15">
        <v>-1</v>
      </c>
    </row>
    <row r="16" spans="1:3">
      <c r="A16" t="s">
        <v>370</v>
      </c>
      <c r="B16">
        <v>1.28</v>
      </c>
      <c r="C16">
        <v>30</v>
      </c>
    </row>
    <row r="17" spans="1:3">
      <c r="A17" t="s">
        <v>371</v>
      </c>
      <c r="B17">
        <v>1.31</v>
      </c>
      <c r="C17">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9</vt:i4>
      </vt:variant>
    </vt:vector>
  </HeadingPairs>
  <TitlesOfParts>
    <vt:vector size="9" baseType="lpstr">
      <vt:lpstr>ÖZET SAYFA</vt:lpstr>
      <vt:lpstr>Bilanço</vt:lpstr>
      <vt:lpstr>Oran</vt:lpstr>
      <vt:lpstr>Gelir Tablosu</vt:lpstr>
      <vt:lpstr>Nakit Akışı</vt:lpstr>
      <vt:lpstr>Finansal özet</vt:lpstr>
      <vt:lpstr>İş Bankası Bilanço</vt:lpstr>
      <vt:lpstr>dONELER</vt:lpstr>
      <vt:lpstr>Sayfa1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2021-09-21T19:38:53Z</dcterms:modified>
</cp:coreProperties>
</file>