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z/Desktop/Business Performance Analysis - Wireless Retail Service/DataSet/"/>
    </mc:Choice>
  </mc:AlternateContent>
  <xr:revisionPtr revIDLastSave="0" documentId="13_ncr:1_{87CB4CF7-7606-CC45-B876-62FCE1649C36}" xr6:coauthVersionLast="47" xr6:coauthVersionMax="47" xr10:uidLastSave="{00000000-0000-0000-0000-000000000000}"/>
  <bookViews>
    <workbookView xWindow="0" yWindow="500" windowWidth="28800" windowHeight="16580" xr2:uid="{BF79E873-E7AF-4A4F-B331-6B07359F1C02}"/>
  </bookViews>
  <sheets>
    <sheet name="Competitor Price Analysis" sheetId="1" r:id="rId1"/>
    <sheet name="Monthly Inventory Optimization" sheetId="2" r:id="rId2"/>
    <sheet name="Quarterly Inventory Analysis" sheetId="15" r:id="rId3"/>
    <sheet name="BCG Maxtrix" sheetId="4" r:id="rId4"/>
  </sheets>
  <definedNames>
    <definedName name="solver_adj" localSheetId="1" hidden="1">'Monthly Inventory Optimization'!$B$10:$I$10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'Monthly Inventory Optimization'!$B$10</definedName>
    <definedName name="solver_lhs10" localSheetId="1" hidden="1">'Monthly Inventory Optimization'!$F$10</definedName>
    <definedName name="solver_lhs11" localSheetId="1" hidden="1">'Monthly Inventory Optimization'!$F$10</definedName>
    <definedName name="solver_lhs12" localSheetId="1" hidden="1">'Monthly Inventory Optimization'!$G$10</definedName>
    <definedName name="solver_lhs13" localSheetId="1" hidden="1">'Monthly Inventory Optimization'!$G$10</definedName>
    <definedName name="solver_lhs14" localSheetId="1" hidden="1">'Monthly Inventory Optimization'!$H$10</definedName>
    <definedName name="solver_lhs15" localSheetId="1" hidden="1">'Monthly Inventory Optimization'!$H$10</definedName>
    <definedName name="solver_lhs16" localSheetId="1" hidden="1">'Monthly Inventory Optimization'!$I$10</definedName>
    <definedName name="solver_lhs17" localSheetId="1" hidden="1">'Monthly Inventory Optimization'!$I$10</definedName>
    <definedName name="solver_lhs18" localSheetId="1" hidden="1">'Monthly Inventory Optimization'!$J$10</definedName>
    <definedName name="solver_lhs19" localSheetId="1" hidden="1">'Monthly Inventory Optimization'!$J$10</definedName>
    <definedName name="solver_lhs2" localSheetId="1" hidden="1">'Monthly Inventory Optimization'!$B$10</definedName>
    <definedName name="solver_lhs3" localSheetId="1" hidden="1">'Monthly Inventory Optimization'!$C$10</definedName>
    <definedName name="solver_lhs4" localSheetId="1" hidden="1">'Monthly Inventory Optimization'!$C$10</definedName>
    <definedName name="solver_lhs5" localSheetId="1" hidden="1">'Monthly Inventory Optimization'!$C$7</definedName>
    <definedName name="solver_lhs6" localSheetId="1" hidden="1">'Monthly Inventory Optimization'!$D$10</definedName>
    <definedName name="solver_lhs7" localSheetId="1" hidden="1">'Monthly Inventory Optimization'!$D$10</definedName>
    <definedName name="solver_lhs8" localSheetId="1" hidden="1">'Monthly Inventory Optimization'!$E$10</definedName>
    <definedName name="solver_lhs9" localSheetId="1" hidden="1">'Monthly Inventory Optimization'!$E$10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19</definedName>
    <definedName name="solver_opt" localSheetId="1" hidden="1">'Monthly Inventory Optimization'!$C$6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3</definedName>
    <definedName name="solver_rel12" localSheetId="1" hidden="1">1</definedName>
    <definedName name="solver_rel13" localSheetId="1" hidden="1">3</definedName>
    <definedName name="solver_rel14" localSheetId="1" hidden="1">1</definedName>
    <definedName name="solver_rel15" localSheetId="1" hidden="1">3</definedName>
    <definedName name="solver_rel16" localSheetId="1" hidden="1">1</definedName>
    <definedName name="solver_rel17" localSheetId="1" hidden="1">3</definedName>
    <definedName name="solver_rel18" localSheetId="1" hidden="1">1</definedName>
    <definedName name="solver_rel19" localSheetId="1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el7" localSheetId="1" hidden="1">3</definedName>
    <definedName name="solver_rel8" localSheetId="1" hidden="1">1</definedName>
    <definedName name="solver_rel9" localSheetId="1" hidden="1">3</definedName>
    <definedName name="solver_rhs1" localSheetId="1" hidden="1">10</definedName>
    <definedName name="solver_rhs10" localSheetId="1" hidden="1">20</definedName>
    <definedName name="solver_rhs11" localSheetId="1" hidden="1">12</definedName>
    <definedName name="solver_rhs12" localSheetId="1" hidden="1">18</definedName>
    <definedName name="solver_rhs13" localSheetId="1" hidden="1">8</definedName>
    <definedName name="solver_rhs14" localSheetId="1" hidden="1">6</definedName>
    <definedName name="solver_rhs15" localSheetId="1" hidden="1">4</definedName>
    <definedName name="solver_rhs16" localSheetId="1" hidden="1">80</definedName>
    <definedName name="solver_rhs17" localSheetId="1" hidden="1">60</definedName>
    <definedName name="solver_rhs18" localSheetId="1" hidden="1">50</definedName>
    <definedName name="solver_rhs19" localSheetId="1" hidden="1">20</definedName>
    <definedName name="solver_rhs2" localSheetId="1" hidden="1">7</definedName>
    <definedName name="solver_rhs3" localSheetId="1" hidden="1">11</definedName>
    <definedName name="solver_rhs4" localSheetId="1" hidden="1">7</definedName>
    <definedName name="solver_rhs5" localSheetId="1" hidden="1">25000</definedName>
    <definedName name="solver_rhs6" localSheetId="1" hidden="1">30</definedName>
    <definedName name="solver_rhs7" localSheetId="1" hidden="1">12</definedName>
    <definedName name="solver_rhs8" localSheetId="1" hidden="1">30</definedName>
    <definedName name="solver_rhs9" localSheetId="1" hidden="1">12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6" i="1" l="1"/>
  <c r="T146" i="1"/>
  <c r="S146" i="1"/>
  <c r="R146" i="1"/>
  <c r="U145" i="1"/>
  <c r="T145" i="1"/>
  <c r="S145" i="1"/>
  <c r="R145" i="1"/>
  <c r="U144" i="1"/>
  <c r="T144" i="1"/>
  <c r="S144" i="1"/>
  <c r="R144" i="1"/>
  <c r="U143" i="1"/>
  <c r="T143" i="1"/>
  <c r="S143" i="1"/>
  <c r="R143" i="1"/>
  <c r="U142" i="1"/>
  <c r="T142" i="1"/>
  <c r="S142" i="1"/>
  <c r="R142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U128" i="1"/>
  <c r="T128" i="1"/>
  <c r="S128" i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U124" i="1"/>
  <c r="T124" i="1"/>
  <c r="S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U114" i="1"/>
  <c r="T114" i="1"/>
  <c r="U113" i="1"/>
  <c r="T113" i="1"/>
  <c r="S113" i="1"/>
  <c r="R113" i="1"/>
  <c r="U112" i="1"/>
  <c r="T112" i="1"/>
  <c r="S112" i="1"/>
  <c r="R112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U104" i="1"/>
  <c r="T104" i="1"/>
  <c r="S104" i="1"/>
  <c r="R104" i="1"/>
  <c r="U103" i="1"/>
  <c r="T103" i="1"/>
  <c r="S103" i="1"/>
  <c r="R103" i="1"/>
  <c r="U102" i="1"/>
  <c r="T102" i="1"/>
  <c r="S102" i="1"/>
  <c r="R102" i="1"/>
  <c r="U101" i="1"/>
  <c r="T101" i="1"/>
  <c r="S101" i="1"/>
  <c r="R101" i="1"/>
  <c r="U100" i="1"/>
  <c r="T100" i="1"/>
  <c r="S100" i="1"/>
  <c r="R100" i="1"/>
  <c r="U99" i="1"/>
  <c r="T99" i="1"/>
  <c r="S99" i="1"/>
  <c r="R99" i="1"/>
  <c r="U98" i="1"/>
  <c r="T98" i="1"/>
  <c r="S98" i="1"/>
  <c r="R98" i="1"/>
  <c r="U97" i="1"/>
  <c r="T97" i="1"/>
  <c r="S97" i="1"/>
  <c r="R97" i="1"/>
  <c r="U96" i="1"/>
  <c r="T96" i="1"/>
  <c r="S96" i="1"/>
  <c r="R96" i="1"/>
  <c r="U95" i="1"/>
  <c r="T95" i="1"/>
  <c r="S95" i="1"/>
  <c r="R95" i="1"/>
  <c r="U94" i="1"/>
  <c r="T94" i="1"/>
  <c r="S94" i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U87" i="1"/>
  <c r="T87" i="1"/>
  <c r="S87" i="1"/>
  <c r="R87" i="1"/>
  <c r="U86" i="1"/>
  <c r="T86" i="1"/>
  <c r="S86" i="1"/>
  <c r="R86" i="1"/>
  <c r="U85" i="1"/>
  <c r="T85" i="1"/>
  <c r="S85" i="1"/>
  <c r="R85" i="1"/>
  <c r="U84" i="1"/>
  <c r="T84" i="1"/>
  <c r="S84" i="1"/>
  <c r="R84" i="1"/>
  <c r="U83" i="1"/>
  <c r="T83" i="1"/>
  <c r="S83" i="1"/>
  <c r="R83" i="1"/>
  <c r="U82" i="1"/>
  <c r="T82" i="1"/>
  <c r="S82" i="1"/>
  <c r="R82" i="1"/>
  <c r="U81" i="1"/>
  <c r="T81" i="1"/>
  <c r="S81" i="1"/>
  <c r="R81" i="1"/>
  <c r="U80" i="1"/>
  <c r="T80" i="1"/>
  <c r="S80" i="1"/>
  <c r="R80" i="1"/>
  <c r="U79" i="1"/>
  <c r="T79" i="1"/>
  <c r="S79" i="1"/>
  <c r="R79" i="1"/>
  <c r="U78" i="1"/>
  <c r="T78" i="1"/>
  <c r="S78" i="1"/>
  <c r="R78" i="1"/>
  <c r="U77" i="1"/>
  <c r="T77" i="1"/>
  <c r="V77" i="1" s="1"/>
  <c r="S77" i="1"/>
  <c r="R77" i="1"/>
  <c r="U76" i="1"/>
  <c r="T76" i="1"/>
  <c r="V76" i="1" s="1"/>
  <c r="S76" i="1"/>
  <c r="R76" i="1"/>
  <c r="U75" i="1"/>
  <c r="T75" i="1"/>
  <c r="V75" i="1" s="1"/>
  <c r="S75" i="1"/>
  <c r="R75" i="1"/>
  <c r="U74" i="1"/>
  <c r="T74" i="1"/>
  <c r="V74" i="1" s="1"/>
  <c r="S74" i="1"/>
  <c r="R74" i="1"/>
  <c r="U73" i="1"/>
  <c r="T73" i="1"/>
  <c r="V73" i="1" s="1"/>
  <c r="S73" i="1"/>
  <c r="R73" i="1"/>
  <c r="U72" i="1"/>
  <c r="T72" i="1"/>
  <c r="V72" i="1" s="1"/>
  <c r="S72" i="1"/>
  <c r="R72" i="1"/>
  <c r="U71" i="1"/>
  <c r="T71" i="1"/>
  <c r="V71" i="1" s="1"/>
  <c r="S71" i="1"/>
  <c r="R71" i="1"/>
  <c r="V70" i="1"/>
  <c r="U70" i="1"/>
  <c r="T70" i="1"/>
  <c r="S70" i="1"/>
  <c r="R70" i="1"/>
  <c r="V69" i="1"/>
  <c r="U69" i="1"/>
  <c r="T69" i="1"/>
  <c r="S69" i="1"/>
  <c r="R69" i="1"/>
  <c r="U68" i="1"/>
  <c r="T68" i="1"/>
  <c r="V68" i="1" s="1"/>
  <c r="S68" i="1"/>
  <c r="R68" i="1"/>
  <c r="U67" i="1"/>
  <c r="T67" i="1"/>
  <c r="V67" i="1" s="1"/>
  <c r="S67" i="1"/>
  <c r="R67" i="1"/>
  <c r="U66" i="1"/>
  <c r="T66" i="1"/>
  <c r="V66" i="1" s="1"/>
  <c r="S66" i="1"/>
  <c r="R66" i="1"/>
  <c r="U65" i="1"/>
  <c r="T65" i="1"/>
  <c r="V65" i="1" s="1"/>
  <c r="S65" i="1"/>
  <c r="R65" i="1"/>
  <c r="U64" i="1"/>
  <c r="T64" i="1"/>
  <c r="V64" i="1" s="1"/>
  <c r="S64" i="1"/>
  <c r="R64" i="1"/>
  <c r="U63" i="1"/>
  <c r="T63" i="1"/>
  <c r="V63" i="1" s="1"/>
  <c r="S63" i="1"/>
  <c r="R63" i="1"/>
  <c r="V62" i="1"/>
  <c r="U62" i="1"/>
  <c r="T62" i="1"/>
  <c r="S62" i="1"/>
  <c r="R62" i="1"/>
  <c r="V61" i="1"/>
  <c r="U61" i="1"/>
  <c r="T61" i="1"/>
  <c r="S61" i="1"/>
  <c r="R61" i="1"/>
  <c r="U60" i="1"/>
  <c r="T60" i="1"/>
  <c r="V60" i="1" s="1"/>
  <c r="S60" i="1"/>
  <c r="R60" i="1"/>
  <c r="U59" i="1"/>
  <c r="T59" i="1"/>
  <c r="V59" i="1" s="1"/>
  <c r="S59" i="1"/>
  <c r="R59" i="1"/>
  <c r="U58" i="1"/>
  <c r="T58" i="1"/>
  <c r="V58" i="1" s="1"/>
  <c r="S58" i="1"/>
  <c r="R58" i="1"/>
  <c r="U57" i="1"/>
  <c r="T57" i="1"/>
  <c r="V57" i="1" s="1"/>
  <c r="S57" i="1"/>
  <c r="R57" i="1"/>
  <c r="U56" i="1"/>
  <c r="T56" i="1"/>
  <c r="V56" i="1" s="1"/>
  <c r="S56" i="1"/>
  <c r="R56" i="1"/>
  <c r="U55" i="1"/>
  <c r="T55" i="1"/>
  <c r="V55" i="1" s="1"/>
  <c r="S55" i="1"/>
  <c r="R55" i="1"/>
  <c r="V54" i="1"/>
  <c r="U54" i="1"/>
  <c r="T54" i="1"/>
  <c r="S54" i="1"/>
  <c r="R54" i="1"/>
  <c r="V53" i="1"/>
  <c r="U53" i="1"/>
  <c r="T53" i="1"/>
  <c r="S53" i="1"/>
  <c r="R53" i="1"/>
  <c r="U52" i="1"/>
  <c r="T52" i="1"/>
  <c r="V52" i="1" s="1"/>
  <c r="S52" i="1"/>
  <c r="R52" i="1"/>
  <c r="U51" i="1"/>
  <c r="T51" i="1"/>
  <c r="V51" i="1" s="1"/>
  <c r="S51" i="1"/>
  <c r="R51" i="1"/>
  <c r="U50" i="1"/>
  <c r="T50" i="1"/>
  <c r="V50" i="1" s="1"/>
  <c r="S50" i="1"/>
  <c r="R50" i="1"/>
  <c r="U49" i="1"/>
  <c r="T49" i="1"/>
  <c r="V49" i="1" s="1"/>
  <c r="S49" i="1"/>
  <c r="R49" i="1"/>
  <c r="U48" i="1"/>
  <c r="T48" i="1"/>
  <c r="V48" i="1" s="1"/>
  <c r="S48" i="1"/>
  <c r="R48" i="1"/>
  <c r="U47" i="1"/>
  <c r="T47" i="1"/>
  <c r="V47" i="1" s="1"/>
  <c r="S47" i="1"/>
  <c r="R47" i="1"/>
  <c r="V46" i="1"/>
  <c r="U46" i="1"/>
  <c r="T46" i="1"/>
  <c r="S46" i="1"/>
  <c r="R46" i="1"/>
  <c r="V45" i="1"/>
  <c r="U45" i="1"/>
  <c r="T45" i="1"/>
  <c r="S45" i="1"/>
  <c r="R45" i="1"/>
  <c r="U44" i="1"/>
  <c r="T44" i="1"/>
  <c r="V44" i="1" s="1"/>
  <c r="S44" i="1"/>
  <c r="R44" i="1"/>
  <c r="U43" i="1"/>
  <c r="T43" i="1"/>
  <c r="V43" i="1" s="1"/>
  <c r="S43" i="1"/>
  <c r="R43" i="1"/>
  <c r="U42" i="1"/>
  <c r="T42" i="1"/>
  <c r="V42" i="1" s="1"/>
  <c r="S42" i="1"/>
  <c r="R42" i="1"/>
  <c r="U41" i="1"/>
  <c r="T41" i="1"/>
  <c r="V41" i="1" s="1"/>
  <c r="S41" i="1"/>
  <c r="R41" i="1"/>
  <c r="U40" i="1"/>
  <c r="T40" i="1"/>
  <c r="V40" i="1" s="1"/>
  <c r="S40" i="1"/>
  <c r="R40" i="1"/>
  <c r="U39" i="1"/>
  <c r="T39" i="1"/>
  <c r="V39" i="1" s="1"/>
  <c r="S39" i="1"/>
  <c r="R39" i="1"/>
  <c r="V38" i="1"/>
  <c r="U38" i="1"/>
  <c r="T38" i="1"/>
  <c r="S38" i="1"/>
  <c r="R38" i="1"/>
  <c r="V37" i="1"/>
  <c r="U37" i="1"/>
  <c r="T37" i="1"/>
  <c r="S37" i="1"/>
  <c r="R37" i="1"/>
  <c r="U36" i="1"/>
  <c r="T36" i="1"/>
  <c r="V36" i="1" s="1"/>
  <c r="S36" i="1"/>
  <c r="R36" i="1"/>
  <c r="U35" i="1"/>
  <c r="T35" i="1"/>
  <c r="V35" i="1" s="1"/>
  <c r="S35" i="1"/>
  <c r="R35" i="1"/>
  <c r="U34" i="1"/>
  <c r="T34" i="1"/>
  <c r="V34" i="1" s="1"/>
  <c r="S34" i="1"/>
  <c r="R34" i="1"/>
  <c r="U33" i="1"/>
  <c r="T33" i="1"/>
  <c r="V33" i="1" s="1"/>
  <c r="S33" i="1"/>
  <c r="R33" i="1"/>
  <c r="U32" i="1"/>
  <c r="T32" i="1"/>
  <c r="V32" i="1" s="1"/>
  <c r="S32" i="1"/>
  <c r="R32" i="1"/>
  <c r="U31" i="1"/>
  <c r="T31" i="1"/>
  <c r="V31" i="1" s="1"/>
  <c r="S31" i="1"/>
  <c r="R31" i="1"/>
  <c r="V30" i="1"/>
  <c r="U30" i="1"/>
  <c r="T30" i="1"/>
  <c r="S30" i="1"/>
  <c r="R30" i="1"/>
  <c r="V29" i="1"/>
  <c r="U29" i="1"/>
  <c r="T29" i="1"/>
  <c r="S29" i="1"/>
  <c r="R29" i="1"/>
  <c r="U28" i="1"/>
  <c r="T28" i="1"/>
  <c r="V28" i="1" s="1"/>
  <c r="S28" i="1"/>
  <c r="R28" i="1"/>
  <c r="U27" i="1"/>
  <c r="T27" i="1"/>
  <c r="V27" i="1" s="1"/>
  <c r="S27" i="1"/>
  <c r="R27" i="1"/>
  <c r="U26" i="1"/>
  <c r="T26" i="1"/>
  <c r="V26" i="1" s="1"/>
  <c r="S26" i="1"/>
  <c r="R26" i="1"/>
  <c r="U25" i="1"/>
  <c r="T25" i="1"/>
  <c r="V25" i="1" s="1"/>
  <c r="S25" i="1"/>
  <c r="R25" i="1"/>
  <c r="U24" i="1"/>
  <c r="T24" i="1"/>
  <c r="V24" i="1" s="1"/>
  <c r="S24" i="1"/>
  <c r="R24" i="1"/>
  <c r="U23" i="1"/>
  <c r="T23" i="1"/>
  <c r="V23" i="1" s="1"/>
  <c r="S23" i="1"/>
  <c r="R23" i="1"/>
  <c r="V22" i="1"/>
  <c r="U22" i="1"/>
  <c r="T22" i="1"/>
  <c r="S22" i="1"/>
  <c r="R22" i="1"/>
  <c r="V21" i="1"/>
  <c r="U21" i="1"/>
  <c r="T21" i="1"/>
  <c r="S21" i="1"/>
  <c r="R21" i="1"/>
  <c r="U20" i="1"/>
  <c r="T20" i="1"/>
  <c r="V20" i="1" s="1"/>
  <c r="S20" i="1"/>
  <c r="R20" i="1"/>
  <c r="U19" i="1"/>
  <c r="T19" i="1"/>
  <c r="V19" i="1" s="1"/>
  <c r="S19" i="1"/>
  <c r="R19" i="1"/>
  <c r="U18" i="1"/>
  <c r="T18" i="1"/>
  <c r="V18" i="1" s="1"/>
  <c r="S18" i="1"/>
  <c r="R18" i="1"/>
  <c r="U17" i="1"/>
  <c r="T17" i="1"/>
  <c r="V17" i="1" s="1"/>
  <c r="S17" i="1"/>
  <c r="R17" i="1"/>
  <c r="U16" i="1"/>
  <c r="T16" i="1"/>
  <c r="V16" i="1" s="1"/>
  <c r="S16" i="1"/>
  <c r="R16" i="1"/>
  <c r="U15" i="1"/>
  <c r="T15" i="1"/>
  <c r="V15" i="1" s="1"/>
  <c r="S15" i="1"/>
  <c r="R15" i="1"/>
  <c r="U14" i="1"/>
  <c r="T14" i="1"/>
  <c r="V14" i="1" s="1"/>
  <c r="S14" i="1"/>
  <c r="R14" i="1"/>
  <c r="U13" i="1"/>
  <c r="T13" i="1"/>
  <c r="V13" i="1" s="1"/>
  <c r="S13" i="1"/>
  <c r="R13" i="1"/>
  <c r="U12" i="1"/>
  <c r="T12" i="1"/>
  <c r="V12" i="1" s="1"/>
  <c r="S12" i="1"/>
  <c r="R12" i="1"/>
  <c r="U11" i="1"/>
  <c r="T11" i="1"/>
  <c r="V11" i="1" s="1"/>
  <c r="S11" i="1"/>
  <c r="R11" i="1"/>
  <c r="V10" i="1"/>
  <c r="U10" i="1"/>
  <c r="T10" i="1"/>
  <c r="S10" i="1"/>
  <c r="V9" i="1"/>
  <c r="U9" i="1"/>
  <c r="T9" i="1"/>
  <c r="S9" i="1"/>
  <c r="R9" i="1"/>
  <c r="U8" i="1"/>
  <c r="T8" i="1"/>
  <c r="V8" i="1" s="1"/>
  <c r="S8" i="1"/>
  <c r="R8" i="1"/>
  <c r="U7" i="1"/>
  <c r="T7" i="1"/>
  <c r="V7" i="1" s="1"/>
  <c r="S7" i="1"/>
  <c r="R7" i="1"/>
  <c r="U6" i="1"/>
  <c r="T6" i="1"/>
  <c r="V6" i="1" s="1"/>
  <c r="S6" i="1"/>
  <c r="R6" i="1"/>
  <c r="V5" i="1"/>
  <c r="U5" i="1"/>
  <c r="T5" i="1"/>
  <c r="S5" i="1"/>
  <c r="R5" i="1"/>
  <c r="U4" i="1"/>
  <c r="T4" i="1"/>
  <c r="V4" i="1" s="1"/>
  <c r="S4" i="1"/>
  <c r="R4" i="1"/>
  <c r="U3" i="1"/>
  <c r="T3" i="1"/>
  <c r="V3" i="1" s="1"/>
  <c r="S3" i="1"/>
  <c r="R3" i="1"/>
  <c r="L10" i="1"/>
  <c r="I10" i="1"/>
  <c r="I11" i="1"/>
  <c r="C32" i="2"/>
  <c r="C31" i="2"/>
  <c r="C21" i="2"/>
  <c r="C20" i="2"/>
  <c r="C7" i="2"/>
  <c r="C6" i="2"/>
  <c r="H29" i="2"/>
  <c r="C29" i="2"/>
  <c r="B29" i="2"/>
  <c r="G28" i="2"/>
  <c r="E28" i="2"/>
  <c r="C28" i="2"/>
  <c r="B28" i="2"/>
  <c r="H16" i="2"/>
  <c r="C16" i="2"/>
  <c r="B16" i="2"/>
  <c r="G15" i="2"/>
  <c r="E15" i="2"/>
  <c r="C15" i="2"/>
  <c r="B15" i="2"/>
  <c r="H4" i="2"/>
  <c r="G3" i="2"/>
  <c r="E3" i="2"/>
  <c r="B4" i="2"/>
  <c r="B3" i="2"/>
  <c r="C4" i="2"/>
  <c r="C3" i="2" s="1"/>
</calcChain>
</file>

<file path=xl/sharedStrings.xml><?xml version="1.0" encoding="utf-8"?>
<sst xmlns="http://schemas.openxmlformats.org/spreadsheetml/2006/main" count="464" uniqueCount="122">
  <si>
    <t>iFix</t>
  </si>
  <si>
    <t>Phone Case</t>
  </si>
  <si>
    <t xml:space="preserve"> </t>
  </si>
  <si>
    <t>ZY Cell</t>
  </si>
  <si>
    <t>3C Easy</t>
  </si>
  <si>
    <t>AT&amp;T</t>
  </si>
  <si>
    <t>T-Mobile</t>
  </si>
  <si>
    <t>Verizon</t>
  </si>
  <si>
    <t>Product Name</t>
  </si>
  <si>
    <t>Profit / Unit</t>
  </si>
  <si>
    <t>Cost</t>
  </si>
  <si>
    <t xml:space="preserve"> iphone 13 256 GB</t>
  </si>
  <si>
    <t>iphone 8 Used</t>
  </si>
  <si>
    <t>iPhone SE 2 Used</t>
  </si>
  <si>
    <t>Constraints</t>
  </si>
  <si>
    <t>Total Budget for Restocking Inventory</t>
  </si>
  <si>
    <t>Prepaid Lyca 12 GB</t>
  </si>
  <si>
    <t>Prepaid Lyca Unlimited Card</t>
  </si>
  <si>
    <t>iPhone 13 Pro Max Used</t>
  </si>
  <si>
    <t>iphone 14 Plus</t>
  </si>
  <si>
    <t>Goal</t>
  </si>
  <si>
    <t>Maximize Total Profit</t>
  </si>
  <si>
    <t xml:space="preserve"> Minimal Demand</t>
  </si>
  <si>
    <t>Total Cost</t>
  </si>
  <si>
    <t>Earphone</t>
  </si>
  <si>
    <t>Current Profit</t>
  </si>
  <si>
    <t>Current Projected Demand</t>
  </si>
  <si>
    <t>Optimized Sales Quantity</t>
  </si>
  <si>
    <t>Actual Demand based on available Inventory</t>
  </si>
  <si>
    <t>Steven Wireless</t>
  </si>
  <si>
    <t>TV Box</t>
  </si>
  <si>
    <t>Major Local Competitiors</t>
  </si>
  <si>
    <t>Refurbished Phone</t>
  </si>
  <si>
    <t>Software Service</t>
  </si>
  <si>
    <t>Brand New phone</t>
  </si>
  <si>
    <t>Device Repair Service</t>
  </si>
  <si>
    <t>Tech Accessories</t>
  </si>
  <si>
    <t>Wireless Service</t>
  </si>
  <si>
    <t xml:space="preserve"> Profit Contribution Ratio</t>
  </si>
  <si>
    <t>Monthly Compound Growth Rate</t>
  </si>
  <si>
    <t>Profit Ratio</t>
  </si>
  <si>
    <t>Segment</t>
  </si>
  <si>
    <t>11%%</t>
  </si>
  <si>
    <t>Device Setup Service iPhone</t>
  </si>
  <si>
    <t>Device Setup Macbook</t>
  </si>
  <si>
    <t>BestBuy</t>
  </si>
  <si>
    <t>Apple Care</t>
  </si>
  <si>
    <t>Screen / Display</t>
  </si>
  <si>
    <t>Battery</t>
  </si>
  <si>
    <t>Charge Port</t>
  </si>
  <si>
    <t>Camera Glass</t>
  </si>
  <si>
    <t>Rear Camera</t>
  </si>
  <si>
    <t>Rear Housing / Frame</t>
  </si>
  <si>
    <t>Microphone</t>
  </si>
  <si>
    <t>Diagnostic</t>
  </si>
  <si>
    <t>Charging Cable</t>
  </si>
  <si>
    <t>Charger</t>
  </si>
  <si>
    <t>Bluetooth Earphone</t>
  </si>
  <si>
    <t>GopherMods</t>
  </si>
  <si>
    <t>-</t>
  </si>
  <si>
    <t xml:space="preserve">SimCard Kit </t>
  </si>
  <si>
    <t xml:space="preserve"> Product Model</t>
  </si>
  <si>
    <t xml:space="preserve">Power Bank </t>
  </si>
  <si>
    <t>iPhone SE II</t>
  </si>
  <si>
    <t>iPhone 8</t>
  </si>
  <si>
    <t>iPhone 8 Plus</t>
  </si>
  <si>
    <t>iPhone X</t>
  </si>
  <si>
    <t>iPhone XS</t>
  </si>
  <si>
    <t>iPhone XR</t>
  </si>
  <si>
    <t>iPhone XS MAX</t>
  </si>
  <si>
    <t xml:space="preserve"> iPhone 11</t>
  </si>
  <si>
    <t>iPhone 11 Pro</t>
  </si>
  <si>
    <t>iPhone 11 Pro Max</t>
  </si>
  <si>
    <t>iPhone 12</t>
  </si>
  <si>
    <t>iPhone  12 Mini</t>
  </si>
  <si>
    <t>iPhone 12 Pro</t>
  </si>
  <si>
    <t>iPhone 12 Pro Max</t>
  </si>
  <si>
    <t>iPhone 13 Mini</t>
  </si>
  <si>
    <t>iPhone 13</t>
  </si>
  <si>
    <t>iPhone 13 Pro</t>
  </si>
  <si>
    <t>iPhone 13 Pro Max</t>
  </si>
  <si>
    <t>Service</t>
  </si>
  <si>
    <t xml:space="preserve"> Tech Accessories</t>
  </si>
  <si>
    <t>Produce or Service Name</t>
  </si>
  <si>
    <t>Phone Model</t>
  </si>
  <si>
    <t>Brand Name Competitor</t>
  </si>
  <si>
    <t>Quarterly Inventory Details</t>
  </si>
  <si>
    <t> Screen Incell iphone 11</t>
  </si>
  <si>
    <t> Screen Incell iphone 10</t>
  </si>
  <si>
    <t> Screen Incell iphone 11 Pro Max</t>
  </si>
  <si>
    <t> Screen Incell iphone Xs Max</t>
  </si>
  <si>
    <t>Profit/ Unit</t>
  </si>
  <si>
    <t> $                                          60.00 </t>
  </si>
  <si>
    <t> $                                    45.00 </t>
  </si>
  <si>
    <t> $                                        80.00 </t>
  </si>
  <si>
    <t> $                                                    50.00 </t>
  </si>
  <si>
    <t>Cost/Unit</t>
  </si>
  <si>
    <t> $                                          40.00 </t>
  </si>
  <si>
    <t> $                                    35.00 </t>
  </si>
  <si>
    <t> $                                        60.00 </t>
  </si>
  <si>
    <t> $                                                    45.00 </t>
  </si>
  <si>
    <t>Total Budget</t>
  </si>
  <si>
    <t> $                                   15,000.00 </t>
  </si>
  <si>
    <t>Quarterly Minimal Demand</t>
  </si>
  <si>
    <t> $                                          75.00 </t>
  </si>
  <si>
    <t> $                                    70.00 </t>
  </si>
  <si>
    <t> $                                                    60.00 </t>
  </si>
  <si>
    <t>Quarterly Max Demand</t>
  </si>
  <si>
    <t> $                                        180.00 </t>
  </si>
  <si>
    <t> $                                  120.00 </t>
  </si>
  <si>
    <t> $                                        90.00 </t>
  </si>
  <si>
    <t> $                                                    80.00 </t>
  </si>
  <si>
    <t> $                                   15,450.00 </t>
  </si>
  <si>
    <t>Current Cost</t>
  </si>
  <si>
    <t> $                                   11,750.00 </t>
  </si>
  <si>
    <t>Optimized Demand</t>
  </si>
  <si>
    <t> $                                        156.00 </t>
  </si>
  <si>
    <t>Optimized Profit</t>
  </si>
  <si>
    <t> $                                   20,310.00 </t>
  </si>
  <si>
    <t>Optimized Cost</t>
  </si>
  <si>
    <t> $                                   14,990.00 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</si>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</sst>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2" fontId="2" fillId="3" borderId="0" xfId="1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2" fontId="2" fillId="6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44" fontId="4" fillId="0" borderId="0" xfId="1" applyFont="1" applyAlignment="1">
      <alignment horizontal="left"/>
    </xf>
    <xf numFmtId="44" fontId="4" fillId="0" borderId="0" xfId="1" applyFont="1" applyAlignment="1">
      <alignment horizontal="center"/>
    </xf>
    <xf numFmtId="0" fontId="5" fillId="0" borderId="0" xfId="0" applyFont="1"/>
    <xf numFmtId="6" fontId="5" fillId="0" borderId="0" xfId="0" applyNumberFormat="1" applyFont="1"/>
    <xf numFmtId="0" fontId="4" fillId="0" borderId="0" xfId="0" applyFont="1"/>
    <xf numFmtId="44" fontId="6" fillId="0" borderId="0" xfId="1" applyFont="1" applyAlignment="1">
      <alignment horizontal="left"/>
    </xf>
    <xf numFmtId="44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7" fillId="0" borderId="0" xfId="0" applyFont="1"/>
    <xf numFmtId="6" fontId="8" fillId="0" borderId="0" xfId="0" applyNumberFormat="1" applyFont="1"/>
    <xf numFmtId="6" fontId="7" fillId="0" borderId="0" xfId="0" applyNumberFormat="1" applyFont="1"/>
    <xf numFmtId="0" fontId="6" fillId="0" borderId="0" xfId="0" applyFont="1"/>
    <xf numFmtId="44" fontId="6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E423-BB4E-5E4B-8128-8F02E040356B}">
  <dimension ref="A1:AB156"/>
  <sheetViews>
    <sheetView tabSelected="1" workbookViewId="0">
      <selection activeCell="E21" sqref="E21"/>
    </sheetView>
  </sheetViews>
  <sheetFormatPr baseColWidth="10" defaultRowHeight="19" x14ac:dyDescent="0.25"/>
  <cols>
    <col min="1" max="1" width="30.33203125" style="13" customWidth="1"/>
    <col min="2" max="2" width="30.83203125" style="18" customWidth="1"/>
    <col min="3" max="3" width="18" style="19" customWidth="1"/>
    <col min="4" max="4" width="16.33203125" style="19" customWidth="1"/>
    <col min="5" max="5" width="10.83203125" style="19"/>
    <col min="6" max="6" width="18.83203125" style="19" customWidth="1"/>
    <col min="7" max="7" width="12.1640625" style="19" customWidth="1"/>
    <col min="8" max="10" width="10.83203125" style="19"/>
    <col min="11" max="11" width="10.83203125" style="20"/>
    <col min="12" max="12" width="10.83203125" style="19"/>
    <col min="13" max="13" width="10.83203125" style="14"/>
    <col min="14" max="14" width="20.83203125" style="14" customWidth="1"/>
    <col min="15" max="15" width="25.33203125" style="14" customWidth="1"/>
    <col min="16" max="16" width="11.5" style="14" customWidth="1"/>
    <col min="17" max="17" width="15.33203125" style="14" customWidth="1"/>
    <col min="18" max="18" width="15.5" style="14" customWidth="1"/>
    <col min="19" max="19" width="21.33203125" style="14" customWidth="1"/>
    <col min="20" max="20" width="10.83203125" style="14"/>
    <col min="21" max="21" width="19.1640625" style="14" customWidth="1"/>
    <col min="22" max="22" width="26.1640625" style="14" customWidth="1"/>
    <col min="23" max="23" width="10.83203125" style="14"/>
    <col min="24" max="24" width="16.6640625" style="14" customWidth="1"/>
    <col min="25" max="25" width="21.33203125" style="14" customWidth="1"/>
    <col min="26" max="16384" width="10.83203125" style="14"/>
  </cols>
  <sheetData>
    <row r="1" spans="1:28" x14ac:dyDescent="0.25">
      <c r="D1" s="25" t="s">
        <v>2</v>
      </c>
      <c r="E1" s="25"/>
      <c r="F1" s="25"/>
      <c r="G1" s="25"/>
      <c r="H1" s="25" t="s">
        <v>2</v>
      </c>
      <c r="I1" s="25"/>
      <c r="J1" s="25"/>
      <c r="K1" s="25"/>
      <c r="O1" s="18"/>
      <c r="P1" s="19"/>
      <c r="Q1" s="25" t="s">
        <v>31</v>
      </c>
      <c r="R1" s="25"/>
      <c r="S1" s="25"/>
      <c r="T1" s="25"/>
      <c r="U1" s="25" t="s">
        <v>85</v>
      </c>
      <c r="V1" s="25"/>
      <c r="Y1" s="2" t="s">
        <v>41</v>
      </c>
      <c r="Z1" s="2" t="s">
        <v>38</v>
      </c>
      <c r="AA1" s="2" t="s">
        <v>40</v>
      </c>
      <c r="AB1" s="2" t="s">
        <v>39</v>
      </c>
    </row>
    <row r="2" spans="1:28" x14ac:dyDescent="0.25">
      <c r="A2" s="13" t="s">
        <v>61</v>
      </c>
      <c r="B2" s="18" t="s">
        <v>83</v>
      </c>
      <c r="C2" s="19" t="s">
        <v>121</v>
      </c>
      <c r="D2" s="19" t="s">
        <v>58</v>
      </c>
      <c r="E2" s="19" t="s">
        <v>0</v>
      </c>
      <c r="F2" s="19" t="s">
        <v>29</v>
      </c>
      <c r="G2" s="19" t="s">
        <v>4</v>
      </c>
      <c r="H2" s="19" t="s">
        <v>5</v>
      </c>
      <c r="I2" s="19" t="s">
        <v>6</v>
      </c>
      <c r="J2" s="19" t="s">
        <v>7</v>
      </c>
      <c r="K2" s="20" t="s">
        <v>45</v>
      </c>
      <c r="L2" s="19" t="s">
        <v>46</v>
      </c>
      <c r="N2" s="13" t="s">
        <v>84</v>
      </c>
      <c r="O2" s="18"/>
      <c r="P2" s="19" t="s">
        <v>3</v>
      </c>
      <c r="Q2" s="19" t="s">
        <v>58</v>
      </c>
      <c r="R2" s="19" t="s">
        <v>0</v>
      </c>
      <c r="S2" s="19" t="s">
        <v>29</v>
      </c>
      <c r="T2" s="19" t="s">
        <v>4</v>
      </c>
      <c r="U2" s="20" t="s">
        <v>45</v>
      </c>
      <c r="V2" s="19" t="s">
        <v>46</v>
      </c>
      <c r="Y2" s="10" t="s">
        <v>32</v>
      </c>
      <c r="Z2" s="11">
        <v>0.19</v>
      </c>
      <c r="AA2" s="11">
        <v>0.35880000000000001</v>
      </c>
      <c r="AB2" s="12">
        <v>0.35310000000000002</v>
      </c>
    </row>
    <row r="3" spans="1:28" x14ac:dyDescent="0.25">
      <c r="A3" s="13" t="s">
        <v>81</v>
      </c>
      <c r="B3" s="18" t="s">
        <v>43</v>
      </c>
      <c r="C3" s="19">
        <v>20</v>
      </c>
      <c r="D3" s="19">
        <v>60</v>
      </c>
      <c r="E3" s="19">
        <v>40</v>
      </c>
      <c r="F3" s="19">
        <v>30</v>
      </c>
      <c r="G3" s="19">
        <v>15</v>
      </c>
      <c r="H3" s="19" t="s">
        <v>59</v>
      </c>
      <c r="I3" s="19" t="s">
        <v>59</v>
      </c>
      <c r="J3" s="19" t="s">
        <v>59</v>
      </c>
      <c r="K3" s="20" t="s">
        <v>59</v>
      </c>
      <c r="L3" s="19" t="s">
        <v>59</v>
      </c>
      <c r="N3" s="13" t="s">
        <v>63</v>
      </c>
      <c r="O3" s="21" t="s">
        <v>47</v>
      </c>
      <c r="P3" s="19">
        <v>95</v>
      </c>
      <c r="Q3" s="19">
        <v>99</v>
      </c>
      <c r="R3" s="19">
        <f>Q3+11</f>
        <v>110</v>
      </c>
      <c r="S3" s="19">
        <f>Q3-9</f>
        <v>90</v>
      </c>
      <c r="T3" s="19">
        <f>Q3+1</f>
        <v>100</v>
      </c>
      <c r="U3" s="20">
        <f>Q3*1.2</f>
        <v>118.8</v>
      </c>
      <c r="V3" s="19">
        <f>T3+79</f>
        <v>179</v>
      </c>
      <c r="Y3" s="10" t="s">
        <v>33</v>
      </c>
      <c r="Z3" s="11">
        <v>0.04</v>
      </c>
      <c r="AA3" s="11">
        <v>0.95679999999999998</v>
      </c>
      <c r="AB3" s="12">
        <v>0.24440000000000001</v>
      </c>
    </row>
    <row r="4" spans="1:28" x14ac:dyDescent="0.25">
      <c r="A4" s="13" t="s">
        <v>81</v>
      </c>
      <c r="B4" s="18" t="s">
        <v>44</v>
      </c>
      <c r="C4" s="19">
        <v>30</v>
      </c>
      <c r="D4" s="19">
        <v>80</v>
      </c>
      <c r="E4" s="19">
        <v>50</v>
      </c>
      <c r="F4" s="19">
        <v>40</v>
      </c>
      <c r="G4" s="19" t="s">
        <v>59</v>
      </c>
      <c r="H4" s="19" t="s">
        <v>59</v>
      </c>
      <c r="I4" s="19" t="s">
        <v>59</v>
      </c>
      <c r="J4" s="19" t="s">
        <v>59</v>
      </c>
      <c r="K4" s="20" t="s">
        <v>59</v>
      </c>
      <c r="L4" s="19" t="s">
        <v>59</v>
      </c>
      <c r="N4" s="13" t="s">
        <v>63</v>
      </c>
      <c r="O4" s="21" t="s">
        <v>48</v>
      </c>
      <c r="P4" s="19">
        <v>60</v>
      </c>
      <c r="Q4" s="19">
        <v>69</v>
      </c>
      <c r="R4" s="19">
        <f t="shared" ref="R4:R9" si="0">Q4+11</f>
        <v>80</v>
      </c>
      <c r="S4" s="19">
        <f t="shared" ref="S4:S67" si="1">Q4-9</f>
        <v>60</v>
      </c>
      <c r="T4" s="19">
        <f t="shared" ref="T4:T67" si="2">Q4+1</f>
        <v>70</v>
      </c>
      <c r="U4" s="20">
        <f t="shared" ref="U4:U67" si="3">Q4*1.2</f>
        <v>82.8</v>
      </c>
      <c r="V4" s="19">
        <f t="shared" ref="V4:V67" si="4">T4+79</f>
        <v>149</v>
      </c>
      <c r="Y4" s="10" t="s">
        <v>34</v>
      </c>
      <c r="Z4" s="11" t="s">
        <v>42</v>
      </c>
      <c r="AA4" s="11">
        <v>0.19289999999999999</v>
      </c>
      <c r="AB4" s="12">
        <v>7.6399999999999996E-2</v>
      </c>
    </row>
    <row r="5" spans="1:28" x14ac:dyDescent="0.25">
      <c r="A5" s="13" t="s">
        <v>82</v>
      </c>
      <c r="B5" s="18" t="s">
        <v>1</v>
      </c>
      <c r="C5" s="19">
        <v>10</v>
      </c>
      <c r="D5" s="19">
        <v>45</v>
      </c>
      <c r="E5" s="19">
        <v>20</v>
      </c>
      <c r="F5" s="19">
        <v>15</v>
      </c>
      <c r="G5" s="19">
        <v>15</v>
      </c>
      <c r="H5" s="19">
        <v>45</v>
      </c>
      <c r="I5" s="19">
        <v>20</v>
      </c>
      <c r="J5" s="19">
        <v>50</v>
      </c>
      <c r="K5" s="20">
        <v>50</v>
      </c>
      <c r="L5" s="19">
        <v>50</v>
      </c>
      <c r="N5" s="13" t="s">
        <v>63</v>
      </c>
      <c r="O5" s="21" t="s">
        <v>49</v>
      </c>
      <c r="P5" s="19">
        <v>40</v>
      </c>
      <c r="Q5" s="19">
        <v>99</v>
      </c>
      <c r="R5" s="19">
        <f t="shared" si="0"/>
        <v>110</v>
      </c>
      <c r="S5" s="19">
        <f t="shared" si="1"/>
        <v>90</v>
      </c>
      <c r="T5" s="19">
        <f t="shared" si="2"/>
        <v>100</v>
      </c>
      <c r="U5" s="20">
        <f t="shared" si="3"/>
        <v>118.8</v>
      </c>
      <c r="V5" s="19">
        <f t="shared" si="4"/>
        <v>179</v>
      </c>
      <c r="Y5" s="10" t="s">
        <v>35</v>
      </c>
      <c r="Z5" s="11">
        <v>0.2</v>
      </c>
      <c r="AA5" s="11">
        <v>0.62390000000000001</v>
      </c>
      <c r="AB5" s="12">
        <v>5.9499999999999997E-2</v>
      </c>
    </row>
    <row r="6" spans="1:28" x14ac:dyDescent="0.25">
      <c r="A6" s="13" t="s">
        <v>82</v>
      </c>
      <c r="B6" s="18" t="s">
        <v>62</v>
      </c>
      <c r="C6" s="19">
        <v>35</v>
      </c>
      <c r="D6" s="19">
        <v>45</v>
      </c>
      <c r="E6" s="19">
        <v>59</v>
      </c>
      <c r="F6" s="19">
        <v>40</v>
      </c>
      <c r="G6" s="19">
        <v>45</v>
      </c>
      <c r="H6" s="19">
        <v>39</v>
      </c>
      <c r="I6" s="19">
        <v>55</v>
      </c>
      <c r="J6" s="19">
        <v>55</v>
      </c>
      <c r="K6" s="20">
        <v>75</v>
      </c>
      <c r="L6" s="19">
        <v>99</v>
      </c>
      <c r="N6" s="13" t="s">
        <v>63</v>
      </c>
      <c r="O6" s="21" t="s">
        <v>50</v>
      </c>
      <c r="P6" s="19">
        <v>45</v>
      </c>
      <c r="Q6" s="19">
        <v>69</v>
      </c>
      <c r="R6" s="19">
        <f t="shared" si="0"/>
        <v>80</v>
      </c>
      <c r="S6" s="19">
        <f t="shared" si="1"/>
        <v>60</v>
      </c>
      <c r="T6" s="19">
        <f t="shared" si="2"/>
        <v>70</v>
      </c>
      <c r="U6" s="20">
        <f t="shared" si="3"/>
        <v>82.8</v>
      </c>
      <c r="V6" s="19">
        <f t="shared" si="4"/>
        <v>149</v>
      </c>
      <c r="Y6" s="10" t="s">
        <v>36</v>
      </c>
      <c r="Z6" s="11">
        <v>0.11</v>
      </c>
      <c r="AA6" s="11">
        <v>0.63139999999999996</v>
      </c>
      <c r="AB6" s="12">
        <v>0.10299999999999999</v>
      </c>
    </row>
    <row r="7" spans="1:28" x14ac:dyDescent="0.25">
      <c r="A7" s="13" t="s">
        <v>82</v>
      </c>
      <c r="B7" s="18" t="s">
        <v>60</v>
      </c>
      <c r="C7" s="19">
        <v>5</v>
      </c>
      <c r="D7" s="19">
        <v>10</v>
      </c>
      <c r="E7" s="19">
        <v>10</v>
      </c>
      <c r="F7" s="19">
        <v>10</v>
      </c>
      <c r="G7" s="19">
        <v>10</v>
      </c>
      <c r="H7" s="19">
        <v>10</v>
      </c>
      <c r="I7" s="19">
        <v>10</v>
      </c>
      <c r="J7" s="19">
        <v>10</v>
      </c>
      <c r="K7" s="20">
        <v>1</v>
      </c>
      <c r="L7" s="19" t="s">
        <v>59</v>
      </c>
      <c r="N7" s="13" t="s">
        <v>63</v>
      </c>
      <c r="O7" s="21" t="s">
        <v>51</v>
      </c>
      <c r="P7" s="19">
        <v>75</v>
      </c>
      <c r="Q7" s="19">
        <v>99</v>
      </c>
      <c r="R7" s="19">
        <f t="shared" si="0"/>
        <v>110</v>
      </c>
      <c r="S7" s="19">
        <f t="shared" si="1"/>
        <v>90</v>
      </c>
      <c r="T7" s="19">
        <f t="shared" si="2"/>
        <v>100</v>
      </c>
      <c r="U7" s="20">
        <f t="shared" si="3"/>
        <v>118.8</v>
      </c>
      <c r="V7" s="19">
        <f t="shared" si="4"/>
        <v>179</v>
      </c>
      <c r="Y7" s="10" t="s">
        <v>30</v>
      </c>
      <c r="Z7" s="11">
        <v>0.03</v>
      </c>
      <c r="AA7" s="11">
        <v>0.3145</v>
      </c>
      <c r="AB7" s="12">
        <v>-0.6845</v>
      </c>
    </row>
    <row r="8" spans="1:28" x14ac:dyDescent="0.25">
      <c r="A8" s="13" t="s">
        <v>82</v>
      </c>
      <c r="B8" s="18" t="s">
        <v>55</v>
      </c>
      <c r="C8" s="19">
        <v>10</v>
      </c>
      <c r="D8" s="19">
        <v>19</v>
      </c>
      <c r="E8" s="19">
        <v>30</v>
      </c>
      <c r="F8" s="19">
        <v>20</v>
      </c>
      <c r="G8" s="19">
        <v>20</v>
      </c>
      <c r="H8" s="19">
        <v>30</v>
      </c>
      <c r="I8" s="19">
        <v>20</v>
      </c>
      <c r="J8" s="19">
        <v>30</v>
      </c>
      <c r="K8" s="20">
        <v>30</v>
      </c>
      <c r="L8" s="19">
        <v>19</v>
      </c>
      <c r="N8" s="13" t="s">
        <v>63</v>
      </c>
      <c r="O8" s="21" t="s">
        <v>52</v>
      </c>
      <c r="P8" s="19">
        <v>90</v>
      </c>
      <c r="Q8" s="19">
        <v>99</v>
      </c>
      <c r="R8" s="19">
        <f t="shared" si="0"/>
        <v>110</v>
      </c>
      <c r="S8" s="19">
        <f t="shared" si="1"/>
        <v>90</v>
      </c>
      <c r="T8" s="19">
        <f t="shared" si="2"/>
        <v>100</v>
      </c>
      <c r="U8" s="20">
        <f t="shared" si="3"/>
        <v>118.8</v>
      </c>
      <c r="V8" s="19">
        <f t="shared" si="4"/>
        <v>179</v>
      </c>
      <c r="Y8" s="10" t="s">
        <v>37</v>
      </c>
      <c r="Z8" s="11">
        <v>0.31</v>
      </c>
      <c r="AA8" s="11">
        <v>0.2417</v>
      </c>
      <c r="AB8" s="12">
        <v>0.25829999999999997</v>
      </c>
    </row>
    <row r="9" spans="1:28" x14ac:dyDescent="0.25">
      <c r="A9" s="13" t="s">
        <v>82</v>
      </c>
      <c r="B9" s="18" t="s">
        <v>56</v>
      </c>
      <c r="C9" s="19">
        <v>15</v>
      </c>
      <c r="D9" s="19">
        <v>30</v>
      </c>
      <c r="E9" s="19">
        <v>30</v>
      </c>
      <c r="F9" s="19">
        <v>25</v>
      </c>
      <c r="G9" s="19">
        <v>28</v>
      </c>
      <c r="H9" s="19">
        <v>35</v>
      </c>
      <c r="I9" s="19">
        <v>29</v>
      </c>
      <c r="J9" s="19">
        <v>40</v>
      </c>
      <c r="K9" s="20">
        <v>49</v>
      </c>
      <c r="L9" s="19">
        <v>22</v>
      </c>
      <c r="N9" s="13" t="s">
        <v>63</v>
      </c>
      <c r="O9" s="21" t="s">
        <v>53</v>
      </c>
      <c r="P9" s="19">
        <v>40</v>
      </c>
      <c r="Q9" s="19">
        <v>99</v>
      </c>
      <c r="R9" s="19">
        <f t="shared" si="0"/>
        <v>110</v>
      </c>
      <c r="S9" s="19">
        <f t="shared" si="1"/>
        <v>90</v>
      </c>
      <c r="T9" s="19">
        <f t="shared" si="2"/>
        <v>100</v>
      </c>
      <c r="U9" s="20">
        <f t="shared" si="3"/>
        <v>118.8</v>
      </c>
      <c r="V9" s="19">
        <f t="shared" si="4"/>
        <v>179</v>
      </c>
    </row>
    <row r="10" spans="1:28" x14ac:dyDescent="0.25">
      <c r="A10" s="13" t="s">
        <v>82</v>
      </c>
      <c r="B10" s="18" t="s">
        <v>24</v>
      </c>
      <c r="C10" s="19">
        <v>20</v>
      </c>
      <c r="D10" s="19">
        <v>29</v>
      </c>
      <c r="E10" s="19">
        <v>39</v>
      </c>
      <c r="F10" s="19">
        <v>45</v>
      </c>
      <c r="G10" s="19">
        <v>50</v>
      </c>
      <c r="H10" s="19">
        <v>55</v>
      </c>
      <c r="I10" s="19">
        <f>(25+69)/2</f>
        <v>47</v>
      </c>
      <c r="J10" s="19">
        <v>79</v>
      </c>
      <c r="K10" s="20">
        <v>22</v>
      </c>
      <c r="L10" s="19">
        <f>19*1.08875</f>
        <v>20.686250000000001</v>
      </c>
      <c r="N10" s="13" t="s">
        <v>63</v>
      </c>
      <c r="O10" s="21" t="s">
        <v>54</v>
      </c>
      <c r="P10" s="19">
        <v>0</v>
      </c>
      <c r="Q10" s="19">
        <v>19</v>
      </c>
      <c r="R10" s="19">
        <v>10</v>
      </c>
      <c r="S10" s="19">
        <f t="shared" si="1"/>
        <v>10</v>
      </c>
      <c r="T10" s="19">
        <f t="shared" si="2"/>
        <v>20</v>
      </c>
      <c r="U10" s="20">
        <f t="shared" si="3"/>
        <v>22.8</v>
      </c>
      <c r="V10" s="19">
        <f t="shared" si="4"/>
        <v>99</v>
      </c>
    </row>
    <row r="11" spans="1:28" x14ac:dyDescent="0.25">
      <c r="A11" s="13" t="s">
        <v>82</v>
      </c>
      <c r="B11" s="18" t="s">
        <v>57</v>
      </c>
      <c r="C11" s="19">
        <v>35</v>
      </c>
      <c r="D11" s="19">
        <v>55</v>
      </c>
      <c r="E11" s="19">
        <v>59</v>
      </c>
      <c r="F11" s="19">
        <v>68</v>
      </c>
      <c r="G11" s="19">
        <v>60</v>
      </c>
      <c r="H11" s="19">
        <v>70</v>
      </c>
      <c r="I11" s="19">
        <f>(70+149)/2</f>
        <v>109.5</v>
      </c>
      <c r="J11" s="19">
        <v>315</v>
      </c>
      <c r="K11" s="20">
        <v>129</v>
      </c>
      <c r="L11" s="19">
        <v>181.5</v>
      </c>
      <c r="N11" s="15" t="s">
        <v>65</v>
      </c>
      <c r="O11" s="21" t="s">
        <v>47</v>
      </c>
      <c r="P11" s="22">
        <v>90</v>
      </c>
      <c r="Q11" s="23">
        <v>99</v>
      </c>
      <c r="R11" s="19">
        <f t="shared" ref="R11:R74" si="5">Q11+11</f>
        <v>110</v>
      </c>
      <c r="S11" s="19">
        <f t="shared" si="1"/>
        <v>90</v>
      </c>
      <c r="T11" s="19">
        <f t="shared" si="2"/>
        <v>100</v>
      </c>
      <c r="U11" s="20">
        <f t="shared" si="3"/>
        <v>118.8</v>
      </c>
      <c r="V11" s="19">
        <f t="shared" si="4"/>
        <v>179</v>
      </c>
    </row>
    <row r="12" spans="1:28" x14ac:dyDescent="0.25">
      <c r="N12" s="15" t="s">
        <v>65</v>
      </c>
      <c r="O12" s="21" t="s">
        <v>48</v>
      </c>
      <c r="P12" s="22">
        <v>50</v>
      </c>
      <c r="Q12" s="23">
        <v>59</v>
      </c>
      <c r="R12" s="19">
        <f t="shared" si="5"/>
        <v>70</v>
      </c>
      <c r="S12" s="19">
        <f t="shared" si="1"/>
        <v>50</v>
      </c>
      <c r="T12" s="19">
        <f t="shared" si="2"/>
        <v>60</v>
      </c>
      <c r="U12" s="20">
        <f t="shared" si="3"/>
        <v>70.8</v>
      </c>
      <c r="V12" s="19">
        <f t="shared" si="4"/>
        <v>139</v>
      </c>
    </row>
    <row r="13" spans="1:28" x14ac:dyDescent="0.25">
      <c r="B13" s="21"/>
      <c r="N13" s="15" t="s">
        <v>65</v>
      </c>
      <c r="O13" s="21" t="s">
        <v>49</v>
      </c>
      <c r="P13" s="22">
        <v>50</v>
      </c>
      <c r="Q13" s="23">
        <v>99</v>
      </c>
      <c r="R13" s="19">
        <f t="shared" si="5"/>
        <v>110</v>
      </c>
      <c r="S13" s="19">
        <f t="shared" si="1"/>
        <v>90</v>
      </c>
      <c r="T13" s="19">
        <f t="shared" si="2"/>
        <v>100</v>
      </c>
      <c r="U13" s="20">
        <f t="shared" si="3"/>
        <v>118.8</v>
      </c>
      <c r="V13" s="19">
        <f t="shared" si="4"/>
        <v>179</v>
      </c>
    </row>
    <row r="14" spans="1:28" x14ac:dyDescent="0.25">
      <c r="B14" s="21"/>
      <c r="N14" s="15" t="s">
        <v>65</v>
      </c>
      <c r="O14" s="21" t="s">
        <v>50</v>
      </c>
      <c r="P14" s="22">
        <v>40</v>
      </c>
      <c r="Q14" s="23">
        <v>69</v>
      </c>
      <c r="R14" s="19">
        <f t="shared" si="5"/>
        <v>80</v>
      </c>
      <c r="S14" s="19">
        <f t="shared" si="1"/>
        <v>60</v>
      </c>
      <c r="T14" s="19">
        <f t="shared" si="2"/>
        <v>70</v>
      </c>
      <c r="U14" s="20">
        <f t="shared" si="3"/>
        <v>82.8</v>
      </c>
      <c r="V14" s="19">
        <f t="shared" si="4"/>
        <v>149</v>
      </c>
    </row>
    <row r="15" spans="1:28" x14ac:dyDescent="0.25">
      <c r="B15" s="21"/>
      <c r="N15" s="15" t="s">
        <v>65</v>
      </c>
      <c r="O15" s="21" t="s">
        <v>51</v>
      </c>
      <c r="P15" s="22">
        <v>75</v>
      </c>
      <c r="Q15" s="23">
        <v>99</v>
      </c>
      <c r="R15" s="19">
        <f t="shared" si="5"/>
        <v>110</v>
      </c>
      <c r="S15" s="19">
        <f t="shared" si="1"/>
        <v>90</v>
      </c>
      <c r="T15" s="19">
        <f t="shared" si="2"/>
        <v>100</v>
      </c>
      <c r="U15" s="20">
        <f t="shared" si="3"/>
        <v>118.8</v>
      </c>
      <c r="V15" s="19">
        <f t="shared" si="4"/>
        <v>179</v>
      </c>
    </row>
    <row r="16" spans="1:28" x14ac:dyDescent="0.25">
      <c r="B16" s="21"/>
      <c r="N16" s="15" t="s">
        <v>65</v>
      </c>
      <c r="O16" s="21" t="s">
        <v>52</v>
      </c>
      <c r="P16" s="22">
        <v>120</v>
      </c>
      <c r="Q16" s="23">
        <v>169</v>
      </c>
      <c r="R16" s="19">
        <f t="shared" si="5"/>
        <v>180</v>
      </c>
      <c r="S16" s="19">
        <f t="shared" si="1"/>
        <v>160</v>
      </c>
      <c r="T16" s="19">
        <f t="shared" si="2"/>
        <v>170</v>
      </c>
      <c r="U16" s="20">
        <f t="shared" si="3"/>
        <v>202.79999999999998</v>
      </c>
      <c r="V16" s="19">
        <f t="shared" si="4"/>
        <v>249</v>
      </c>
    </row>
    <row r="17" spans="1:22" x14ac:dyDescent="0.25">
      <c r="B17" s="21"/>
      <c r="N17" s="15" t="s">
        <v>65</v>
      </c>
      <c r="O17" s="21" t="s">
        <v>53</v>
      </c>
      <c r="P17" s="22">
        <v>50</v>
      </c>
      <c r="Q17" s="23">
        <v>49</v>
      </c>
      <c r="R17" s="19">
        <f t="shared" si="5"/>
        <v>60</v>
      </c>
      <c r="S17" s="19">
        <f t="shared" si="1"/>
        <v>40</v>
      </c>
      <c r="T17" s="19">
        <f t="shared" si="2"/>
        <v>50</v>
      </c>
      <c r="U17" s="20">
        <f t="shared" si="3"/>
        <v>58.8</v>
      </c>
      <c r="V17" s="19">
        <f t="shared" si="4"/>
        <v>129</v>
      </c>
    </row>
    <row r="18" spans="1:22" x14ac:dyDescent="0.25">
      <c r="B18" s="21"/>
      <c r="N18" s="15" t="s">
        <v>65</v>
      </c>
      <c r="O18" s="21" t="s">
        <v>54</v>
      </c>
      <c r="P18" s="22">
        <v>0</v>
      </c>
      <c r="Q18" s="23">
        <v>19</v>
      </c>
      <c r="R18" s="19">
        <f t="shared" si="5"/>
        <v>30</v>
      </c>
      <c r="S18" s="19">
        <f t="shared" si="1"/>
        <v>10</v>
      </c>
      <c r="T18" s="19">
        <f t="shared" si="2"/>
        <v>20</v>
      </c>
      <c r="U18" s="20">
        <f t="shared" si="3"/>
        <v>22.8</v>
      </c>
      <c r="V18" s="19">
        <f t="shared" si="4"/>
        <v>99</v>
      </c>
    </row>
    <row r="19" spans="1:22" x14ac:dyDescent="0.25">
      <c r="B19" s="21"/>
      <c r="N19" s="15" t="s">
        <v>64</v>
      </c>
      <c r="O19" s="21" t="s">
        <v>47</v>
      </c>
      <c r="P19" s="22">
        <v>70</v>
      </c>
      <c r="Q19" s="23">
        <v>99</v>
      </c>
      <c r="R19" s="19">
        <f t="shared" si="5"/>
        <v>110</v>
      </c>
      <c r="S19" s="19">
        <f t="shared" si="1"/>
        <v>90</v>
      </c>
      <c r="T19" s="19">
        <f t="shared" si="2"/>
        <v>100</v>
      </c>
      <c r="U19" s="20">
        <f t="shared" si="3"/>
        <v>118.8</v>
      </c>
      <c r="V19" s="19">
        <f t="shared" si="4"/>
        <v>179</v>
      </c>
    </row>
    <row r="20" spans="1:22" x14ac:dyDescent="0.25">
      <c r="B20" s="21"/>
      <c r="N20" s="15" t="s">
        <v>64</v>
      </c>
      <c r="O20" s="21" t="s">
        <v>48</v>
      </c>
      <c r="P20" s="22">
        <v>40</v>
      </c>
      <c r="Q20" s="23">
        <v>59</v>
      </c>
      <c r="R20" s="19">
        <f t="shared" si="5"/>
        <v>70</v>
      </c>
      <c r="S20" s="19">
        <f t="shared" si="1"/>
        <v>50</v>
      </c>
      <c r="T20" s="19">
        <f t="shared" si="2"/>
        <v>60</v>
      </c>
      <c r="U20" s="20">
        <f t="shared" si="3"/>
        <v>70.8</v>
      </c>
      <c r="V20" s="19">
        <f t="shared" si="4"/>
        <v>139</v>
      </c>
    </row>
    <row r="21" spans="1:22" x14ac:dyDescent="0.25">
      <c r="A21" s="15"/>
      <c r="B21" s="21"/>
      <c r="C21" s="22"/>
      <c r="D21" s="23"/>
      <c r="N21" s="15" t="s">
        <v>64</v>
      </c>
      <c r="O21" s="21" t="s">
        <v>49</v>
      </c>
      <c r="P21" s="22">
        <v>40</v>
      </c>
      <c r="Q21" s="23">
        <v>99</v>
      </c>
      <c r="R21" s="19">
        <f t="shared" si="5"/>
        <v>110</v>
      </c>
      <c r="S21" s="19">
        <f t="shared" si="1"/>
        <v>90</v>
      </c>
      <c r="T21" s="19">
        <f t="shared" si="2"/>
        <v>100</v>
      </c>
      <c r="U21" s="20">
        <f t="shared" si="3"/>
        <v>118.8</v>
      </c>
      <c r="V21" s="19">
        <f t="shared" si="4"/>
        <v>179</v>
      </c>
    </row>
    <row r="22" spans="1:22" x14ac:dyDescent="0.25">
      <c r="A22" s="15"/>
      <c r="B22" s="21"/>
      <c r="C22" s="22"/>
      <c r="D22" s="23"/>
      <c r="N22" s="15" t="s">
        <v>64</v>
      </c>
      <c r="O22" s="21" t="s">
        <v>50</v>
      </c>
      <c r="P22" s="22">
        <v>40</v>
      </c>
      <c r="Q22" s="23">
        <v>69</v>
      </c>
      <c r="R22" s="19">
        <f t="shared" si="5"/>
        <v>80</v>
      </c>
      <c r="S22" s="19">
        <f t="shared" si="1"/>
        <v>60</v>
      </c>
      <c r="T22" s="19">
        <f t="shared" si="2"/>
        <v>70</v>
      </c>
      <c r="U22" s="20">
        <f t="shared" si="3"/>
        <v>82.8</v>
      </c>
      <c r="V22" s="19">
        <f t="shared" si="4"/>
        <v>149</v>
      </c>
    </row>
    <row r="23" spans="1:22" x14ac:dyDescent="0.25">
      <c r="A23" s="15"/>
      <c r="B23" s="21"/>
      <c r="C23" s="22"/>
      <c r="D23" s="23"/>
      <c r="N23" s="15" t="s">
        <v>64</v>
      </c>
      <c r="O23" s="21" t="s">
        <v>51</v>
      </c>
      <c r="P23" s="22">
        <v>70</v>
      </c>
      <c r="Q23" s="23">
        <v>79</v>
      </c>
      <c r="R23" s="19">
        <f t="shared" si="5"/>
        <v>90</v>
      </c>
      <c r="S23" s="19">
        <f t="shared" si="1"/>
        <v>70</v>
      </c>
      <c r="T23" s="19">
        <f t="shared" si="2"/>
        <v>80</v>
      </c>
      <c r="U23" s="20">
        <f t="shared" si="3"/>
        <v>94.8</v>
      </c>
      <c r="V23" s="19">
        <f t="shared" si="4"/>
        <v>159</v>
      </c>
    </row>
    <row r="24" spans="1:22" x14ac:dyDescent="0.25">
      <c r="A24" s="15"/>
      <c r="B24" s="21"/>
      <c r="C24" s="22"/>
      <c r="D24" s="23"/>
      <c r="N24" s="15" t="s">
        <v>64</v>
      </c>
      <c r="O24" s="21" t="s">
        <v>52</v>
      </c>
      <c r="P24" s="22">
        <v>90</v>
      </c>
      <c r="Q24" s="23">
        <v>169</v>
      </c>
      <c r="R24" s="19">
        <f t="shared" si="5"/>
        <v>180</v>
      </c>
      <c r="S24" s="19">
        <f t="shared" si="1"/>
        <v>160</v>
      </c>
      <c r="T24" s="19">
        <f t="shared" si="2"/>
        <v>170</v>
      </c>
      <c r="U24" s="20">
        <f t="shared" si="3"/>
        <v>202.79999999999998</v>
      </c>
      <c r="V24" s="19">
        <f t="shared" si="4"/>
        <v>249</v>
      </c>
    </row>
    <row r="25" spans="1:22" x14ac:dyDescent="0.25">
      <c r="A25" s="15"/>
      <c r="B25" s="21"/>
      <c r="C25" s="22"/>
      <c r="D25" s="23"/>
      <c r="N25" s="15" t="s">
        <v>64</v>
      </c>
      <c r="O25" s="21" t="s">
        <v>53</v>
      </c>
      <c r="P25" s="22">
        <v>40</v>
      </c>
      <c r="Q25" s="23">
        <v>49</v>
      </c>
      <c r="R25" s="19">
        <f t="shared" si="5"/>
        <v>60</v>
      </c>
      <c r="S25" s="19">
        <f t="shared" si="1"/>
        <v>40</v>
      </c>
      <c r="T25" s="19">
        <f t="shared" si="2"/>
        <v>50</v>
      </c>
      <c r="U25" s="20">
        <f t="shared" si="3"/>
        <v>58.8</v>
      </c>
      <c r="V25" s="19">
        <f t="shared" si="4"/>
        <v>129</v>
      </c>
    </row>
    <row r="26" spans="1:22" x14ac:dyDescent="0.25">
      <c r="A26" s="15"/>
      <c r="B26" s="21"/>
      <c r="C26" s="22"/>
      <c r="D26" s="23"/>
      <c r="N26" s="15" t="s">
        <v>64</v>
      </c>
      <c r="O26" s="21" t="s">
        <v>54</v>
      </c>
      <c r="P26" s="22">
        <v>0</v>
      </c>
      <c r="Q26" s="23">
        <v>19</v>
      </c>
      <c r="R26" s="19">
        <f t="shared" si="5"/>
        <v>30</v>
      </c>
      <c r="S26" s="19">
        <f t="shared" si="1"/>
        <v>10</v>
      </c>
      <c r="T26" s="19">
        <f t="shared" si="2"/>
        <v>20</v>
      </c>
      <c r="U26" s="20">
        <f t="shared" si="3"/>
        <v>22.8</v>
      </c>
      <c r="V26" s="19">
        <f t="shared" si="4"/>
        <v>99</v>
      </c>
    </row>
    <row r="27" spans="1:22" x14ac:dyDescent="0.25">
      <c r="A27" s="15"/>
      <c r="B27" s="21"/>
      <c r="C27" s="22"/>
      <c r="D27" s="23"/>
      <c r="N27" s="13" t="s">
        <v>66</v>
      </c>
      <c r="O27" s="21" t="s">
        <v>47</v>
      </c>
      <c r="P27" s="19">
        <v>90</v>
      </c>
      <c r="Q27" s="19">
        <v>159</v>
      </c>
      <c r="R27" s="19">
        <f t="shared" si="5"/>
        <v>170</v>
      </c>
      <c r="S27" s="19">
        <f t="shared" si="1"/>
        <v>150</v>
      </c>
      <c r="T27" s="19">
        <f t="shared" si="2"/>
        <v>160</v>
      </c>
      <c r="U27" s="20">
        <f t="shared" si="3"/>
        <v>190.79999999999998</v>
      </c>
      <c r="V27" s="19">
        <f t="shared" si="4"/>
        <v>239</v>
      </c>
    </row>
    <row r="28" spans="1:22" x14ac:dyDescent="0.25">
      <c r="A28" s="15"/>
      <c r="B28" s="21"/>
      <c r="C28" s="22"/>
      <c r="D28" s="23"/>
      <c r="N28" s="13" t="s">
        <v>66</v>
      </c>
      <c r="O28" s="21" t="s">
        <v>48</v>
      </c>
      <c r="P28" s="19">
        <v>65</v>
      </c>
      <c r="Q28" s="19">
        <v>99</v>
      </c>
      <c r="R28" s="19">
        <f t="shared" si="5"/>
        <v>110</v>
      </c>
      <c r="S28" s="19">
        <f t="shared" si="1"/>
        <v>90</v>
      </c>
      <c r="T28" s="19">
        <f t="shared" si="2"/>
        <v>100</v>
      </c>
      <c r="U28" s="20">
        <f t="shared" si="3"/>
        <v>118.8</v>
      </c>
      <c r="V28" s="19">
        <f t="shared" si="4"/>
        <v>179</v>
      </c>
    </row>
    <row r="29" spans="1:22" x14ac:dyDescent="0.25">
      <c r="A29" s="15"/>
      <c r="B29" s="21"/>
      <c r="C29" s="22"/>
      <c r="D29" s="23"/>
      <c r="N29" s="13" t="s">
        <v>66</v>
      </c>
      <c r="O29" s="21" t="s">
        <v>49</v>
      </c>
      <c r="P29" s="19">
        <v>50</v>
      </c>
      <c r="Q29" s="19">
        <v>129</v>
      </c>
      <c r="R29" s="19">
        <f t="shared" si="5"/>
        <v>140</v>
      </c>
      <c r="S29" s="19">
        <f t="shared" si="1"/>
        <v>120</v>
      </c>
      <c r="T29" s="19">
        <f t="shared" si="2"/>
        <v>130</v>
      </c>
      <c r="U29" s="20">
        <f t="shared" si="3"/>
        <v>154.79999999999998</v>
      </c>
      <c r="V29" s="19">
        <f t="shared" si="4"/>
        <v>209</v>
      </c>
    </row>
    <row r="30" spans="1:22" x14ac:dyDescent="0.25">
      <c r="A30" s="15"/>
      <c r="B30" s="21"/>
      <c r="C30" s="22"/>
      <c r="D30" s="23"/>
      <c r="N30" s="13" t="s">
        <v>66</v>
      </c>
      <c r="O30" s="21" t="s">
        <v>50</v>
      </c>
      <c r="P30" s="19">
        <v>60</v>
      </c>
      <c r="Q30" s="19">
        <v>69</v>
      </c>
      <c r="R30" s="19">
        <f t="shared" si="5"/>
        <v>80</v>
      </c>
      <c r="S30" s="19">
        <f t="shared" si="1"/>
        <v>60</v>
      </c>
      <c r="T30" s="19">
        <f t="shared" si="2"/>
        <v>70</v>
      </c>
      <c r="U30" s="20">
        <f t="shared" si="3"/>
        <v>82.8</v>
      </c>
      <c r="V30" s="19">
        <f t="shared" si="4"/>
        <v>149</v>
      </c>
    </row>
    <row r="31" spans="1:22" x14ac:dyDescent="0.25">
      <c r="A31" s="15"/>
      <c r="B31" s="21"/>
      <c r="C31" s="22"/>
      <c r="D31" s="23"/>
      <c r="N31" s="13" t="s">
        <v>66</v>
      </c>
      <c r="O31" s="21" t="s">
        <v>51</v>
      </c>
      <c r="P31" s="19">
        <v>70</v>
      </c>
      <c r="Q31" s="19">
        <v>79</v>
      </c>
      <c r="R31" s="19">
        <f t="shared" si="5"/>
        <v>90</v>
      </c>
      <c r="S31" s="19">
        <f t="shared" si="1"/>
        <v>70</v>
      </c>
      <c r="T31" s="19">
        <f t="shared" si="2"/>
        <v>80</v>
      </c>
      <c r="U31" s="20">
        <f t="shared" si="3"/>
        <v>94.8</v>
      </c>
      <c r="V31" s="19">
        <f t="shared" si="4"/>
        <v>159</v>
      </c>
    </row>
    <row r="32" spans="1:22" x14ac:dyDescent="0.25">
      <c r="A32" s="15"/>
      <c r="B32" s="21"/>
      <c r="C32" s="22"/>
      <c r="D32" s="23"/>
      <c r="N32" s="13" t="s">
        <v>66</v>
      </c>
      <c r="O32" s="21" t="s">
        <v>52</v>
      </c>
      <c r="P32" s="19">
        <v>80</v>
      </c>
      <c r="Q32" s="19">
        <v>199</v>
      </c>
      <c r="R32" s="19">
        <f t="shared" si="5"/>
        <v>210</v>
      </c>
      <c r="S32" s="19">
        <f t="shared" si="1"/>
        <v>190</v>
      </c>
      <c r="T32" s="19">
        <f t="shared" si="2"/>
        <v>200</v>
      </c>
      <c r="U32" s="20">
        <f t="shared" si="3"/>
        <v>238.79999999999998</v>
      </c>
      <c r="V32" s="19">
        <f t="shared" si="4"/>
        <v>279</v>
      </c>
    </row>
    <row r="33" spans="1:22" x14ac:dyDescent="0.25">
      <c r="A33" s="15"/>
      <c r="B33" s="21"/>
      <c r="C33" s="22"/>
      <c r="D33" s="23"/>
      <c r="N33" s="13" t="s">
        <v>66</v>
      </c>
      <c r="O33" s="21" t="s">
        <v>53</v>
      </c>
      <c r="P33" s="19">
        <v>40</v>
      </c>
      <c r="Q33" s="19">
        <v>89</v>
      </c>
      <c r="R33" s="19">
        <f t="shared" si="5"/>
        <v>100</v>
      </c>
      <c r="S33" s="19">
        <f t="shared" si="1"/>
        <v>80</v>
      </c>
      <c r="T33" s="19">
        <f t="shared" si="2"/>
        <v>90</v>
      </c>
      <c r="U33" s="20">
        <f t="shared" si="3"/>
        <v>106.8</v>
      </c>
      <c r="V33" s="19">
        <f t="shared" si="4"/>
        <v>169</v>
      </c>
    </row>
    <row r="34" spans="1:22" x14ac:dyDescent="0.25">
      <c r="A34" s="15"/>
      <c r="B34" s="21"/>
      <c r="C34" s="22"/>
      <c r="D34" s="23"/>
      <c r="N34" s="13" t="s">
        <v>66</v>
      </c>
      <c r="O34" s="21" t="s">
        <v>54</v>
      </c>
      <c r="P34" s="19">
        <v>0</v>
      </c>
      <c r="Q34" s="19">
        <v>19</v>
      </c>
      <c r="R34" s="19">
        <f t="shared" si="5"/>
        <v>30</v>
      </c>
      <c r="S34" s="19">
        <f t="shared" si="1"/>
        <v>10</v>
      </c>
      <c r="T34" s="19">
        <f t="shared" si="2"/>
        <v>20</v>
      </c>
      <c r="U34" s="20">
        <f t="shared" si="3"/>
        <v>22.8</v>
      </c>
      <c r="V34" s="19">
        <f t="shared" si="4"/>
        <v>99</v>
      </c>
    </row>
    <row r="35" spans="1:22" x14ac:dyDescent="0.25">
      <c r="A35" s="15"/>
      <c r="B35" s="21"/>
      <c r="C35" s="22"/>
      <c r="D35" s="23"/>
      <c r="N35" s="13" t="s">
        <v>69</v>
      </c>
      <c r="O35" s="21" t="s">
        <v>47</v>
      </c>
      <c r="P35" s="19">
        <v>120</v>
      </c>
      <c r="Q35" s="19">
        <v>179</v>
      </c>
      <c r="R35" s="19">
        <f t="shared" si="5"/>
        <v>190</v>
      </c>
      <c r="S35" s="19">
        <f t="shared" si="1"/>
        <v>170</v>
      </c>
      <c r="T35" s="19">
        <f t="shared" si="2"/>
        <v>180</v>
      </c>
      <c r="U35" s="20">
        <f t="shared" si="3"/>
        <v>214.79999999999998</v>
      </c>
      <c r="V35" s="19">
        <f t="shared" si="4"/>
        <v>259</v>
      </c>
    </row>
    <row r="36" spans="1:22" x14ac:dyDescent="0.25">
      <c r="A36" s="15"/>
      <c r="B36" s="21"/>
      <c r="C36" s="22"/>
      <c r="D36" s="23"/>
      <c r="N36" s="13" t="s">
        <v>69</v>
      </c>
      <c r="O36" s="21" t="s">
        <v>48</v>
      </c>
      <c r="P36" s="19">
        <v>70</v>
      </c>
      <c r="Q36" s="19">
        <v>99</v>
      </c>
      <c r="R36" s="19">
        <f t="shared" si="5"/>
        <v>110</v>
      </c>
      <c r="S36" s="19">
        <f t="shared" si="1"/>
        <v>90</v>
      </c>
      <c r="T36" s="19">
        <f t="shared" si="2"/>
        <v>100</v>
      </c>
      <c r="U36" s="20">
        <f t="shared" si="3"/>
        <v>118.8</v>
      </c>
      <c r="V36" s="19">
        <f t="shared" si="4"/>
        <v>179</v>
      </c>
    </row>
    <row r="37" spans="1:22" x14ac:dyDescent="0.25">
      <c r="B37" s="21"/>
      <c r="N37" s="13" t="s">
        <v>69</v>
      </c>
      <c r="O37" s="21" t="s">
        <v>49</v>
      </c>
      <c r="P37" s="19">
        <v>50</v>
      </c>
      <c r="Q37" s="19">
        <v>129</v>
      </c>
      <c r="R37" s="19">
        <f t="shared" si="5"/>
        <v>140</v>
      </c>
      <c r="S37" s="19">
        <f t="shared" si="1"/>
        <v>120</v>
      </c>
      <c r="T37" s="19">
        <f t="shared" si="2"/>
        <v>130</v>
      </c>
      <c r="U37" s="20">
        <f t="shared" si="3"/>
        <v>154.79999999999998</v>
      </c>
      <c r="V37" s="19">
        <f t="shared" si="4"/>
        <v>209</v>
      </c>
    </row>
    <row r="38" spans="1:22" x14ac:dyDescent="0.25">
      <c r="B38" s="21"/>
      <c r="N38" s="13" t="s">
        <v>69</v>
      </c>
      <c r="O38" s="21" t="s">
        <v>50</v>
      </c>
      <c r="P38" s="19">
        <v>45</v>
      </c>
      <c r="Q38" s="19">
        <v>69</v>
      </c>
      <c r="R38" s="19">
        <f t="shared" si="5"/>
        <v>80</v>
      </c>
      <c r="S38" s="19">
        <f t="shared" si="1"/>
        <v>60</v>
      </c>
      <c r="T38" s="19">
        <f t="shared" si="2"/>
        <v>70</v>
      </c>
      <c r="U38" s="20">
        <f t="shared" si="3"/>
        <v>82.8</v>
      </c>
      <c r="V38" s="19">
        <f t="shared" si="4"/>
        <v>149</v>
      </c>
    </row>
    <row r="39" spans="1:22" x14ac:dyDescent="0.25">
      <c r="B39" s="21"/>
      <c r="N39" s="13" t="s">
        <v>69</v>
      </c>
      <c r="O39" s="21" t="s">
        <v>51</v>
      </c>
      <c r="P39" s="19">
        <v>80</v>
      </c>
      <c r="Q39" s="19">
        <v>89</v>
      </c>
      <c r="R39" s="19">
        <f t="shared" si="5"/>
        <v>100</v>
      </c>
      <c r="S39" s="19">
        <f t="shared" si="1"/>
        <v>80</v>
      </c>
      <c r="T39" s="19">
        <f t="shared" si="2"/>
        <v>90</v>
      </c>
      <c r="U39" s="20">
        <f t="shared" si="3"/>
        <v>106.8</v>
      </c>
      <c r="V39" s="19">
        <f t="shared" si="4"/>
        <v>169</v>
      </c>
    </row>
    <row r="40" spans="1:22" x14ac:dyDescent="0.25">
      <c r="B40" s="21"/>
      <c r="N40" s="13" t="s">
        <v>69</v>
      </c>
      <c r="O40" s="21" t="s">
        <v>52</v>
      </c>
      <c r="P40" s="19">
        <v>100</v>
      </c>
      <c r="Q40" s="19">
        <v>199</v>
      </c>
      <c r="R40" s="19">
        <f t="shared" si="5"/>
        <v>210</v>
      </c>
      <c r="S40" s="19">
        <f t="shared" si="1"/>
        <v>190</v>
      </c>
      <c r="T40" s="19">
        <f t="shared" si="2"/>
        <v>200</v>
      </c>
      <c r="U40" s="20">
        <f t="shared" si="3"/>
        <v>238.79999999999998</v>
      </c>
      <c r="V40" s="19">
        <f t="shared" si="4"/>
        <v>279</v>
      </c>
    </row>
    <row r="41" spans="1:22" x14ac:dyDescent="0.25">
      <c r="B41" s="21"/>
      <c r="N41" s="13" t="s">
        <v>69</v>
      </c>
      <c r="O41" s="21" t="s">
        <v>53</v>
      </c>
      <c r="P41" s="19">
        <v>40</v>
      </c>
      <c r="Q41" s="19">
        <v>89</v>
      </c>
      <c r="R41" s="19">
        <f t="shared" si="5"/>
        <v>100</v>
      </c>
      <c r="S41" s="19">
        <f t="shared" si="1"/>
        <v>80</v>
      </c>
      <c r="T41" s="19">
        <f t="shared" si="2"/>
        <v>90</v>
      </c>
      <c r="U41" s="20">
        <f t="shared" si="3"/>
        <v>106.8</v>
      </c>
      <c r="V41" s="19">
        <f t="shared" si="4"/>
        <v>169</v>
      </c>
    </row>
    <row r="42" spans="1:22" x14ac:dyDescent="0.25">
      <c r="B42" s="21"/>
      <c r="N42" s="13" t="s">
        <v>69</v>
      </c>
      <c r="O42" s="21" t="s">
        <v>54</v>
      </c>
      <c r="P42" s="19">
        <v>0</v>
      </c>
      <c r="Q42" s="19">
        <v>19</v>
      </c>
      <c r="R42" s="19">
        <f t="shared" si="5"/>
        <v>30</v>
      </c>
      <c r="S42" s="19">
        <f t="shared" si="1"/>
        <v>10</v>
      </c>
      <c r="T42" s="19">
        <f t="shared" si="2"/>
        <v>20</v>
      </c>
      <c r="U42" s="20">
        <f t="shared" si="3"/>
        <v>22.8</v>
      </c>
      <c r="V42" s="19">
        <f t="shared" si="4"/>
        <v>99</v>
      </c>
    </row>
    <row r="43" spans="1:22" x14ac:dyDescent="0.25">
      <c r="B43" s="21"/>
      <c r="N43" s="13" t="s">
        <v>68</v>
      </c>
      <c r="O43" s="21" t="s">
        <v>47</v>
      </c>
      <c r="P43" s="19">
        <v>100</v>
      </c>
      <c r="Q43" s="19">
        <v>139</v>
      </c>
      <c r="R43" s="19">
        <f t="shared" si="5"/>
        <v>150</v>
      </c>
      <c r="S43" s="19">
        <f t="shared" si="1"/>
        <v>130</v>
      </c>
      <c r="T43" s="19">
        <f t="shared" si="2"/>
        <v>140</v>
      </c>
      <c r="U43" s="20">
        <f t="shared" si="3"/>
        <v>166.79999999999998</v>
      </c>
      <c r="V43" s="19">
        <f t="shared" si="4"/>
        <v>219</v>
      </c>
    </row>
    <row r="44" spans="1:22" x14ac:dyDescent="0.25">
      <c r="B44" s="21"/>
      <c r="N44" s="13" t="s">
        <v>68</v>
      </c>
      <c r="O44" s="21" t="s">
        <v>48</v>
      </c>
      <c r="P44" s="19">
        <v>60</v>
      </c>
      <c r="Q44" s="19">
        <v>99</v>
      </c>
      <c r="R44" s="19">
        <f t="shared" si="5"/>
        <v>110</v>
      </c>
      <c r="S44" s="19">
        <f t="shared" si="1"/>
        <v>90</v>
      </c>
      <c r="T44" s="19">
        <f t="shared" si="2"/>
        <v>100</v>
      </c>
      <c r="U44" s="20">
        <f t="shared" si="3"/>
        <v>118.8</v>
      </c>
      <c r="V44" s="19">
        <f t="shared" si="4"/>
        <v>179</v>
      </c>
    </row>
    <row r="45" spans="1:22" x14ac:dyDescent="0.25">
      <c r="B45" s="21"/>
      <c r="N45" s="13" t="s">
        <v>68</v>
      </c>
      <c r="O45" s="21" t="s">
        <v>49</v>
      </c>
      <c r="P45" s="19">
        <v>40</v>
      </c>
      <c r="Q45" s="19">
        <v>99</v>
      </c>
      <c r="R45" s="19">
        <f t="shared" si="5"/>
        <v>110</v>
      </c>
      <c r="S45" s="19">
        <f t="shared" si="1"/>
        <v>90</v>
      </c>
      <c r="T45" s="19">
        <f t="shared" si="2"/>
        <v>100</v>
      </c>
      <c r="U45" s="20">
        <f t="shared" si="3"/>
        <v>118.8</v>
      </c>
      <c r="V45" s="19">
        <f t="shared" si="4"/>
        <v>179</v>
      </c>
    </row>
    <row r="46" spans="1:22" x14ac:dyDescent="0.25">
      <c r="B46" s="21"/>
      <c r="N46" s="13" t="s">
        <v>68</v>
      </c>
      <c r="O46" s="21" t="s">
        <v>50</v>
      </c>
      <c r="P46" s="19">
        <v>50</v>
      </c>
      <c r="Q46" s="19">
        <v>69</v>
      </c>
      <c r="R46" s="19">
        <f t="shared" si="5"/>
        <v>80</v>
      </c>
      <c r="S46" s="19">
        <f t="shared" si="1"/>
        <v>60</v>
      </c>
      <c r="T46" s="19">
        <f t="shared" si="2"/>
        <v>70</v>
      </c>
      <c r="U46" s="20">
        <f t="shared" si="3"/>
        <v>82.8</v>
      </c>
      <c r="V46" s="19">
        <f t="shared" si="4"/>
        <v>149</v>
      </c>
    </row>
    <row r="47" spans="1:22" x14ac:dyDescent="0.25">
      <c r="B47" s="21"/>
      <c r="N47" s="13" t="s">
        <v>68</v>
      </c>
      <c r="O47" s="21" t="s">
        <v>51</v>
      </c>
      <c r="P47" s="19">
        <v>80</v>
      </c>
      <c r="Q47" s="19">
        <v>79</v>
      </c>
      <c r="R47" s="19">
        <f t="shared" si="5"/>
        <v>90</v>
      </c>
      <c r="S47" s="19">
        <f t="shared" si="1"/>
        <v>70</v>
      </c>
      <c r="T47" s="19">
        <f t="shared" si="2"/>
        <v>80</v>
      </c>
      <c r="U47" s="20">
        <f t="shared" si="3"/>
        <v>94.8</v>
      </c>
      <c r="V47" s="19">
        <f t="shared" si="4"/>
        <v>159</v>
      </c>
    </row>
    <row r="48" spans="1:22" x14ac:dyDescent="0.25">
      <c r="B48" s="21"/>
      <c r="N48" s="13" t="s">
        <v>68</v>
      </c>
      <c r="O48" s="21" t="s">
        <v>52</v>
      </c>
      <c r="P48" s="19">
        <v>110</v>
      </c>
      <c r="Q48" s="19">
        <v>199</v>
      </c>
      <c r="R48" s="19">
        <f t="shared" si="5"/>
        <v>210</v>
      </c>
      <c r="S48" s="19">
        <f t="shared" si="1"/>
        <v>190</v>
      </c>
      <c r="T48" s="19">
        <f t="shared" si="2"/>
        <v>200</v>
      </c>
      <c r="U48" s="20">
        <f t="shared" si="3"/>
        <v>238.79999999999998</v>
      </c>
      <c r="V48" s="19">
        <f t="shared" si="4"/>
        <v>279</v>
      </c>
    </row>
    <row r="49" spans="2:22" x14ac:dyDescent="0.25">
      <c r="B49" s="21"/>
      <c r="N49" s="13" t="s">
        <v>68</v>
      </c>
      <c r="O49" s="21" t="s">
        <v>53</v>
      </c>
      <c r="P49" s="19">
        <v>40</v>
      </c>
      <c r="Q49" s="19">
        <v>89</v>
      </c>
      <c r="R49" s="19">
        <f t="shared" si="5"/>
        <v>100</v>
      </c>
      <c r="S49" s="19">
        <f t="shared" si="1"/>
        <v>80</v>
      </c>
      <c r="T49" s="19">
        <f t="shared" si="2"/>
        <v>90</v>
      </c>
      <c r="U49" s="20">
        <f t="shared" si="3"/>
        <v>106.8</v>
      </c>
      <c r="V49" s="19">
        <f t="shared" si="4"/>
        <v>169</v>
      </c>
    </row>
    <row r="50" spans="2:22" x14ac:dyDescent="0.25">
      <c r="B50" s="21"/>
      <c r="N50" s="13" t="s">
        <v>68</v>
      </c>
      <c r="O50" s="21" t="s">
        <v>54</v>
      </c>
      <c r="P50" s="19">
        <v>0</v>
      </c>
      <c r="Q50" s="19">
        <v>19</v>
      </c>
      <c r="R50" s="19">
        <f t="shared" si="5"/>
        <v>30</v>
      </c>
      <c r="S50" s="19">
        <f t="shared" si="1"/>
        <v>10</v>
      </c>
      <c r="T50" s="19">
        <f t="shared" si="2"/>
        <v>20</v>
      </c>
      <c r="U50" s="20">
        <f t="shared" si="3"/>
        <v>22.8</v>
      </c>
      <c r="V50" s="19">
        <f t="shared" si="4"/>
        <v>99</v>
      </c>
    </row>
    <row r="51" spans="2:22" x14ac:dyDescent="0.25">
      <c r="B51" s="21"/>
      <c r="N51" s="13" t="s">
        <v>67</v>
      </c>
      <c r="O51" s="21" t="s">
        <v>47</v>
      </c>
      <c r="P51" s="19">
        <v>100</v>
      </c>
      <c r="Q51" s="19">
        <v>159</v>
      </c>
      <c r="R51" s="19">
        <f t="shared" si="5"/>
        <v>170</v>
      </c>
      <c r="S51" s="19">
        <f t="shared" si="1"/>
        <v>150</v>
      </c>
      <c r="T51" s="19">
        <f t="shared" si="2"/>
        <v>160</v>
      </c>
      <c r="U51" s="20">
        <f t="shared" si="3"/>
        <v>190.79999999999998</v>
      </c>
      <c r="V51" s="19">
        <f t="shared" si="4"/>
        <v>239</v>
      </c>
    </row>
    <row r="52" spans="2:22" x14ac:dyDescent="0.25">
      <c r="B52" s="21"/>
      <c r="N52" s="13" t="s">
        <v>67</v>
      </c>
      <c r="O52" s="21" t="s">
        <v>48</v>
      </c>
      <c r="P52" s="19">
        <v>60</v>
      </c>
      <c r="Q52" s="19">
        <v>99</v>
      </c>
      <c r="R52" s="19">
        <f t="shared" si="5"/>
        <v>110</v>
      </c>
      <c r="S52" s="19">
        <f t="shared" si="1"/>
        <v>90</v>
      </c>
      <c r="T52" s="19">
        <f t="shared" si="2"/>
        <v>100</v>
      </c>
      <c r="U52" s="20">
        <f t="shared" si="3"/>
        <v>118.8</v>
      </c>
      <c r="V52" s="19">
        <f t="shared" si="4"/>
        <v>179</v>
      </c>
    </row>
    <row r="53" spans="2:22" x14ac:dyDescent="0.25">
      <c r="B53" s="21"/>
      <c r="N53" s="13" t="s">
        <v>67</v>
      </c>
      <c r="O53" s="21" t="s">
        <v>49</v>
      </c>
      <c r="P53" s="19">
        <v>40</v>
      </c>
      <c r="Q53" s="19">
        <v>129</v>
      </c>
      <c r="R53" s="19">
        <f t="shared" si="5"/>
        <v>140</v>
      </c>
      <c r="S53" s="19">
        <f t="shared" si="1"/>
        <v>120</v>
      </c>
      <c r="T53" s="19">
        <f t="shared" si="2"/>
        <v>130</v>
      </c>
      <c r="U53" s="20">
        <f t="shared" si="3"/>
        <v>154.79999999999998</v>
      </c>
      <c r="V53" s="19">
        <f t="shared" si="4"/>
        <v>209</v>
      </c>
    </row>
    <row r="54" spans="2:22" x14ac:dyDescent="0.25">
      <c r="B54" s="21"/>
      <c r="N54" s="13" t="s">
        <v>67</v>
      </c>
      <c r="O54" s="21" t="s">
        <v>50</v>
      </c>
      <c r="P54" s="19">
        <v>75</v>
      </c>
      <c r="Q54" s="19">
        <v>69</v>
      </c>
      <c r="R54" s="19">
        <f t="shared" si="5"/>
        <v>80</v>
      </c>
      <c r="S54" s="19">
        <f t="shared" si="1"/>
        <v>60</v>
      </c>
      <c r="T54" s="19">
        <f t="shared" si="2"/>
        <v>70</v>
      </c>
      <c r="U54" s="20">
        <f t="shared" si="3"/>
        <v>82.8</v>
      </c>
      <c r="V54" s="19">
        <f t="shared" si="4"/>
        <v>149</v>
      </c>
    </row>
    <row r="55" spans="2:22" x14ac:dyDescent="0.25">
      <c r="B55" s="21"/>
      <c r="N55" s="13" t="s">
        <v>67</v>
      </c>
      <c r="O55" s="21" t="s">
        <v>51</v>
      </c>
      <c r="P55" s="19">
        <v>85</v>
      </c>
      <c r="Q55" s="19">
        <v>89</v>
      </c>
      <c r="R55" s="19">
        <f t="shared" si="5"/>
        <v>100</v>
      </c>
      <c r="S55" s="19">
        <f t="shared" si="1"/>
        <v>80</v>
      </c>
      <c r="T55" s="19">
        <f t="shared" si="2"/>
        <v>90</v>
      </c>
      <c r="U55" s="20">
        <f t="shared" si="3"/>
        <v>106.8</v>
      </c>
      <c r="V55" s="19">
        <f t="shared" si="4"/>
        <v>169</v>
      </c>
    </row>
    <row r="56" spans="2:22" x14ac:dyDescent="0.25">
      <c r="B56" s="21"/>
      <c r="N56" s="13" t="s">
        <v>67</v>
      </c>
      <c r="O56" s="21" t="s">
        <v>52</v>
      </c>
      <c r="P56" s="19">
        <v>120</v>
      </c>
      <c r="Q56" s="19">
        <v>199</v>
      </c>
      <c r="R56" s="19">
        <f t="shared" si="5"/>
        <v>210</v>
      </c>
      <c r="S56" s="19">
        <f t="shared" si="1"/>
        <v>190</v>
      </c>
      <c r="T56" s="19">
        <f t="shared" si="2"/>
        <v>200</v>
      </c>
      <c r="U56" s="20">
        <f t="shared" si="3"/>
        <v>238.79999999999998</v>
      </c>
      <c r="V56" s="19">
        <f t="shared" si="4"/>
        <v>279</v>
      </c>
    </row>
    <row r="57" spans="2:22" x14ac:dyDescent="0.25">
      <c r="B57" s="21"/>
      <c r="N57" s="13" t="s">
        <v>67</v>
      </c>
      <c r="O57" s="21" t="s">
        <v>53</v>
      </c>
      <c r="P57" s="22">
        <v>40</v>
      </c>
      <c r="Q57" s="23">
        <v>89</v>
      </c>
      <c r="R57" s="19">
        <f t="shared" si="5"/>
        <v>100</v>
      </c>
      <c r="S57" s="19">
        <f t="shared" si="1"/>
        <v>80</v>
      </c>
      <c r="T57" s="19">
        <f t="shared" si="2"/>
        <v>90</v>
      </c>
      <c r="U57" s="20">
        <f t="shared" si="3"/>
        <v>106.8</v>
      </c>
      <c r="V57" s="19">
        <f t="shared" si="4"/>
        <v>169</v>
      </c>
    </row>
    <row r="58" spans="2:22" x14ac:dyDescent="0.25">
      <c r="B58" s="21"/>
      <c r="N58" s="13" t="s">
        <v>67</v>
      </c>
      <c r="O58" s="21" t="s">
        <v>54</v>
      </c>
      <c r="P58" s="22">
        <v>0</v>
      </c>
      <c r="Q58" s="23">
        <v>19</v>
      </c>
      <c r="R58" s="19">
        <f t="shared" si="5"/>
        <v>30</v>
      </c>
      <c r="S58" s="19">
        <f t="shared" si="1"/>
        <v>10</v>
      </c>
      <c r="T58" s="19">
        <f t="shared" si="2"/>
        <v>20</v>
      </c>
      <c r="U58" s="20">
        <f t="shared" si="3"/>
        <v>22.8</v>
      </c>
      <c r="V58" s="19">
        <f t="shared" si="4"/>
        <v>99</v>
      </c>
    </row>
    <row r="59" spans="2:22" x14ac:dyDescent="0.25">
      <c r="B59" s="21"/>
      <c r="N59" s="13" t="s">
        <v>70</v>
      </c>
      <c r="O59" s="21" t="s">
        <v>47</v>
      </c>
      <c r="P59" s="22">
        <v>110</v>
      </c>
      <c r="Q59" s="23">
        <v>139</v>
      </c>
      <c r="R59" s="19">
        <f t="shared" si="5"/>
        <v>150</v>
      </c>
      <c r="S59" s="19">
        <f t="shared" si="1"/>
        <v>130</v>
      </c>
      <c r="T59" s="19">
        <f t="shared" si="2"/>
        <v>140</v>
      </c>
      <c r="U59" s="20">
        <f t="shared" si="3"/>
        <v>166.79999999999998</v>
      </c>
      <c r="V59" s="19">
        <f t="shared" si="4"/>
        <v>219</v>
      </c>
    </row>
    <row r="60" spans="2:22" x14ac:dyDescent="0.25">
      <c r="B60" s="21"/>
      <c r="N60" s="13" t="s">
        <v>70</v>
      </c>
      <c r="O60" s="21" t="s">
        <v>48</v>
      </c>
      <c r="P60" s="22">
        <v>80</v>
      </c>
      <c r="Q60" s="23">
        <v>99</v>
      </c>
      <c r="R60" s="19">
        <f t="shared" si="5"/>
        <v>110</v>
      </c>
      <c r="S60" s="19">
        <f t="shared" si="1"/>
        <v>90</v>
      </c>
      <c r="T60" s="19">
        <f t="shared" si="2"/>
        <v>100</v>
      </c>
      <c r="U60" s="20">
        <f t="shared" si="3"/>
        <v>118.8</v>
      </c>
      <c r="V60" s="19">
        <f t="shared" si="4"/>
        <v>179</v>
      </c>
    </row>
    <row r="61" spans="2:22" x14ac:dyDescent="0.25">
      <c r="B61" s="21"/>
      <c r="N61" s="13" t="s">
        <v>70</v>
      </c>
      <c r="O61" s="21" t="s">
        <v>49</v>
      </c>
      <c r="P61" s="22">
        <v>99</v>
      </c>
      <c r="Q61" s="23">
        <v>99</v>
      </c>
      <c r="R61" s="19">
        <f t="shared" si="5"/>
        <v>110</v>
      </c>
      <c r="S61" s="19">
        <f t="shared" si="1"/>
        <v>90</v>
      </c>
      <c r="T61" s="19">
        <f t="shared" si="2"/>
        <v>100</v>
      </c>
      <c r="U61" s="20">
        <f t="shared" si="3"/>
        <v>118.8</v>
      </c>
      <c r="V61" s="19">
        <f t="shared" si="4"/>
        <v>179</v>
      </c>
    </row>
    <row r="62" spans="2:22" x14ac:dyDescent="0.25">
      <c r="B62" s="21"/>
      <c r="N62" s="13" t="s">
        <v>70</v>
      </c>
      <c r="O62" s="21" t="s">
        <v>50</v>
      </c>
      <c r="P62" s="19">
        <v>69</v>
      </c>
      <c r="Q62" s="19">
        <v>69</v>
      </c>
      <c r="R62" s="19">
        <f t="shared" si="5"/>
        <v>80</v>
      </c>
      <c r="S62" s="19">
        <f t="shared" si="1"/>
        <v>60</v>
      </c>
      <c r="T62" s="19">
        <f t="shared" si="2"/>
        <v>70</v>
      </c>
      <c r="U62" s="20">
        <f t="shared" si="3"/>
        <v>82.8</v>
      </c>
      <c r="V62" s="19">
        <f t="shared" si="4"/>
        <v>149</v>
      </c>
    </row>
    <row r="63" spans="2:22" x14ac:dyDescent="0.25">
      <c r="B63" s="21"/>
      <c r="N63" s="13" t="s">
        <v>70</v>
      </c>
      <c r="O63" s="21" t="s">
        <v>51</v>
      </c>
      <c r="P63" s="22">
        <v>119</v>
      </c>
      <c r="Q63" s="23">
        <v>119</v>
      </c>
      <c r="R63" s="19">
        <f t="shared" si="5"/>
        <v>130</v>
      </c>
      <c r="S63" s="19">
        <f t="shared" si="1"/>
        <v>110</v>
      </c>
      <c r="T63" s="19">
        <f t="shared" si="2"/>
        <v>120</v>
      </c>
      <c r="U63" s="20">
        <f t="shared" si="3"/>
        <v>142.79999999999998</v>
      </c>
      <c r="V63" s="19">
        <f t="shared" si="4"/>
        <v>199</v>
      </c>
    </row>
    <row r="64" spans="2:22" x14ac:dyDescent="0.25">
      <c r="B64" s="21"/>
      <c r="N64" s="13" t="s">
        <v>70</v>
      </c>
      <c r="O64" s="21" t="s">
        <v>52</v>
      </c>
      <c r="P64" s="22">
        <v>199</v>
      </c>
      <c r="Q64" s="23">
        <v>199</v>
      </c>
      <c r="R64" s="19">
        <f t="shared" si="5"/>
        <v>210</v>
      </c>
      <c r="S64" s="19">
        <f t="shared" si="1"/>
        <v>190</v>
      </c>
      <c r="T64" s="19">
        <f t="shared" si="2"/>
        <v>200</v>
      </c>
      <c r="U64" s="20">
        <f t="shared" si="3"/>
        <v>238.79999999999998</v>
      </c>
      <c r="V64" s="19">
        <f t="shared" si="4"/>
        <v>279</v>
      </c>
    </row>
    <row r="65" spans="2:22" x14ac:dyDescent="0.25">
      <c r="B65" s="21"/>
      <c r="N65" s="13" t="s">
        <v>70</v>
      </c>
      <c r="O65" s="21" t="s">
        <v>53</v>
      </c>
      <c r="P65" s="22">
        <v>99</v>
      </c>
      <c r="Q65" s="23">
        <v>99</v>
      </c>
      <c r="R65" s="19">
        <f t="shared" si="5"/>
        <v>110</v>
      </c>
      <c r="S65" s="19">
        <f t="shared" si="1"/>
        <v>90</v>
      </c>
      <c r="T65" s="19">
        <f t="shared" si="2"/>
        <v>100</v>
      </c>
      <c r="U65" s="20">
        <f t="shared" si="3"/>
        <v>118.8</v>
      </c>
      <c r="V65" s="19">
        <f t="shared" si="4"/>
        <v>179</v>
      </c>
    </row>
    <row r="66" spans="2:22" x14ac:dyDescent="0.25">
      <c r="B66" s="21"/>
      <c r="N66" s="13" t="s">
        <v>70</v>
      </c>
      <c r="O66" s="21" t="s">
        <v>54</v>
      </c>
      <c r="P66" s="22">
        <v>0</v>
      </c>
      <c r="Q66" s="23">
        <v>19</v>
      </c>
      <c r="R66" s="19">
        <f t="shared" si="5"/>
        <v>30</v>
      </c>
      <c r="S66" s="19">
        <f t="shared" si="1"/>
        <v>10</v>
      </c>
      <c r="T66" s="19">
        <f t="shared" si="2"/>
        <v>20</v>
      </c>
      <c r="U66" s="20">
        <f t="shared" si="3"/>
        <v>22.8</v>
      </c>
      <c r="V66" s="19">
        <f t="shared" si="4"/>
        <v>99</v>
      </c>
    </row>
    <row r="67" spans="2:22" x14ac:dyDescent="0.25">
      <c r="B67" s="21"/>
      <c r="C67" s="22"/>
      <c r="D67" s="23"/>
      <c r="N67" s="13" t="s">
        <v>71</v>
      </c>
      <c r="O67" s="21" t="s">
        <v>47</v>
      </c>
      <c r="P67" s="22">
        <v>140</v>
      </c>
      <c r="Q67" s="23">
        <v>179</v>
      </c>
      <c r="R67" s="19">
        <f t="shared" si="5"/>
        <v>190</v>
      </c>
      <c r="S67" s="19">
        <f t="shared" si="1"/>
        <v>170</v>
      </c>
      <c r="T67" s="19">
        <f t="shared" si="2"/>
        <v>180</v>
      </c>
      <c r="U67" s="20">
        <f t="shared" si="3"/>
        <v>214.79999999999998</v>
      </c>
      <c r="V67" s="19">
        <f t="shared" si="4"/>
        <v>259</v>
      </c>
    </row>
    <row r="68" spans="2:22" x14ac:dyDescent="0.25">
      <c r="B68" s="21"/>
      <c r="C68" s="22"/>
      <c r="D68" s="23"/>
      <c r="N68" s="13" t="s">
        <v>71</v>
      </c>
      <c r="O68" s="21" t="s">
        <v>48</v>
      </c>
      <c r="P68" s="22">
        <v>90</v>
      </c>
      <c r="Q68" s="23">
        <v>129</v>
      </c>
      <c r="R68" s="19">
        <f t="shared" si="5"/>
        <v>140</v>
      </c>
      <c r="S68" s="19">
        <f t="shared" ref="S68:S113" si="6">Q68-9</f>
        <v>120</v>
      </c>
      <c r="T68" s="19">
        <f t="shared" ref="T68:T131" si="7">Q68+1</f>
        <v>130</v>
      </c>
      <c r="U68" s="20">
        <f t="shared" ref="U68:U131" si="8">Q68*1.2</f>
        <v>154.79999999999998</v>
      </c>
      <c r="V68" s="19">
        <f t="shared" ref="V68:V77" si="9">T68+79</f>
        <v>209</v>
      </c>
    </row>
    <row r="69" spans="2:22" x14ac:dyDescent="0.25">
      <c r="B69" s="21"/>
      <c r="C69" s="22"/>
      <c r="D69" s="23"/>
      <c r="N69" s="13" t="s">
        <v>71</v>
      </c>
      <c r="O69" s="21" t="s">
        <v>49</v>
      </c>
      <c r="P69" s="22">
        <v>60</v>
      </c>
      <c r="Q69" s="23">
        <v>129</v>
      </c>
      <c r="R69" s="19">
        <f t="shared" si="5"/>
        <v>140</v>
      </c>
      <c r="S69" s="19">
        <f t="shared" si="6"/>
        <v>120</v>
      </c>
      <c r="T69" s="19">
        <f t="shared" si="7"/>
        <v>130</v>
      </c>
      <c r="U69" s="20">
        <f t="shared" si="8"/>
        <v>154.79999999999998</v>
      </c>
      <c r="V69" s="19">
        <f t="shared" si="9"/>
        <v>209</v>
      </c>
    </row>
    <row r="70" spans="2:22" x14ac:dyDescent="0.25">
      <c r="B70" s="21"/>
      <c r="C70" s="22"/>
      <c r="D70" s="23"/>
      <c r="N70" s="13" t="s">
        <v>71</v>
      </c>
      <c r="O70" s="21" t="s">
        <v>50</v>
      </c>
      <c r="P70" s="19">
        <v>80</v>
      </c>
      <c r="Q70" s="19">
        <v>69</v>
      </c>
      <c r="R70" s="19">
        <f t="shared" si="5"/>
        <v>80</v>
      </c>
      <c r="S70" s="19">
        <f t="shared" si="6"/>
        <v>60</v>
      </c>
      <c r="T70" s="19">
        <f t="shared" si="7"/>
        <v>70</v>
      </c>
      <c r="U70" s="20">
        <f t="shared" si="8"/>
        <v>82.8</v>
      </c>
      <c r="V70" s="19">
        <f t="shared" si="9"/>
        <v>149</v>
      </c>
    </row>
    <row r="71" spans="2:22" x14ac:dyDescent="0.25">
      <c r="B71" s="21"/>
      <c r="C71" s="22"/>
      <c r="D71" s="23"/>
      <c r="N71" s="13" t="s">
        <v>71</v>
      </c>
      <c r="O71" s="21" t="s">
        <v>51</v>
      </c>
      <c r="P71" s="22">
        <v>100</v>
      </c>
      <c r="Q71" s="23">
        <v>159</v>
      </c>
      <c r="R71" s="19">
        <f t="shared" si="5"/>
        <v>170</v>
      </c>
      <c r="S71" s="19">
        <f t="shared" si="6"/>
        <v>150</v>
      </c>
      <c r="T71" s="19">
        <f t="shared" si="7"/>
        <v>160</v>
      </c>
      <c r="U71" s="20">
        <f t="shared" si="8"/>
        <v>190.79999999999998</v>
      </c>
      <c r="V71" s="19">
        <f t="shared" si="9"/>
        <v>239</v>
      </c>
    </row>
    <row r="72" spans="2:22" x14ac:dyDescent="0.25">
      <c r="B72" s="21"/>
      <c r="N72" s="13" t="s">
        <v>71</v>
      </c>
      <c r="O72" s="21" t="s">
        <v>52</v>
      </c>
      <c r="P72" s="22">
        <v>180</v>
      </c>
      <c r="Q72" s="23">
        <v>229</v>
      </c>
      <c r="R72" s="19">
        <f t="shared" si="5"/>
        <v>240</v>
      </c>
      <c r="S72" s="19">
        <f t="shared" si="6"/>
        <v>220</v>
      </c>
      <c r="T72" s="19">
        <f t="shared" si="7"/>
        <v>230</v>
      </c>
      <c r="U72" s="20">
        <f t="shared" si="8"/>
        <v>274.8</v>
      </c>
      <c r="V72" s="19">
        <f t="shared" si="9"/>
        <v>309</v>
      </c>
    </row>
    <row r="73" spans="2:22" x14ac:dyDescent="0.25">
      <c r="B73" s="21"/>
      <c r="C73" s="22"/>
      <c r="D73" s="23"/>
      <c r="N73" s="13" t="s">
        <v>71</v>
      </c>
      <c r="O73" s="21" t="s">
        <v>53</v>
      </c>
      <c r="P73" s="22">
        <v>40</v>
      </c>
      <c r="Q73" s="23">
        <v>99</v>
      </c>
      <c r="R73" s="19">
        <f t="shared" si="5"/>
        <v>110</v>
      </c>
      <c r="S73" s="19">
        <f t="shared" si="6"/>
        <v>90</v>
      </c>
      <c r="T73" s="19">
        <f t="shared" si="7"/>
        <v>100</v>
      </c>
      <c r="U73" s="20">
        <f t="shared" si="8"/>
        <v>118.8</v>
      </c>
      <c r="V73" s="19">
        <f t="shared" si="9"/>
        <v>179</v>
      </c>
    </row>
    <row r="74" spans="2:22" x14ac:dyDescent="0.25">
      <c r="B74" s="21"/>
      <c r="C74" s="22"/>
      <c r="D74" s="23"/>
      <c r="N74" s="13" t="s">
        <v>71</v>
      </c>
      <c r="O74" s="21" t="s">
        <v>54</v>
      </c>
      <c r="P74" s="22">
        <v>0</v>
      </c>
      <c r="Q74" s="23">
        <v>19</v>
      </c>
      <c r="R74" s="19">
        <f t="shared" si="5"/>
        <v>30</v>
      </c>
      <c r="S74" s="19">
        <f t="shared" si="6"/>
        <v>10</v>
      </c>
      <c r="T74" s="19">
        <f t="shared" si="7"/>
        <v>20</v>
      </c>
      <c r="U74" s="20">
        <f t="shared" si="8"/>
        <v>22.8</v>
      </c>
      <c r="V74" s="19">
        <f t="shared" si="9"/>
        <v>99</v>
      </c>
    </row>
    <row r="75" spans="2:22" x14ac:dyDescent="0.25">
      <c r="B75" s="21"/>
      <c r="C75" s="22"/>
      <c r="D75" s="23"/>
      <c r="N75" s="13" t="s">
        <v>72</v>
      </c>
      <c r="O75" s="21" t="s">
        <v>47</v>
      </c>
      <c r="P75" s="22">
        <v>160</v>
      </c>
      <c r="Q75" s="23">
        <v>179</v>
      </c>
      <c r="R75" s="19">
        <f t="shared" ref="R75:R113" si="10">Q75+11</f>
        <v>190</v>
      </c>
      <c r="S75" s="19">
        <f t="shared" si="6"/>
        <v>170</v>
      </c>
      <c r="T75" s="19">
        <f t="shared" si="7"/>
        <v>180</v>
      </c>
      <c r="U75" s="20">
        <f t="shared" si="8"/>
        <v>214.79999999999998</v>
      </c>
      <c r="V75" s="19">
        <f t="shared" si="9"/>
        <v>259</v>
      </c>
    </row>
    <row r="76" spans="2:22" x14ac:dyDescent="0.25">
      <c r="B76" s="21"/>
      <c r="C76" s="22"/>
      <c r="D76" s="23"/>
      <c r="N76" s="13" t="s">
        <v>72</v>
      </c>
      <c r="O76" s="21" t="s">
        <v>48</v>
      </c>
      <c r="P76" s="22">
        <v>85</v>
      </c>
      <c r="Q76" s="23">
        <v>129</v>
      </c>
      <c r="R76" s="19">
        <f t="shared" si="10"/>
        <v>140</v>
      </c>
      <c r="S76" s="19">
        <f t="shared" si="6"/>
        <v>120</v>
      </c>
      <c r="T76" s="19">
        <f t="shared" si="7"/>
        <v>130</v>
      </c>
      <c r="U76" s="20">
        <f t="shared" si="8"/>
        <v>154.79999999999998</v>
      </c>
      <c r="V76" s="19">
        <f t="shared" si="9"/>
        <v>209</v>
      </c>
    </row>
    <row r="77" spans="2:22" x14ac:dyDescent="0.25">
      <c r="B77" s="21"/>
      <c r="C77" s="22"/>
      <c r="D77" s="23"/>
      <c r="N77" s="13" t="s">
        <v>72</v>
      </c>
      <c r="O77" s="21" t="s">
        <v>49</v>
      </c>
      <c r="P77" s="22">
        <v>60</v>
      </c>
      <c r="Q77" s="23">
        <v>129</v>
      </c>
      <c r="R77" s="19">
        <f t="shared" si="10"/>
        <v>140</v>
      </c>
      <c r="S77" s="19">
        <f t="shared" si="6"/>
        <v>120</v>
      </c>
      <c r="T77" s="19">
        <f t="shared" si="7"/>
        <v>130</v>
      </c>
      <c r="U77" s="20">
        <f t="shared" si="8"/>
        <v>154.79999999999998</v>
      </c>
      <c r="V77" s="19">
        <f t="shared" si="9"/>
        <v>209</v>
      </c>
    </row>
    <row r="78" spans="2:22" x14ac:dyDescent="0.25">
      <c r="B78" s="21"/>
      <c r="C78" s="22"/>
      <c r="D78" s="23"/>
      <c r="N78" s="13" t="s">
        <v>72</v>
      </c>
      <c r="O78" s="21" t="s">
        <v>50</v>
      </c>
      <c r="P78" s="22">
        <v>85</v>
      </c>
      <c r="Q78" s="23">
        <v>69</v>
      </c>
      <c r="R78" s="19">
        <f t="shared" si="10"/>
        <v>80</v>
      </c>
      <c r="S78" s="19">
        <f t="shared" si="6"/>
        <v>60</v>
      </c>
      <c r="T78" s="19">
        <f t="shared" si="7"/>
        <v>70</v>
      </c>
      <c r="U78" s="20">
        <f t="shared" si="8"/>
        <v>82.8</v>
      </c>
      <c r="V78" s="23">
        <v>139</v>
      </c>
    </row>
    <row r="79" spans="2:22" x14ac:dyDescent="0.25">
      <c r="B79" s="21"/>
      <c r="C79" s="22"/>
      <c r="D79" s="23"/>
      <c r="N79" s="13" t="s">
        <v>72</v>
      </c>
      <c r="O79" s="21" t="s">
        <v>51</v>
      </c>
      <c r="P79" s="22">
        <v>130</v>
      </c>
      <c r="Q79" s="23">
        <v>159</v>
      </c>
      <c r="R79" s="19">
        <f t="shared" si="10"/>
        <v>170</v>
      </c>
      <c r="S79" s="19">
        <f t="shared" si="6"/>
        <v>150</v>
      </c>
      <c r="T79" s="19">
        <f t="shared" si="7"/>
        <v>160</v>
      </c>
      <c r="U79" s="20">
        <f t="shared" si="8"/>
        <v>190.79999999999998</v>
      </c>
      <c r="V79" s="23">
        <v>99</v>
      </c>
    </row>
    <row r="80" spans="2:22" x14ac:dyDescent="0.25">
      <c r="B80" s="21"/>
      <c r="N80" s="13" t="s">
        <v>72</v>
      </c>
      <c r="O80" s="21" t="s">
        <v>52</v>
      </c>
      <c r="P80" s="22">
        <v>200</v>
      </c>
      <c r="Q80" s="23">
        <v>249</v>
      </c>
      <c r="R80" s="19">
        <f t="shared" si="10"/>
        <v>260</v>
      </c>
      <c r="S80" s="19">
        <f t="shared" si="6"/>
        <v>240</v>
      </c>
      <c r="T80" s="19">
        <f t="shared" si="7"/>
        <v>250</v>
      </c>
      <c r="U80" s="20">
        <f t="shared" si="8"/>
        <v>298.8</v>
      </c>
      <c r="V80" s="23">
        <v>99</v>
      </c>
    </row>
    <row r="81" spans="2:22" x14ac:dyDescent="0.25">
      <c r="B81" s="21"/>
      <c r="C81" s="22"/>
      <c r="D81" s="23"/>
      <c r="N81" s="13" t="s">
        <v>72</v>
      </c>
      <c r="O81" s="21" t="s">
        <v>53</v>
      </c>
      <c r="P81" s="22">
        <v>80</v>
      </c>
      <c r="Q81" s="23">
        <v>99</v>
      </c>
      <c r="R81" s="19">
        <f t="shared" si="10"/>
        <v>110</v>
      </c>
      <c r="S81" s="19">
        <f t="shared" si="6"/>
        <v>90</v>
      </c>
      <c r="T81" s="19">
        <f t="shared" si="7"/>
        <v>100</v>
      </c>
      <c r="U81" s="20">
        <f t="shared" si="8"/>
        <v>118.8</v>
      </c>
      <c r="V81" s="23">
        <v>69</v>
      </c>
    </row>
    <row r="82" spans="2:22" x14ac:dyDescent="0.25">
      <c r="B82" s="21"/>
      <c r="C82" s="22"/>
      <c r="D82" s="23"/>
      <c r="N82" s="13" t="s">
        <v>72</v>
      </c>
      <c r="O82" s="21" t="s">
        <v>54</v>
      </c>
      <c r="P82" s="22">
        <v>0</v>
      </c>
      <c r="Q82" s="23">
        <v>19</v>
      </c>
      <c r="R82" s="19">
        <f t="shared" si="10"/>
        <v>30</v>
      </c>
      <c r="S82" s="19">
        <f t="shared" si="6"/>
        <v>10</v>
      </c>
      <c r="T82" s="19">
        <f t="shared" si="7"/>
        <v>20</v>
      </c>
      <c r="U82" s="20">
        <f t="shared" si="8"/>
        <v>22.8</v>
      </c>
      <c r="V82" s="23">
        <v>79</v>
      </c>
    </row>
    <row r="83" spans="2:22" x14ac:dyDescent="0.25">
      <c r="B83" s="21"/>
      <c r="C83" s="22"/>
      <c r="D83" s="23"/>
      <c r="N83" s="13" t="s">
        <v>73</v>
      </c>
      <c r="O83" s="21" t="s">
        <v>47</v>
      </c>
      <c r="P83" s="22">
        <v>180</v>
      </c>
      <c r="Q83" s="23">
        <v>199</v>
      </c>
      <c r="R83" s="19">
        <f t="shared" si="10"/>
        <v>210</v>
      </c>
      <c r="S83" s="19">
        <f t="shared" si="6"/>
        <v>190</v>
      </c>
      <c r="T83" s="19">
        <f t="shared" si="7"/>
        <v>200</v>
      </c>
      <c r="U83" s="20">
        <f t="shared" si="8"/>
        <v>238.79999999999998</v>
      </c>
      <c r="V83" s="23"/>
    </row>
    <row r="84" spans="2:22" x14ac:dyDescent="0.25">
      <c r="B84" s="21"/>
      <c r="C84" s="22"/>
      <c r="D84" s="23"/>
      <c r="N84" s="13" t="s">
        <v>73</v>
      </c>
      <c r="O84" s="21" t="s">
        <v>48</v>
      </c>
      <c r="P84" s="22">
        <v>100</v>
      </c>
      <c r="Q84" s="23">
        <v>119</v>
      </c>
      <c r="R84" s="19">
        <f t="shared" si="10"/>
        <v>130</v>
      </c>
      <c r="S84" s="19">
        <f t="shared" si="6"/>
        <v>110</v>
      </c>
      <c r="T84" s="19">
        <f t="shared" si="7"/>
        <v>120</v>
      </c>
      <c r="U84" s="20">
        <f t="shared" si="8"/>
        <v>142.79999999999998</v>
      </c>
      <c r="V84" s="23">
        <v>89</v>
      </c>
    </row>
    <row r="85" spans="2:22" x14ac:dyDescent="0.25">
      <c r="B85" s="21"/>
      <c r="C85" s="22"/>
      <c r="D85" s="23"/>
      <c r="N85" s="13" t="s">
        <v>73</v>
      </c>
      <c r="O85" s="21" t="s">
        <v>49</v>
      </c>
      <c r="P85" s="22">
        <v>90</v>
      </c>
      <c r="Q85" s="23">
        <v>149</v>
      </c>
      <c r="R85" s="19">
        <f t="shared" si="10"/>
        <v>160</v>
      </c>
      <c r="S85" s="19">
        <f t="shared" si="6"/>
        <v>140</v>
      </c>
      <c r="T85" s="19">
        <f t="shared" si="7"/>
        <v>150</v>
      </c>
      <c r="U85" s="20">
        <f t="shared" si="8"/>
        <v>178.79999999999998</v>
      </c>
      <c r="V85" s="24"/>
    </row>
    <row r="86" spans="2:22" x14ac:dyDescent="0.25">
      <c r="B86" s="21"/>
      <c r="C86" s="22"/>
      <c r="D86" s="23"/>
      <c r="N86" s="13" t="s">
        <v>73</v>
      </c>
      <c r="O86" s="21" t="s">
        <v>50</v>
      </c>
      <c r="P86" s="22">
        <v>60</v>
      </c>
      <c r="Q86" s="23">
        <v>69</v>
      </c>
      <c r="R86" s="19">
        <f t="shared" si="10"/>
        <v>80</v>
      </c>
      <c r="S86" s="19">
        <f t="shared" si="6"/>
        <v>60</v>
      </c>
      <c r="T86" s="19">
        <f t="shared" si="7"/>
        <v>70</v>
      </c>
      <c r="U86" s="20">
        <f t="shared" si="8"/>
        <v>82.8</v>
      </c>
      <c r="V86" s="19"/>
    </row>
    <row r="87" spans="2:22" x14ac:dyDescent="0.25">
      <c r="B87" s="21"/>
      <c r="C87" s="22"/>
      <c r="D87" s="23"/>
      <c r="N87" s="13" t="s">
        <v>73</v>
      </c>
      <c r="O87" s="21" t="s">
        <v>51</v>
      </c>
      <c r="P87" s="22">
        <v>110</v>
      </c>
      <c r="Q87" s="23">
        <v>119</v>
      </c>
      <c r="R87" s="19">
        <f t="shared" si="10"/>
        <v>130</v>
      </c>
      <c r="S87" s="19">
        <f t="shared" si="6"/>
        <v>110</v>
      </c>
      <c r="T87" s="19">
        <f t="shared" si="7"/>
        <v>120</v>
      </c>
      <c r="U87" s="20">
        <f t="shared" si="8"/>
        <v>142.79999999999998</v>
      </c>
      <c r="V87" s="19"/>
    </row>
    <row r="88" spans="2:22" x14ac:dyDescent="0.25">
      <c r="B88" s="21"/>
      <c r="C88" s="22"/>
      <c r="D88" s="23"/>
      <c r="L88" s="23"/>
      <c r="M88" s="16"/>
      <c r="N88" s="13" t="s">
        <v>73</v>
      </c>
      <c r="O88" s="21" t="s">
        <v>52</v>
      </c>
      <c r="P88" s="22">
        <v>180</v>
      </c>
      <c r="Q88" s="23">
        <v>199</v>
      </c>
      <c r="R88" s="19">
        <f t="shared" si="10"/>
        <v>210</v>
      </c>
      <c r="S88" s="19">
        <f t="shared" si="6"/>
        <v>190</v>
      </c>
      <c r="T88" s="19">
        <f t="shared" si="7"/>
        <v>200</v>
      </c>
      <c r="U88" s="20">
        <f t="shared" si="8"/>
        <v>238.79999999999998</v>
      </c>
      <c r="V88" s="19"/>
    </row>
    <row r="89" spans="2:22" x14ac:dyDescent="0.25">
      <c r="B89" s="21"/>
      <c r="C89" s="22"/>
      <c r="D89" s="23"/>
      <c r="L89" s="23"/>
      <c r="M89" s="16"/>
      <c r="N89" s="13" t="s">
        <v>73</v>
      </c>
      <c r="O89" s="21" t="s">
        <v>53</v>
      </c>
      <c r="P89" s="22">
        <v>90</v>
      </c>
      <c r="Q89" s="23">
        <v>99</v>
      </c>
      <c r="R89" s="19">
        <f t="shared" si="10"/>
        <v>110</v>
      </c>
      <c r="S89" s="19">
        <f t="shared" si="6"/>
        <v>90</v>
      </c>
      <c r="T89" s="19">
        <f t="shared" si="7"/>
        <v>100</v>
      </c>
      <c r="U89" s="20">
        <f t="shared" si="8"/>
        <v>118.8</v>
      </c>
      <c r="V89" s="19"/>
    </row>
    <row r="90" spans="2:22" x14ac:dyDescent="0.25">
      <c r="B90" s="21"/>
      <c r="C90" s="22"/>
      <c r="D90" s="23"/>
      <c r="L90" s="23"/>
      <c r="M90" s="16"/>
      <c r="N90" s="13" t="s">
        <v>73</v>
      </c>
      <c r="O90" s="21" t="s">
        <v>54</v>
      </c>
      <c r="P90" s="22">
        <v>0</v>
      </c>
      <c r="Q90" s="23">
        <v>19</v>
      </c>
      <c r="R90" s="19">
        <f t="shared" si="10"/>
        <v>30</v>
      </c>
      <c r="S90" s="19">
        <f t="shared" si="6"/>
        <v>10</v>
      </c>
      <c r="T90" s="19">
        <f t="shared" si="7"/>
        <v>20</v>
      </c>
      <c r="U90" s="20">
        <f t="shared" si="8"/>
        <v>22.8</v>
      </c>
      <c r="V90" s="19"/>
    </row>
    <row r="91" spans="2:22" x14ac:dyDescent="0.25">
      <c r="B91" s="21"/>
      <c r="C91" s="22"/>
      <c r="D91" s="23"/>
      <c r="L91" s="23"/>
      <c r="M91" s="16"/>
      <c r="N91" s="13" t="s">
        <v>74</v>
      </c>
      <c r="O91" s="21" t="s">
        <v>47</v>
      </c>
      <c r="P91" s="22">
        <v>160</v>
      </c>
      <c r="Q91" s="23">
        <v>179</v>
      </c>
      <c r="R91" s="19">
        <f t="shared" si="10"/>
        <v>190</v>
      </c>
      <c r="S91" s="19">
        <f t="shared" si="6"/>
        <v>170</v>
      </c>
      <c r="T91" s="19">
        <f t="shared" si="7"/>
        <v>180</v>
      </c>
      <c r="U91" s="20">
        <f t="shared" si="8"/>
        <v>214.79999999999998</v>
      </c>
      <c r="V91" s="19"/>
    </row>
    <row r="92" spans="2:22" x14ac:dyDescent="0.25">
      <c r="B92" s="21"/>
      <c r="C92" s="22"/>
      <c r="D92" s="23"/>
      <c r="L92" s="23"/>
      <c r="M92" s="16"/>
      <c r="N92" s="13" t="s">
        <v>74</v>
      </c>
      <c r="O92" s="21" t="s">
        <v>48</v>
      </c>
      <c r="P92" s="19">
        <v>90</v>
      </c>
      <c r="Q92" s="19">
        <v>119</v>
      </c>
      <c r="R92" s="19">
        <f t="shared" si="10"/>
        <v>130</v>
      </c>
      <c r="S92" s="19">
        <f t="shared" si="6"/>
        <v>110</v>
      </c>
      <c r="T92" s="19">
        <f t="shared" si="7"/>
        <v>120</v>
      </c>
      <c r="U92" s="20">
        <f t="shared" si="8"/>
        <v>142.79999999999998</v>
      </c>
      <c r="V92" s="19"/>
    </row>
    <row r="93" spans="2:22" x14ac:dyDescent="0.25">
      <c r="B93" s="21"/>
      <c r="C93" s="22"/>
      <c r="D93" s="23"/>
      <c r="L93" s="23"/>
      <c r="M93" s="16"/>
      <c r="N93" s="13" t="s">
        <v>74</v>
      </c>
      <c r="O93" s="21" t="s">
        <v>49</v>
      </c>
      <c r="P93" s="19">
        <v>80</v>
      </c>
      <c r="Q93" s="19">
        <v>139</v>
      </c>
      <c r="R93" s="19">
        <f t="shared" si="10"/>
        <v>150</v>
      </c>
      <c r="S93" s="19">
        <f t="shared" si="6"/>
        <v>130</v>
      </c>
      <c r="T93" s="19">
        <f t="shared" si="7"/>
        <v>140</v>
      </c>
      <c r="U93" s="20">
        <f t="shared" si="8"/>
        <v>166.79999999999998</v>
      </c>
      <c r="V93" s="19"/>
    </row>
    <row r="94" spans="2:22" x14ac:dyDescent="0.25">
      <c r="B94" s="21"/>
      <c r="C94" s="22"/>
      <c r="D94" s="23"/>
      <c r="L94" s="23"/>
      <c r="M94" s="16"/>
      <c r="N94" s="13" t="s">
        <v>74</v>
      </c>
      <c r="O94" s="21" t="s">
        <v>50</v>
      </c>
      <c r="P94" s="22">
        <v>65</v>
      </c>
      <c r="Q94" s="23">
        <v>69</v>
      </c>
      <c r="R94" s="19">
        <f t="shared" si="10"/>
        <v>80</v>
      </c>
      <c r="S94" s="19">
        <f t="shared" si="6"/>
        <v>60</v>
      </c>
      <c r="T94" s="19">
        <f t="shared" si="7"/>
        <v>70</v>
      </c>
      <c r="U94" s="20">
        <f t="shared" si="8"/>
        <v>82.8</v>
      </c>
      <c r="V94" s="19"/>
    </row>
    <row r="95" spans="2:22" x14ac:dyDescent="0.25">
      <c r="B95" s="21"/>
      <c r="C95" s="22"/>
      <c r="D95" s="23"/>
      <c r="L95" s="24"/>
      <c r="M95" s="17"/>
      <c r="N95" s="13" t="s">
        <v>74</v>
      </c>
      <c r="O95" s="21" t="s">
        <v>51</v>
      </c>
      <c r="P95" s="22">
        <v>110</v>
      </c>
      <c r="Q95" s="23">
        <v>119</v>
      </c>
      <c r="R95" s="19">
        <f t="shared" si="10"/>
        <v>130</v>
      </c>
      <c r="S95" s="19">
        <f t="shared" si="6"/>
        <v>110</v>
      </c>
      <c r="T95" s="19">
        <f t="shared" si="7"/>
        <v>120</v>
      </c>
      <c r="U95" s="20">
        <f t="shared" si="8"/>
        <v>142.79999999999998</v>
      </c>
      <c r="V95" s="19"/>
    </row>
    <row r="96" spans="2:22" x14ac:dyDescent="0.25">
      <c r="B96" s="21"/>
      <c r="C96" s="22"/>
      <c r="D96" s="23"/>
      <c r="N96" s="13" t="s">
        <v>74</v>
      </c>
      <c r="O96" s="21" t="s">
        <v>52</v>
      </c>
      <c r="P96" s="22">
        <v>180</v>
      </c>
      <c r="Q96" s="23">
        <v>199</v>
      </c>
      <c r="R96" s="19">
        <f t="shared" si="10"/>
        <v>210</v>
      </c>
      <c r="S96" s="19">
        <f t="shared" si="6"/>
        <v>190</v>
      </c>
      <c r="T96" s="19">
        <f t="shared" si="7"/>
        <v>200</v>
      </c>
      <c r="U96" s="20">
        <f t="shared" si="8"/>
        <v>238.79999999999998</v>
      </c>
      <c r="V96" s="19"/>
    </row>
    <row r="97" spans="2:22" x14ac:dyDescent="0.25">
      <c r="B97" s="21"/>
      <c r="C97" s="22"/>
      <c r="D97" s="23"/>
      <c r="N97" s="13" t="s">
        <v>74</v>
      </c>
      <c r="O97" s="21" t="s">
        <v>53</v>
      </c>
      <c r="P97" s="22">
        <v>80</v>
      </c>
      <c r="Q97" s="23">
        <v>99</v>
      </c>
      <c r="R97" s="19">
        <f t="shared" si="10"/>
        <v>110</v>
      </c>
      <c r="S97" s="19">
        <f t="shared" si="6"/>
        <v>90</v>
      </c>
      <c r="T97" s="19">
        <f t="shared" si="7"/>
        <v>100</v>
      </c>
      <c r="U97" s="20">
        <f t="shared" si="8"/>
        <v>118.8</v>
      </c>
      <c r="V97" s="19"/>
    </row>
    <row r="98" spans="2:22" x14ac:dyDescent="0.25">
      <c r="B98" s="21"/>
      <c r="C98" s="22"/>
      <c r="D98" s="23"/>
      <c r="N98" s="13" t="s">
        <v>74</v>
      </c>
      <c r="O98" s="21" t="s">
        <v>54</v>
      </c>
      <c r="P98" s="22">
        <v>0</v>
      </c>
      <c r="Q98" s="23">
        <v>19</v>
      </c>
      <c r="R98" s="19">
        <f t="shared" si="10"/>
        <v>30</v>
      </c>
      <c r="S98" s="19">
        <f t="shared" si="6"/>
        <v>10</v>
      </c>
      <c r="T98" s="19">
        <f t="shared" si="7"/>
        <v>20</v>
      </c>
      <c r="U98" s="20">
        <f t="shared" si="8"/>
        <v>22.8</v>
      </c>
      <c r="V98" s="19"/>
    </row>
    <row r="99" spans="2:22" x14ac:dyDescent="0.25">
      <c r="B99" s="21"/>
      <c r="C99" s="22"/>
      <c r="D99" s="23"/>
      <c r="N99" s="13" t="s">
        <v>75</v>
      </c>
      <c r="O99" s="21" t="s">
        <v>47</v>
      </c>
      <c r="P99" s="22">
        <v>180</v>
      </c>
      <c r="Q99" s="23">
        <v>199</v>
      </c>
      <c r="R99" s="19">
        <f t="shared" si="10"/>
        <v>210</v>
      </c>
      <c r="S99" s="19">
        <f t="shared" si="6"/>
        <v>190</v>
      </c>
      <c r="T99" s="19">
        <f t="shared" si="7"/>
        <v>200</v>
      </c>
      <c r="U99" s="20">
        <f t="shared" si="8"/>
        <v>238.79999999999998</v>
      </c>
      <c r="V99" s="19"/>
    </row>
    <row r="100" spans="2:22" x14ac:dyDescent="0.25">
      <c r="B100" s="21"/>
      <c r="C100" s="22"/>
      <c r="D100" s="23"/>
      <c r="N100" s="13" t="s">
        <v>75</v>
      </c>
      <c r="O100" s="21" t="s">
        <v>48</v>
      </c>
      <c r="P100" s="19">
        <v>100</v>
      </c>
      <c r="Q100" s="19">
        <v>119</v>
      </c>
      <c r="R100" s="19">
        <f t="shared" si="10"/>
        <v>130</v>
      </c>
      <c r="S100" s="19">
        <f t="shared" si="6"/>
        <v>110</v>
      </c>
      <c r="T100" s="19">
        <f t="shared" si="7"/>
        <v>120</v>
      </c>
      <c r="U100" s="20">
        <f t="shared" si="8"/>
        <v>142.79999999999998</v>
      </c>
      <c r="V100" s="19"/>
    </row>
    <row r="101" spans="2:22" x14ac:dyDescent="0.25">
      <c r="B101" s="21"/>
      <c r="C101" s="22"/>
      <c r="D101" s="23"/>
      <c r="N101" s="13" t="s">
        <v>75</v>
      </c>
      <c r="O101" s="21" t="s">
        <v>49</v>
      </c>
      <c r="P101" s="22">
        <v>110</v>
      </c>
      <c r="Q101" s="23">
        <v>149</v>
      </c>
      <c r="R101" s="19">
        <f t="shared" si="10"/>
        <v>160</v>
      </c>
      <c r="S101" s="19">
        <f t="shared" si="6"/>
        <v>140</v>
      </c>
      <c r="T101" s="19">
        <f t="shared" si="7"/>
        <v>150</v>
      </c>
      <c r="U101" s="20">
        <f t="shared" si="8"/>
        <v>178.79999999999998</v>
      </c>
      <c r="V101" s="19"/>
    </row>
    <row r="102" spans="2:22" x14ac:dyDescent="0.25">
      <c r="B102" s="21"/>
      <c r="N102" s="13" t="s">
        <v>75</v>
      </c>
      <c r="O102" s="21" t="s">
        <v>50</v>
      </c>
      <c r="P102" s="22">
        <v>65</v>
      </c>
      <c r="Q102" s="23">
        <v>69</v>
      </c>
      <c r="R102" s="19">
        <f t="shared" si="10"/>
        <v>80</v>
      </c>
      <c r="S102" s="19">
        <f t="shared" si="6"/>
        <v>60</v>
      </c>
      <c r="T102" s="19">
        <f t="shared" si="7"/>
        <v>70</v>
      </c>
      <c r="U102" s="20">
        <f t="shared" si="8"/>
        <v>82.8</v>
      </c>
      <c r="V102" s="19"/>
    </row>
    <row r="103" spans="2:22" x14ac:dyDescent="0.25">
      <c r="B103" s="21"/>
      <c r="N103" s="13" t="s">
        <v>75</v>
      </c>
      <c r="O103" s="21" t="s">
        <v>51</v>
      </c>
      <c r="P103" s="22">
        <v>120</v>
      </c>
      <c r="Q103" s="23">
        <v>139</v>
      </c>
      <c r="R103" s="19">
        <f t="shared" si="10"/>
        <v>150</v>
      </c>
      <c r="S103" s="19">
        <f t="shared" si="6"/>
        <v>130</v>
      </c>
      <c r="T103" s="19">
        <f t="shared" si="7"/>
        <v>140</v>
      </c>
      <c r="U103" s="20">
        <f t="shared" si="8"/>
        <v>166.79999999999998</v>
      </c>
      <c r="V103" s="19"/>
    </row>
    <row r="104" spans="2:22" x14ac:dyDescent="0.25">
      <c r="B104" s="21"/>
      <c r="C104" s="22"/>
      <c r="D104" s="23"/>
      <c r="N104" s="13" t="s">
        <v>75</v>
      </c>
      <c r="O104" s="21" t="s">
        <v>52</v>
      </c>
      <c r="P104" s="22">
        <v>200</v>
      </c>
      <c r="Q104" s="23">
        <v>229</v>
      </c>
      <c r="R104" s="19">
        <f t="shared" si="10"/>
        <v>240</v>
      </c>
      <c r="S104" s="19">
        <f t="shared" si="6"/>
        <v>220</v>
      </c>
      <c r="T104" s="19">
        <f t="shared" si="7"/>
        <v>230</v>
      </c>
      <c r="U104" s="20">
        <f t="shared" si="8"/>
        <v>274.8</v>
      </c>
      <c r="V104" s="19"/>
    </row>
    <row r="105" spans="2:22" x14ac:dyDescent="0.25">
      <c r="B105" s="21"/>
      <c r="C105" s="22"/>
      <c r="D105" s="23"/>
      <c r="N105" s="13" t="s">
        <v>75</v>
      </c>
      <c r="O105" s="21" t="s">
        <v>53</v>
      </c>
      <c r="P105" s="22">
        <v>80</v>
      </c>
      <c r="Q105" s="23">
        <v>99</v>
      </c>
      <c r="R105" s="19">
        <f t="shared" si="10"/>
        <v>110</v>
      </c>
      <c r="S105" s="19">
        <f t="shared" si="6"/>
        <v>90</v>
      </c>
      <c r="T105" s="19">
        <f t="shared" si="7"/>
        <v>100</v>
      </c>
      <c r="U105" s="20">
        <f t="shared" si="8"/>
        <v>118.8</v>
      </c>
      <c r="V105" s="19"/>
    </row>
    <row r="106" spans="2:22" x14ac:dyDescent="0.25">
      <c r="B106" s="21"/>
      <c r="C106" s="22"/>
      <c r="D106" s="23"/>
      <c r="N106" s="13" t="s">
        <v>75</v>
      </c>
      <c r="O106" s="21" t="s">
        <v>54</v>
      </c>
      <c r="P106" s="22">
        <v>0</v>
      </c>
      <c r="Q106" s="23">
        <v>19</v>
      </c>
      <c r="R106" s="19">
        <f t="shared" si="10"/>
        <v>30</v>
      </c>
      <c r="S106" s="19">
        <f t="shared" si="6"/>
        <v>10</v>
      </c>
      <c r="T106" s="19">
        <f t="shared" si="7"/>
        <v>20</v>
      </c>
      <c r="U106" s="20">
        <f t="shared" si="8"/>
        <v>22.8</v>
      </c>
      <c r="V106" s="19"/>
    </row>
    <row r="107" spans="2:22" x14ac:dyDescent="0.25">
      <c r="B107" s="21"/>
      <c r="C107" s="22"/>
      <c r="D107" s="23"/>
      <c r="N107" s="13" t="s">
        <v>76</v>
      </c>
      <c r="O107" s="21" t="s">
        <v>47</v>
      </c>
      <c r="P107" s="19">
        <v>200</v>
      </c>
      <c r="Q107" s="19">
        <v>229</v>
      </c>
      <c r="R107" s="19">
        <f t="shared" si="10"/>
        <v>240</v>
      </c>
      <c r="S107" s="19">
        <f t="shared" si="6"/>
        <v>220</v>
      </c>
      <c r="T107" s="19">
        <f t="shared" si="7"/>
        <v>230</v>
      </c>
      <c r="U107" s="20">
        <f t="shared" si="8"/>
        <v>274.8</v>
      </c>
      <c r="V107" s="19"/>
    </row>
    <row r="108" spans="2:22" x14ac:dyDescent="0.25">
      <c r="B108" s="21"/>
      <c r="C108" s="22"/>
      <c r="D108" s="23"/>
      <c r="N108" s="13" t="s">
        <v>76</v>
      </c>
      <c r="O108" s="21" t="s">
        <v>48</v>
      </c>
      <c r="P108" s="22">
        <v>120</v>
      </c>
      <c r="Q108" s="23">
        <v>139</v>
      </c>
      <c r="R108" s="19">
        <f t="shared" si="10"/>
        <v>150</v>
      </c>
      <c r="S108" s="19">
        <f t="shared" si="6"/>
        <v>130</v>
      </c>
      <c r="T108" s="19">
        <f t="shared" si="7"/>
        <v>140</v>
      </c>
      <c r="U108" s="20">
        <f t="shared" si="8"/>
        <v>166.79999999999998</v>
      </c>
      <c r="V108" s="19"/>
    </row>
    <row r="109" spans="2:22" x14ac:dyDescent="0.25">
      <c r="B109" s="21"/>
      <c r="C109" s="22"/>
      <c r="D109" s="23"/>
      <c r="N109" s="13" t="s">
        <v>76</v>
      </c>
      <c r="O109" s="21" t="s">
        <v>49</v>
      </c>
      <c r="P109" s="22">
        <v>100</v>
      </c>
      <c r="Q109" s="23">
        <v>159</v>
      </c>
      <c r="R109" s="19">
        <f t="shared" si="10"/>
        <v>170</v>
      </c>
      <c r="S109" s="19">
        <f t="shared" si="6"/>
        <v>150</v>
      </c>
      <c r="T109" s="19">
        <f t="shared" si="7"/>
        <v>160</v>
      </c>
      <c r="U109" s="20">
        <f t="shared" si="8"/>
        <v>190.79999999999998</v>
      </c>
      <c r="V109" s="19"/>
    </row>
    <row r="110" spans="2:22" x14ac:dyDescent="0.25">
      <c r="B110" s="21"/>
      <c r="N110" s="13" t="s">
        <v>76</v>
      </c>
      <c r="O110" s="21" t="s">
        <v>50</v>
      </c>
      <c r="P110" s="22">
        <v>65</v>
      </c>
      <c r="Q110" s="23">
        <v>69</v>
      </c>
      <c r="R110" s="19">
        <f t="shared" si="10"/>
        <v>80</v>
      </c>
      <c r="S110" s="19">
        <f t="shared" si="6"/>
        <v>60</v>
      </c>
      <c r="T110" s="19">
        <f t="shared" si="7"/>
        <v>70</v>
      </c>
      <c r="U110" s="20">
        <f t="shared" si="8"/>
        <v>82.8</v>
      </c>
      <c r="V110" s="19"/>
    </row>
    <row r="111" spans="2:22" x14ac:dyDescent="0.25">
      <c r="B111" s="21"/>
      <c r="C111" s="22"/>
      <c r="D111" s="23"/>
      <c r="N111" s="13" t="s">
        <v>76</v>
      </c>
      <c r="O111" s="21" t="s">
        <v>51</v>
      </c>
      <c r="P111" s="22">
        <v>120</v>
      </c>
      <c r="Q111" s="23">
        <v>149</v>
      </c>
      <c r="R111" s="19">
        <f t="shared" si="10"/>
        <v>160</v>
      </c>
      <c r="S111" s="19">
        <f t="shared" si="6"/>
        <v>140</v>
      </c>
      <c r="T111" s="19">
        <f t="shared" si="7"/>
        <v>150</v>
      </c>
      <c r="U111" s="20">
        <f t="shared" si="8"/>
        <v>178.79999999999998</v>
      </c>
      <c r="V111" s="19"/>
    </row>
    <row r="112" spans="2:22" x14ac:dyDescent="0.25">
      <c r="B112" s="21"/>
      <c r="C112" s="22"/>
      <c r="D112" s="23"/>
      <c r="N112" s="13" t="s">
        <v>76</v>
      </c>
      <c r="O112" s="21" t="s">
        <v>52</v>
      </c>
      <c r="P112" s="22">
        <v>180</v>
      </c>
      <c r="Q112" s="23">
        <v>249</v>
      </c>
      <c r="R112" s="19">
        <f t="shared" si="10"/>
        <v>260</v>
      </c>
      <c r="S112" s="19">
        <f t="shared" si="6"/>
        <v>240</v>
      </c>
      <c r="T112" s="19">
        <f t="shared" si="7"/>
        <v>250</v>
      </c>
      <c r="U112" s="20">
        <f t="shared" si="8"/>
        <v>298.8</v>
      </c>
      <c r="V112" s="19"/>
    </row>
    <row r="113" spans="2:22" x14ac:dyDescent="0.25">
      <c r="B113" s="21"/>
      <c r="C113" s="22"/>
      <c r="D113" s="23"/>
      <c r="N113" s="13" t="s">
        <v>76</v>
      </c>
      <c r="O113" s="21" t="s">
        <v>53</v>
      </c>
      <c r="P113" s="24">
        <v>80</v>
      </c>
      <c r="Q113" s="23">
        <v>99</v>
      </c>
      <c r="R113" s="19">
        <f t="shared" si="10"/>
        <v>110</v>
      </c>
      <c r="S113" s="19">
        <f t="shared" si="6"/>
        <v>90</v>
      </c>
      <c r="T113" s="19">
        <f t="shared" si="7"/>
        <v>100</v>
      </c>
      <c r="U113" s="20">
        <f t="shared" si="8"/>
        <v>118.8</v>
      </c>
      <c r="V113" s="19"/>
    </row>
    <row r="114" spans="2:22" x14ac:dyDescent="0.25">
      <c r="B114" s="21"/>
      <c r="C114" s="22"/>
      <c r="D114" s="23"/>
      <c r="N114" s="13" t="s">
        <v>76</v>
      </c>
      <c r="O114" s="21" t="s">
        <v>54</v>
      </c>
      <c r="P114" s="19">
        <v>0</v>
      </c>
      <c r="Q114" s="19">
        <v>239</v>
      </c>
      <c r="R114" s="19">
        <v>19</v>
      </c>
      <c r="S114" s="19">
        <v>0</v>
      </c>
      <c r="T114" s="19">
        <f t="shared" si="7"/>
        <v>240</v>
      </c>
      <c r="U114" s="20">
        <f t="shared" si="8"/>
        <v>286.8</v>
      </c>
      <c r="V114" s="19"/>
    </row>
    <row r="115" spans="2:22" x14ac:dyDescent="0.25">
      <c r="B115" s="21"/>
      <c r="C115" s="22"/>
      <c r="D115" s="23"/>
      <c r="N115" s="13" t="s">
        <v>77</v>
      </c>
      <c r="O115" s="21" t="s">
        <v>47</v>
      </c>
      <c r="P115" s="19">
        <v>150</v>
      </c>
      <c r="Q115" s="19">
        <v>179</v>
      </c>
      <c r="R115" s="19">
        <v>179</v>
      </c>
      <c r="S115" s="19">
        <f t="shared" ref="S115:S146" si="11">Q115-9</f>
        <v>170</v>
      </c>
      <c r="T115" s="19">
        <f t="shared" si="7"/>
        <v>180</v>
      </c>
      <c r="U115" s="20">
        <f t="shared" si="8"/>
        <v>214.79999999999998</v>
      </c>
      <c r="V115" s="19"/>
    </row>
    <row r="116" spans="2:22" x14ac:dyDescent="0.25">
      <c r="B116" s="21"/>
      <c r="C116" s="22"/>
      <c r="D116" s="23"/>
      <c r="N116" s="13" t="s">
        <v>77</v>
      </c>
      <c r="O116" s="21" t="s">
        <v>48</v>
      </c>
      <c r="P116" s="19">
        <v>100</v>
      </c>
      <c r="Q116" s="19">
        <v>149</v>
      </c>
      <c r="R116" s="19">
        <f t="shared" ref="R116:R123" si="12">Q116+11</f>
        <v>160</v>
      </c>
      <c r="S116" s="19">
        <f t="shared" si="11"/>
        <v>140</v>
      </c>
      <c r="T116" s="19">
        <f t="shared" si="7"/>
        <v>150</v>
      </c>
      <c r="U116" s="20">
        <f t="shared" si="8"/>
        <v>178.79999999999998</v>
      </c>
      <c r="V116" s="19"/>
    </row>
    <row r="117" spans="2:22" x14ac:dyDescent="0.25">
      <c r="B117" s="21"/>
      <c r="N117" s="13" t="s">
        <v>77</v>
      </c>
      <c r="O117" s="21" t="s">
        <v>49</v>
      </c>
      <c r="P117" s="19">
        <v>80</v>
      </c>
      <c r="Q117" s="19">
        <v>99</v>
      </c>
      <c r="R117" s="19">
        <f t="shared" si="12"/>
        <v>110</v>
      </c>
      <c r="S117" s="19">
        <f t="shared" si="11"/>
        <v>90</v>
      </c>
      <c r="T117" s="19">
        <f t="shared" si="7"/>
        <v>100</v>
      </c>
      <c r="U117" s="20">
        <f t="shared" si="8"/>
        <v>118.8</v>
      </c>
      <c r="V117" s="19"/>
    </row>
    <row r="118" spans="2:22" x14ac:dyDescent="0.25">
      <c r="B118" s="21"/>
      <c r="C118" s="22"/>
      <c r="D118" s="23"/>
      <c r="N118" s="13" t="s">
        <v>77</v>
      </c>
      <c r="O118" s="21" t="s">
        <v>50</v>
      </c>
      <c r="P118" s="14">
        <v>90</v>
      </c>
      <c r="Q118" s="19">
        <v>99</v>
      </c>
      <c r="R118" s="19">
        <f t="shared" si="12"/>
        <v>110</v>
      </c>
      <c r="S118" s="19">
        <f t="shared" si="11"/>
        <v>90</v>
      </c>
      <c r="T118" s="19">
        <f t="shared" si="7"/>
        <v>100</v>
      </c>
      <c r="U118" s="20">
        <f t="shared" si="8"/>
        <v>118.8</v>
      </c>
      <c r="V118" s="19"/>
    </row>
    <row r="119" spans="2:22" x14ac:dyDescent="0.25">
      <c r="B119" s="21"/>
      <c r="C119" s="22"/>
      <c r="D119" s="23"/>
      <c r="N119" s="13" t="s">
        <v>77</v>
      </c>
      <c r="O119" s="21" t="s">
        <v>51</v>
      </c>
      <c r="P119" s="14">
        <v>100</v>
      </c>
      <c r="Q119" s="19">
        <v>129</v>
      </c>
      <c r="R119" s="19">
        <f t="shared" si="12"/>
        <v>140</v>
      </c>
      <c r="S119" s="19">
        <f t="shared" si="11"/>
        <v>120</v>
      </c>
      <c r="T119" s="19">
        <f t="shared" si="7"/>
        <v>130</v>
      </c>
      <c r="U119" s="20">
        <f t="shared" si="8"/>
        <v>154.79999999999998</v>
      </c>
      <c r="V119" s="19"/>
    </row>
    <row r="120" spans="2:22" x14ac:dyDescent="0.25">
      <c r="B120" s="21"/>
      <c r="C120" s="22"/>
      <c r="D120" s="23"/>
      <c r="N120" s="13" t="s">
        <v>77</v>
      </c>
      <c r="O120" s="21" t="s">
        <v>52</v>
      </c>
      <c r="P120" s="14">
        <v>120</v>
      </c>
      <c r="Q120" s="19">
        <v>260</v>
      </c>
      <c r="R120" s="19">
        <f t="shared" si="12"/>
        <v>271</v>
      </c>
      <c r="S120" s="19">
        <f t="shared" si="11"/>
        <v>251</v>
      </c>
      <c r="T120" s="19">
        <f t="shared" si="7"/>
        <v>261</v>
      </c>
      <c r="U120" s="20">
        <f t="shared" si="8"/>
        <v>312</v>
      </c>
      <c r="V120" s="19"/>
    </row>
    <row r="121" spans="2:22" x14ac:dyDescent="0.25">
      <c r="B121" s="21"/>
      <c r="C121" s="22"/>
      <c r="D121" s="23"/>
      <c r="N121" s="13" t="s">
        <v>77</v>
      </c>
      <c r="O121" s="21" t="s">
        <v>53</v>
      </c>
      <c r="P121" s="19">
        <v>100</v>
      </c>
      <c r="Q121" s="19">
        <v>149</v>
      </c>
      <c r="R121" s="19">
        <f t="shared" si="12"/>
        <v>160</v>
      </c>
      <c r="S121" s="19">
        <f t="shared" si="11"/>
        <v>140</v>
      </c>
      <c r="T121" s="19">
        <f t="shared" si="7"/>
        <v>150</v>
      </c>
      <c r="U121" s="20">
        <f t="shared" si="8"/>
        <v>178.79999999999998</v>
      </c>
      <c r="V121" s="19"/>
    </row>
    <row r="122" spans="2:22" x14ac:dyDescent="0.25">
      <c r="B122" s="21"/>
      <c r="C122" s="22"/>
      <c r="D122" s="23"/>
      <c r="N122" s="13" t="s">
        <v>77</v>
      </c>
      <c r="O122" s="21" t="s">
        <v>54</v>
      </c>
      <c r="P122" s="19">
        <v>0</v>
      </c>
      <c r="Q122" s="19">
        <v>19</v>
      </c>
      <c r="R122" s="19">
        <f t="shared" si="12"/>
        <v>30</v>
      </c>
      <c r="S122" s="19">
        <f t="shared" si="11"/>
        <v>10</v>
      </c>
      <c r="T122" s="19">
        <f t="shared" si="7"/>
        <v>20</v>
      </c>
      <c r="U122" s="20">
        <f t="shared" si="8"/>
        <v>22.8</v>
      </c>
      <c r="V122" s="19"/>
    </row>
    <row r="123" spans="2:22" x14ac:dyDescent="0.25">
      <c r="B123" s="21"/>
      <c r="C123" s="24"/>
      <c r="D123" s="23"/>
      <c r="N123" s="13" t="s">
        <v>78</v>
      </c>
      <c r="O123" s="21" t="s">
        <v>47</v>
      </c>
      <c r="P123" s="19">
        <v>210</v>
      </c>
      <c r="Q123" s="19">
        <v>229</v>
      </c>
      <c r="R123" s="19">
        <f t="shared" si="12"/>
        <v>240</v>
      </c>
      <c r="S123" s="19">
        <f t="shared" si="11"/>
        <v>220</v>
      </c>
      <c r="T123" s="19">
        <f t="shared" si="7"/>
        <v>230</v>
      </c>
      <c r="U123" s="20">
        <f t="shared" si="8"/>
        <v>274.8</v>
      </c>
      <c r="V123" s="19"/>
    </row>
    <row r="124" spans="2:22" x14ac:dyDescent="0.25">
      <c r="B124" s="21"/>
      <c r="N124" s="13" t="s">
        <v>78</v>
      </c>
      <c r="O124" s="21" t="s">
        <v>48</v>
      </c>
      <c r="P124" s="19">
        <v>90</v>
      </c>
      <c r="Q124" s="19">
        <v>100</v>
      </c>
      <c r="R124" s="19" t="s">
        <v>59</v>
      </c>
      <c r="S124" s="19">
        <f t="shared" si="11"/>
        <v>91</v>
      </c>
      <c r="T124" s="19">
        <f t="shared" si="7"/>
        <v>101</v>
      </c>
      <c r="U124" s="20">
        <f t="shared" si="8"/>
        <v>120</v>
      </c>
      <c r="V124" s="19"/>
    </row>
    <row r="125" spans="2:22" x14ac:dyDescent="0.25">
      <c r="B125" s="21"/>
      <c r="N125" s="13" t="s">
        <v>78</v>
      </c>
      <c r="O125" s="21" t="s">
        <v>49</v>
      </c>
      <c r="P125" s="19">
        <v>100</v>
      </c>
      <c r="Q125" s="19">
        <v>149</v>
      </c>
      <c r="R125" s="19">
        <f t="shared" ref="R125:R146" si="13">Q125+11</f>
        <v>160</v>
      </c>
      <c r="S125" s="19">
        <f t="shared" si="11"/>
        <v>140</v>
      </c>
      <c r="T125" s="19">
        <f t="shared" si="7"/>
        <v>150</v>
      </c>
      <c r="U125" s="20">
        <f t="shared" si="8"/>
        <v>178.79999999999998</v>
      </c>
      <c r="V125" s="19"/>
    </row>
    <row r="126" spans="2:22" x14ac:dyDescent="0.25">
      <c r="B126" s="21"/>
      <c r="N126" s="13" t="s">
        <v>78</v>
      </c>
      <c r="O126" s="21" t="s">
        <v>50</v>
      </c>
      <c r="P126" s="19">
        <v>85</v>
      </c>
      <c r="Q126" s="19">
        <v>99</v>
      </c>
      <c r="R126" s="19">
        <f t="shared" si="13"/>
        <v>110</v>
      </c>
      <c r="S126" s="19">
        <f t="shared" si="11"/>
        <v>90</v>
      </c>
      <c r="T126" s="19">
        <f t="shared" si="7"/>
        <v>100</v>
      </c>
      <c r="U126" s="20">
        <f t="shared" si="8"/>
        <v>118.8</v>
      </c>
      <c r="V126" s="19"/>
    </row>
    <row r="127" spans="2:22" x14ac:dyDescent="0.25">
      <c r="B127" s="21"/>
      <c r="N127" s="13" t="s">
        <v>78</v>
      </c>
      <c r="O127" s="21" t="s">
        <v>51</v>
      </c>
      <c r="P127" s="19">
        <v>110</v>
      </c>
      <c r="Q127" s="19">
        <v>129</v>
      </c>
      <c r="R127" s="19">
        <f t="shared" si="13"/>
        <v>140</v>
      </c>
      <c r="S127" s="19">
        <f t="shared" si="11"/>
        <v>120</v>
      </c>
      <c r="T127" s="19">
        <f t="shared" si="7"/>
        <v>130</v>
      </c>
      <c r="U127" s="20">
        <f t="shared" si="8"/>
        <v>154.79999999999998</v>
      </c>
      <c r="V127" s="19"/>
    </row>
    <row r="128" spans="2:22" x14ac:dyDescent="0.25">
      <c r="B128" s="21"/>
      <c r="C128" s="14"/>
      <c r="N128" s="13" t="s">
        <v>78</v>
      </c>
      <c r="O128" s="21" t="s">
        <v>52</v>
      </c>
      <c r="P128" s="19">
        <v>140</v>
      </c>
      <c r="Q128" s="19">
        <v>180</v>
      </c>
      <c r="R128" s="19">
        <f t="shared" si="13"/>
        <v>191</v>
      </c>
      <c r="S128" s="19">
        <f t="shared" si="11"/>
        <v>171</v>
      </c>
      <c r="T128" s="19">
        <f t="shared" si="7"/>
        <v>181</v>
      </c>
      <c r="U128" s="20">
        <f t="shared" si="8"/>
        <v>216</v>
      </c>
      <c r="V128" s="19"/>
    </row>
    <row r="129" spans="2:22" x14ac:dyDescent="0.25">
      <c r="B129" s="21"/>
      <c r="C129" s="14"/>
      <c r="N129" s="13" t="s">
        <v>78</v>
      </c>
      <c r="O129" s="21" t="s">
        <v>53</v>
      </c>
      <c r="P129" s="19">
        <v>100</v>
      </c>
      <c r="Q129" s="19">
        <v>149</v>
      </c>
      <c r="R129" s="19">
        <f t="shared" si="13"/>
        <v>160</v>
      </c>
      <c r="S129" s="19">
        <f t="shared" si="11"/>
        <v>140</v>
      </c>
      <c r="T129" s="19">
        <f t="shared" si="7"/>
        <v>150</v>
      </c>
      <c r="U129" s="20">
        <f t="shared" si="8"/>
        <v>178.79999999999998</v>
      </c>
      <c r="V129" s="19"/>
    </row>
    <row r="130" spans="2:22" x14ac:dyDescent="0.25">
      <c r="B130" s="21"/>
      <c r="C130" s="14"/>
      <c r="N130" s="13" t="s">
        <v>78</v>
      </c>
      <c r="O130" s="21" t="s">
        <v>54</v>
      </c>
      <c r="P130" s="19">
        <v>0</v>
      </c>
      <c r="Q130" s="19">
        <v>19</v>
      </c>
      <c r="R130" s="19">
        <f t="shared" si="13"/>
        <v>30</v>
      </c>
      <c r="S130" s="19">
        <f t="shared" si="11"/>
        <v>10</v>
      </c>
      <c r="T130" s="19">
        <f t="shared" si="7"/>
        <v>20</v>
      </c>
      <c r="U130" s="20">
        <f t="shared" si="8"/>
        <v>22.8</v>
      </c>
      <c r="V130" s="19"/>
    </row>
    <row r="131" spans="2:22" x14ac:dyDescent="0.25">
      <c r="B131" s="21"/>
      <c r="N131" s="13" t="s">
        <v>79</v>
      </c>
      <c r="O131" s="21" t="s">
        <v>47</v>
      </c>
      <c r="P131" s="19">
        <v>260</v>
      </c>
      <c r="Q131" s="19">
        <v>260</v>
      </c>
      <c r="R131" s="19">
        <f t="shared" si="13"/>
        <v>271</v>
      </c>
      <c r="S131" s="19">
        <f t="shared" si="11"/>
        <v>251</v>
      </c>
      <c r="T131" s="19">
        <f t="shared" si="7"/>
        <v>261</v>
      </c>
      <c r="U131" s="20">
        <f t="shared" si="8"/>
        <v>312</v>
      </c>
      <c r="V131" s="19"/>
    </row>
    <row r="132" spans="2:22" x14ac:dyDescent="0.25">
      <c r="B132" s="21"/>
      <c r="N132" s="13" t="s">
        <v>79</v>
      </c>
      <c r="O132" s="21" t="s">
        <v>48</v>
      </c>
      <c r="P132" s="19">
        <v>100</v>
      </c>
      <c r="Q132" s="19">
        <v>120</v>
      </c>
      <c r="R132" s="19">
        <f t="shared" si="13"/>
        <v>131</v>
      </c>
      <c r="S132" s="19">
        <f t="shared" si="11"/>
        <v>111</v>
      </c>
      <c r="T132" s="19">
        <f t="shared" ref="T132:T146" si="14">Q132+1</f>
        <v>121</v>
      </c>
      <c r="U132" s="20">
        <f t="shared" ref="U132:U146" si="15">Q132*1.2</f>
        <v>144</v>
      </c>
      <c r="V132" s="19"/>
    </row>
    <row r="133" spans="2:22" x14ac:dyDescent="0.25">
      <c r="B133" s="21"/>
      <c r="N133" s="13" t="s">
        <v>79</v>
      </c>
      <c r="O133" s="21" t="s">
        <v>49</v>
      </c>
      <c r="P133" s="19">
        <v>50</v>
      </c>
      <c r="Q133" s="19">
        <v>149</v>
      </c>
      <c r="R133" s="19">
        <f t="shared" si="13"/>
        <v>160</v>
      </c>
      <c r="S133" s="19">
        <f t="shared" si="11"/>
        <v>140</v>
      </c>
      <c r="T133" s="19">
        <f t="shared" si="14"/>
        <v>150</v>
      </c>
      <c r="U133" s="20">
        <f t="shared" si="15"/>
        <v>178.79999999999998</v>
      </c>
      <c r="V133" s="19"/>
    </row>
    <row r="134" spans="2:22" x14ac:dyDescent="0.25">
      <c r="B134" s="21"/>
      <c r="N134" s="13" t="s">
        <v>79</v>
      </c>
      <c r="O134" s="21" t="s">
        <v>50</v>
      </c>
      <c r="P134" s="19">
        <v>95</v>
      </c>
      <c r="Q134" s="19">
        <v>99</v>
      </c>
      <c r="R134" s="19">
        <f t="shared" si="13"/>
        <v>110</v>
      </c>
      <c r="S134" s="19">
        <f t="shared" si="11"/>
        <v>90</v>
      </c>
      <c r="T134" s="19">
        <f t="shared" si="14"/>
        <v>100</v>
      </c>
      <c r="U134" s="20">
        <f t="shared" si="15"/>
        <v>118.8</v>
      </c>
      <c r="V134" s="19"/>
    </row>
    <row r="135" spans="2:22" x14ac:dyDescent="0.25">
      <c r="B135" s="21"/>
      <c r="N135" s="13" t="s">
        <v>79</v>
      </c>
      <c r="O135" s="21" t="s">
        <v>51</v>
      </c>
      <c r="P135" s="19">
        <v>120</v>
      </c>
      <c r="Q135" s="19">
        <v>159</v>
      </c>
      <c r="R135" s="19">
        <f t="shared" si="13"/>
        <v>170</v>
      </c>
      <c r="S135" s="19">
        <f t="shared" si="11"/>
        <v>150</v>
      </c>
      <c r="T135" s="19">
        <f t="shared" si="14"/>
        <v>160</v>
      </c>
      <c r="U135" s="20">
        <f t="shared" si="15"/>
        <v>190.79999999999998</v>
      </c>
      <c r="V135" s="19"/>
    </row>
    <row r="136" spans="2:22" x14ac:dyDescent="0.25">
      <c r="B136" s="21"/>
      <c r="N136" s="13" t="s">
        <v>79</v>
      </c>
      <c r="O136" s="21" t="s">
        <v>52</v>
      </c>
      <c r="P136" s="19">
        <v>280</v>
      </c>
      <c r="Q136" s="19">
        <v>240</v>
      </c>
      <c r="R136" s="19">
        <f t="shared" si="13"/>
        <v>251</v>
      </c>
      <c r="S136" s="19">
        <f t="shared" si="11"/>
        <v>231</v>
      </c>
      <c r="T136" s="19">
        <f t="shared" si="14"/>
        <v>241</v>
      </c>
      <c r="U136" s="20">
        <f t="shared" si="15"/>
        <v>288</v>
      </c>
      <c r="V136" s="19"/>
    </row>
    <row r="137" spans="2:22" x14ac:dyDescent="0.25">
      <c r="B137" s="21"/>
      <c r="N137" s="13" t="s">
        <v>79</v>
      </c>
      <c r="O137" s="21" t="s">
        <v>53</v>
      </c>
      <c r="P137" s="19">
        <v>80</v>
      </c>
      <c r="Q137" s="19">
        <v>149</v>
      </c>
      <c r="R137" s="19">
        <f t="shared" si="13"/>
        <v>160</v>
      </c>
      <c r="S137" s="19">
        <f t="shared" si="11"/>
        <v>140</v>
      </c>
      <c r="T137" s="19">
        <f t="shared" si="14"/>
        <v>150</v>
      </c>
      <c r="U137" s="20">
        <f t="shared" si="15"/>
        <v>178.79999999999998</v>
      </c>
      <c r="V137" s="19"/>
    </row>
    <row r="138" spans="2:22" x14ac:dyDescent="0.25">
      <c r="B138" s="21"/>
      <c r="N138" s="13" t="s">
        <v>79</v>
      </c>
      <c r="O138" s="21" t="s">
        <v>54</v>
      </c>
      <c r="P138" s="19">
        <v>0</v>
      </c>
      <c r="Q138" s="19">
        <v>19</v>
      </c>
      <c r="R138" s="19">
        <f t="shared" si="13"/>
        <v>30</v>
      </c>
      <c r="S138" s="19">
        <f t="shared" si="11"/>
        <v>10</v>
      </c>
      <c r="T138" s="19">
        <f t="shared" si="14"/>
        <v>20</v>
      </c>
      <c r="U138" s="20">
        <f t="shared" si="15"/>
        <v>22.8</v>
      </c>
      <c r="V138" s="19"/>
    </row>
    <row r="139" spans="2:22" x14ac:dyDescent="0.25">
      <c r="B139" s="21"/>
      <c r="N139" s="13" t="s">
        <v>80</v>
      </c>
      <c r="O139" s="21" t="s">
        <v>47</v>
      </c>
      <c r="P139" s="19">
        <v>330</v>
      </c>
      <c r="Q139" s="19">
        <v>380</v>
      </c>
      <c r="R139" s="19">
        <f t="shared" si="13"/>
        <v>391</v>
      </c>
      <c r="S139" s="19">
        <f t="shared" si="11"/>
        <v>371</v>
      </c>
      <c r="T139" s="19">
        <f t="shared" si="14"/>
        <v>381</v>
      </c>
      <c r="U139" s="20">
        <f t="shared" si="15"/>
        <v>456</v>
      </c>
      <c r="V139" s="19"/>
    </row>
    <row r="140" spans="2:22" x14ac:dyDescent="0.25">
      <c r="B140" s="21"/>
      <c r="N140" s="13" t="s">
        <v>80</v>
      </c>
      <c r="O140" s="21" t="s">
        <v>48</v>
      </c>
      <c r="P140" s="19">
        <v>120</v>
      </c>
      <c r="Q140" s="19">
        <v>150</v>
      </c>
      <c r="R140" s="19">
        <f t="shared" si="13"/>
        <v>161</v>
      </c>
      <c r="S140" s="19">
        <f t="shared" si="11"/>
        <v>141</v>
      </c>
      <c r="T140" s="19">
        <f t="shared" si="14"/>
        <v>151</v>
      </c>
      <c r="U140" s="20">
        <f t="shared" si="15"/>
        <v>180</v>
      </c>
      <c r="V140" s="19"/>
    </row>
    <row r="141" spans="2:22" x14ac:dyDescent="0.25">
      <c r="B141" s="21"/>
      <c r="N141" s="13" t="s">
        <v>80</v>
      </c>
      <c r="O141" s="21" t="s">
        <v>49</v>
      </c>
      <c r="P141" s="19">
        <v>159</v>
      </c>
      <c r="Q141" s="19">
        <v>159</v>
      </c>
      <c r="R141" s="19">
        <f t="shared" si="13"/>
        <v>170</v>
      </c>
      <c r="S141" s="19">
        <f t="shared" si="11"/>
        <v>150</v>
      </c>
      <c r="T141" s="19">
        <f t="shared" si="14"/>
        <v>160</v>
      </c>
      <c r="U141" s="20">
        <f t="shared" si="15"/>
        <v>190.79999999999998</v>
      </c>
      <c r="V141" s="19"/>
    </row>
    <row r="142" spans="2:22" x14ac:dyDescent="0.25">
      <c r="B142" s="21"/>
      <c r="N142" s="13" t="s">
        <v>80</v>
      </c>
      <c r="O142" s="21" t="s">
        <v>50</v>
      </c>
      <c r="P142" s="19">
        <v>66</v>
      </c>
      <c r="Q142" s="19">
        <v>99</v>
      </c>
      <c r="R142" s="19">
        <f t="shared" si="13"/>
        <v>110</v>
      </c>
      <c r="S142" s="19">
        <f t="shared" si="11"/>
        <v>90</v>
      </c>
      <c r="T142" s="19">
        <f t="shared" si="14"/>
        <v>100</v>
      </c>
      <c r="U142" s="20">
        <f t="shared" si="15"/>
        <v>118.8</v>
      </c>
      <c r="V142" s="19"/>
    </row>
    <row r="143" spans="2:22" x14ac:dyDescent="0.25">
      <c r="B143" s="21"/>
      <c r="N143" s="13" t="s">
        <v>80</v>
      </c>
      <c r="O143" s="21" t="s">
        <v>51</v>
      </c>
      <c r="P143" s="19">
        <v>120</v>
      </c>
      <c r="Q143" s="19">
        <v>159</v>
      </c>
      <c r="R143" s="19">
        <f t="shared" si="13"/>
        <v>170</v>
      </c>
      <c r="S143" s="19">
        <f t="shared" si="11"/>
        <v>150</v>
      </c>
      <c r="T143" s="19">
        <f t="shared" si="14"/>
        <v>160</v>
      </c>
      <c r="U143" s="20">
        <f t="shared" si="15"/>
        <v>190.79999999999998</v>
      </c>
      <c r="V143" s="19"/>
    </row>
    <row r="144" spans="2:22" x14ac:dyDescent="0.25">
      <c r="B144" s="21"/>
      <c r="N144" s="13" t="s">
        <v>80</v>
      </c>
      <c r="O144" s="21" t="s">
        <v>52</v>
      </c>
      <c r="P144" s="19">
        <v>280</v>
      </c>
      <c r="Q144" s="19">
        <v>280</v>
      </c>
      <c r="R144" s="19">
        <f t="shared" si="13"/>
        <v>291</v>
      </c>
      <c r="S144" s="19">
        <f t="shared" si="11"/>
        <v>271</v>
      </c>
      <c r="T144" s="19">
        <f t="shared" si="14"/>
        <v>281</v>
      </c>
      <c r="U144" s="20">
        <f t="shared" si="15"/>
        <v>336</v>
      </c>
      <c r="V144" s="19"/>
    </row>
    <row r="145" spans="2:22" x14ac:dyDescent="0.25">
      <c r="B145" s="21"/>
      <c r="N145" s="13" t="s">
        <v>80</v>
      </c>
      <c r="O145" s="21" t="s">
        <v>53</v>
      </c>
      <c r="P145" s="19">
        <v>100</v>
      </c>
      <c r="Q145" s="19">
        <v>159</v>
      </c>
      <c r="R145" s="19">
        <f t="shared" si="13"/>
        <v>170</v>
      </c>
      <c r="S145" s="19">
        <f t="shared" si="11"/>
        <v>150</v>
      </c>
      <c r="T145" s="19">
        <f t="shared" si="14"/>
        <v>160</v>
      </c>
      <c r="U145" s="20">
        <f t="shared" si="15"/>
        <v>190.79999999999998</v>
      </c>
      <c r="V145" s="19"/>
    </row>
    <row r="146" spans="2:22" x14ac:dyDescent="0.25">
      <c r="B146" s="21"/>
      <c r="N146" s="13" t="s">
        <v>80</v>
      </c>
      <c r="O146" s="21" t="s">
        <v>54</v>
      </c>
      <c r="P146" s="19">
        <v>0</v>
      </c>
      <c r="Q146" s="19">
        <v>19</v>
      </c>
      <c r="R146" s="19">
        <f t="shared" si="13"/>
        <v>30</v>
      </c>
      <c r="S146" s="19">
        <f t="shared" si="11"/>
        <v>10</v>
      </c>
      <c r="T146" s="19">
        <f t="shared" si="14"/>
        <v>20</v>
      </c>
      <c r="U146" s="20">
        <f t="shared" si="15"/>
        <v>22.8</v>
      </c>
      <c r="V146" s="19"/>
    </row>
    <row r="147" spans="2:22" x14ac:dyDescent="0.25">
      <c r="B147" s="21"/>
    </row>
    <row r="148" spans="2:22" x14ac:dyDescent="0.25">
      <c r="B148" s="21"/>
    </row>
    <row r="149" spans="2:22" x14ac:dyDescent="0.25">
      <c r="B149" s="21"/>
    </row>
    <row r="150" spans="2:22" x14ac:dyDescent="0.25">
      <c r="B150" s="21"/>
    </row>
    <row r="151" spans="2:22" x14ac:dyDescent="0.25">
      <c r="B151" s="21"/>
    </row>
    <row r="152" spans="2:22" x14ac:dyDescent="0.25">
      <c r="B152" s="21"/>
    </row>
    <row r="153" spans="2:22" x14ac:dyDescent="0.25">
      <c r="B153" s="21"/>
    </row>
    <row r="154" spans="2:22" x14ac:dyDescent="0.25">
      <c r="B154" s="21"/>
    </row>
    <row r="155" spans="2:22" x14ac:dyDescent="0.25">
      <c r="B155" s="21"/>
    </row>
    <row r="156" spans="2:22" x14ac:dyDescent="0.25">
      <c r="B156" s="21"/>
    </row>
  </sheetData>
  <mergeCells count="4">
    <mergeCell ref="H1:K1"/>
    <mergeCell ref="D1:G1"/>
    <mergeCell ref="Q1:T1"/>
    <mergeCell ref="U1:V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04B1-222B-5F47-82D9-8447FB809426}">
  <dimension ref="A2:L56"/>
  <sheetViews>
    <sheetView workbookViewId="0">
      <selection activeCell="D14" sqref="D14"/>
    </sheetView>
  </sheetViews>
  <sheetFormatPr baseColWidth="10" defaultRowHeight="16" x14ac:dyDescent="0.2"/>
  <cols>
    <col min="1" max="1" width="42" style="1" customWidth="1"/>
    <col min="2" max="2" width="23.83203125" style="1" customWidth="1"/>
    <col min="3" max="3" width="27.33203125" style="1" customWidth="1"/>
    <col min="4" max="4" width="18.83203125" style="1" customWidth="1"/>
    <col min="5" max="5" width="25.6640625" style="1" customWidth="1"/>
    <col min="6" max="6" width="16.1640625" style="1" customWidth="1"/>
    <col min="7" max="7" width="17.5" style="1" customWidth="1"/>
    <col min="8" max="8" width="18.1640625" style="1" customWidth="1"/>
    <col min="9" max="9" width="18" style="1" customWidth="1"/>
    <col min="10" max="10" width="15.6640625" style="1" customWidth="1"/>
    <col min="11" max="11" width="22.83203125" style="1" customWidth="1"/>
    <col min="12" max="12" width="10" style="3" customWidth="1"/>
  </cols>
  <sheetData>
    <row r="2" spans="1:12" x14ac:dyDescent="0.2">
      <c r="A2" s="4" t="s">
        <v>8</v>
      </c>
      <c r="B2" s="4" t="s">
        <v>11</v>
      </c>
      <c r="C2" s="4" t="s">
        <v>18</v>
      </c>
      <c r="D2" s="4" t="s">
        <v>16</v>
      </c>
      <c r="E2" s="4" t="s">
        <v>17</v>
      </c>
      <c r="F2" s="4" t="s">
        <v>12</v>
      </c>
      <c r="G2" s="4" t="s">
        <v>13</v>
      </c>
      <c r="H2" s="4" t="s">
        <v>19</v>
      </c>
      <c r="I2" s="4" t="s">
        <v>1</v>
      </c>
      <c r="J2" s="4" t="s">
        <v>24</v>
      </c>
    </row>
    <row r="3" spans="1:12" x14ac:dyDescent="0.2">
      <c r="A3" s="4" t="s">
        <v>9</v>
      </c>
      <c r="B3" s="4">
        <f>925-799-30</f>
        <v>96</v>
      </c>
      <c r="C3" s="4">
        <f>900-C4-6-25</f>
        <v>189</v>
      </c>
      <c r="D3" s="4">
        <v>52</v>
      </c>
      <c r="E3" s="4">
        <f>120-70</f>
        <v>50</v>
      </c>
      <c r="F3" s="4">
        <v>65</v>
      </c>
      <c r="G3" s="4">
        <f>200-135</f>
        <v>65</v>
      </c>
      <c r="H3" s="4">
        <v>50</v>
      </c>
      <c r="I3" s="4">
        <v>6.5</v>
      </c>
      <c r="J3" s="4">
        <v>23</v>
      </c>
      <c r="L3" s="1"/>
    </row>
    <row r="4" spans="1:12" x14ac:dyDescent="0.2">
      <c r="A4" s="4" t="s">
        <v>10</v>
      </c>
      <c r="B4" s="4">
        <f>799+5+25</f>
        <v>829</v>
      </c>
      <c r="C4" s="4">
        <f>680</f>
        <v>680</v>
      </c>
      <c r="D4" s="4">
        <v>48</v>
      </c>
      <c r="E4" s="4">
        <v>70</v>
      </c>
      <c r="F4" s="4">
        <v>100</v>
      </c>
      <c r="G4" s="4">
        <v>120</v>
      </c>
      <c r="H4" s="4">
        <f>899+5+25</f>
        <v>929</v>
      </c>
      <c r="I4" s="4">
        <v>3.5</v>
      </c>
      <c r="J4" s="4">
        <v>12</v>
      </c>
      <c r="L4" s="1"/>
    </row>
    <row r="5" spans="1:12" x14ac:dyDescent="0.2">
      <c r="A5" s="4"/>
      <c r="B5" s="4"/>
      <c r="C5" s="4"/>
      <c r="D5" s="4"/>
      <c r="E5" s="4"/>
      <c r="F5" s="4"/>
      <c r="G5" s="4"/>
      <c r="H5" s="4"/>
      <c r="I5" s="4"/>
      <c r="J5" s="4"/>
    </row>
    <row r="6" spans="1:12" x14ac:dyDescent="0.2">
      <c r="A6" s="6" t="s">
        <v>20</v>
      </c>
      <c r="B6" s="6" t="s">
        <v>21</v>
      </c>
      <c r="C6" s="6">
        <f>SUMPRODUCT(B3:J3,B10:J10)</f>
        <v>9502</v>
      </c>
      <c r="D6" s="4"/>
      <c r="E6" s="4"/>
      <c r="F6" s="4"/>
      <c r="G6" s="4"/>
      <c r="H6" s="4"/>
      <c r="I6" s="4"/>
      <c r="J6" s="4"/>
    </row>
    <row r="7" spans="1:12" x14ac:dyDescent="0.2">
      <c r="A7" s="6" t="s">
        <v>14</v>
      </c>
      <c r="B7" s="6" t="s">
        <v>23</v>
      </c>
      <c r="C7" s="6">
        <f>SUMPRODUCT(B4:J4,B10:J10)</f>
        <v>24659</v>
      </c>
      <c r="D7" s="4"/>
      <c r="E7" s="4"/>
      <c r="F7" s="4"/>
      <c r="G7" s="4"/>
      <c r="H7" s="4"/>
      <c r="I7" s="4"/>
      <c r="J7" s="4"/>
    </row>
    <row r="8" spans="1:12" x14ac:dyDescent="0.2">
      <c r="A8" s="4" t="s">
        <v>15</v>
      </c>
      <c r="B8" s="5">
        <v>25000</v>
      </c>
      <c r="C8" s="4"/>
      <c r="D8" s="4"/>
      <c r="E8" s="4"/>
      <c r="F8" s="4"/>
      <c r="G8" s="4"/>
      <c r="H8" s="4"/>
      <c r="I8" s="4"/>
      <c r="J8" s="4"/>
    </row>
    <row r="9" spans="1:12" x14ac:dyDescent="0.2">
      <c r="A9" s="4" t="s">
        <v>22</v>
      </c>
      <c r="B9" s="4">
        <v>6</v>
      </c>
      <c r="C9" s="4">
        <v>5</v>
      </c>
      <c r="D9" s="4">
        <v>8</v>
      </c>
      <c r="E9" s="4">
        <v>10</v>
      </c>
      <c r="F9" s="4">
        <v>9</v>
      </c>
      <c r="G9" s="4">
        <v>5</v>
      </c>
      <c r="H9" s="4">
        <v>2</v>
      </c>
      <c r="I9" s="4">
        <v>30</v>
      </c>
      <c r="J9" s="4">
        <v>20</v>
      </c>
    </row>
    <row r="10" spans="1:12" x14ac:dyDescent="0.2">
      <c r="A10" s="4" t="s">
        <v>27</v>
      </c>
      <c r="B10" s="4">
        <v>7</v>
      </c>
      <c r="C10" s="4">
        <v>10</v>
      </c>
      <c r="D10" s="4">
        <v>30</v>
      </c>
      <c r="E10" s="4">
        <v>30</v>
      </c>
      <c r="F10" s="4">
        <v>20</v>
      </c>
      <c r="G10" s="4">
        <v>18</v>
      </c>
      <c r="H10" s="4">
        <v>4</v>
      </c>
      <c r="I10" s="4">
        <v>80</v>
      </c>
      <c r="J10" s="4">
        <v>30</v>
      </c>
    </row>
    <row r="13" spans="1:12" x14ac:dyDescent="0.2">
      <c r="B13" s="1" t="s">
        <v>2</v>
      </c>
    </row>
    <row r="14" spans="1:12" x14ac:dyDescent="0.2">
      <c r="A14" s="4" t="s">
        <v>8</v>
      </c>
      <c r="B14" s="4" t="s">
        <v>11</v>
      </c>
      <c r="C14" s="4" t="s">
        <v>18</v>
      </c>
      <c r="D14" s="4" t="s">
        <v>16</v>
      </c>
      <c r="E14" s="4" t="s">
        <v>17</v>
      </c>
      <c r="F14" s="4" t="s">
        <v>12</v>
      </c>
      <c r="G14" s="4" t="s">
        <v>13</v>
      </c>
      <c r="H14" s="4" t="s">
        <v>19</v>
      </c>
      <c r="I14" s="4" t="s">
        <v>1</v>
      </c>
      <c r="J14" s="4" t="s">
        <v>24</v>
      </c>
    </row>
    <row r="15" spans="1:12" x14ac:dyDescent="0.2">
      <c r="A15" s="4" t="s">
        <v>9</v>
      </c>
      <c r="B15" s="4">
        <f>925-799-30</f>
        <v>96</v>
      </c>
      <c r="C15" s="4">
        <f>900-C16-6-25</f>
        <v>189</v>
      </c>
      <c r="D15" s="4">
        <v>52</v>
      </c>
      <c r="E15" s="4">
        <f>120-70</f>
        <v>50</v>
      </c>
      <c r="F15" s="4">
        <v>65</v>
      </c>
      <c r="G15" s="4">
        <f>200-135</f>
        <v>65</v>
      </c>
      <c r="H15" s="4">
        <v>50</v>
      </c>
      <c r="I15" s="4">
        <v>6.5</v>
      </c>
      <c r="J15" s="4">
        <v>23</v>
      </c>
    </row>
    <row r="16" spans="1:12" x14ac:dyDescent="0.2">
      <c r="A16" s="4" t="s">
        <v>10</v>
      </c>
      <c r="B16" s="4">
        <f>799+5+25</f>
        <v>829</v>
      </c>
      <c r="C16" s="4">
        <f>680</f>
        <v>680</v>
      </c>
      <c r="D16" s="4">
        <v>48</v>
      </c>
      <c r="E16" s="4">
        <v>70</v>
      </c>
      <c r="F16" s="4">
        <v>100</v>
      </c>
      <c r="G16" s="4">
        <v>120</v>
      </c>
      <c r="H16" s="4">
        <f>899+5+25</f>
        <v>929</v>
      </c>
      <c r="I16" s="4">
        <v>3.5</v>
      </c>
      <c r="J16" s="4">
        <v>12</v>
      </c>
    </row>
    <row r="17" spans="1:10" x14ac:dyDescent="0.2">
      <c r="A17" s="4" t="s">
        <v>2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s="7" t="s">
        <v>20</v>
      </c>
      <c r="B20" s="7" t="s">
        <v>25</v>
      </c>
      <c r="C20" s="7">
        <f>SUMPRODUCT(B15:J15,B23:J23)</f>
        <v>6778</v>
      </c>
      <c r="D20" s="4"/>
      <c r="E20" s="4"/>
      <c r="F20" s="4"/>
      <c r="G20" s="4"/>
      <c r="H20" s="4"/>
      <c r="I20" s="4"/>
      <c r="J20" s="4"/>
    </row>
    <row r="21" spans="1:10" x14ac:dyDescent="0.2">
      <c r="A21" s="7" t="s">
        <v>14</v>
      </c>
      <c r="B21" s="7" t="s">
        <v>23</v>
      </c>
      <c r="C21" s="7">
        <f>SUMPRODUCT(B16:J16,B23:J23)</f>
        <v>22977</v>
      </c>
      <c r="D21" s="4"/>
      <c r="E21" s="4"/>
      <c r="F21" s="4"/>
      <c r="G21" s="4"/>
      <c r="H21" s="4"/>
      <c r="I21" s="4"/>
      <c r="J21" s="4"/>
    </row>
    <row r="22" spans="1:10" x14ac:dyDescent="0.2">
      <c r="A22" s="4" t="s">
        <v>15</v>
      </c>
      <c r="B22" s="5">
        <v>25000</v>
      </c>
      <c r="C22" s="4"/>
      <c r="D22" s="4"/>
      <c r="E22" s="4"/>
      <c r="F22" s="4"/>
      <c r="G22" s="4"/>
      <c r="H22" s="4"/>
      <c r="I22" s="4"/>
      <c r="J22" s="4"/>
    </row>
    <row r="23" spans="1:10" x14ac:dyDescent="0.2">
      <c r="A23" s="4" t="s">
        <v>26</v>
      </c>
      <c r="B23" s="4">
        <v>10</v>
      </c>
      <c r="C23" s="4">
        <v>12</v>
      </c>
      <c r="D23" s="4">
        <v>10</v>
      </c>
      <c r="E23" s="4">
        <v>10</v>
      </c>
      <c r="F23" s="4">
        <v>12</v>
      </c>
      <c r="G23" s="4">
        <v>6</v>
      </c>
      <c r="H23" s="4">
        <v>3</v>
      </c>
      <c r="I23" s="4">
        <v>80</v>
      </c>
      <c r="J23" s="4">
        <v>30</v>
      </c>
    </row>
    <row r="27" spans="1:10" x14ac:dyDescent="0.2">
      <c r="A27" s="8" t="s">
        <v>8</v>
      </c>
      <c r="B27" s="8" t="s">
        <v>11</v>
      </c>
      <c r="C27" s="8" t="s">
        <v>18</v>
      </c>
      <c r="D27" s="8" t="s">
        <v>16</v>
      </c>
      <c r="E27" s="8" t="s">
        <v>17</v>
      </c>
      <c r="F27" s="8" t="s">
        <v>12</v>
      </c>
      <c r="G27" s="8" t="s">
        <v>13</v>
      </c>
      <c r="H27" s="8" t="s">
        <v>19</v>
      </c>
      <c r="I27" s="8" t="s">
        <v>1</v>
      </c>
      <c r="J27" s="8" t="s">
        <v>24</v>
      </c>
    </row>
    <row r="28" spans="1:10" x14ac:dyDescent="0.2">
      <c r="A28" s="8" t="s">
        <v>9</v>
      </c>
      <c r="B28" s="8">
        <f>925-799-30</f>
        <v>96</v>
      </c>
      <c r="C28" s="8">
        <f>900-C29-6-25</f>
        <v>189</v>
      </c>
      <c r="D28" s="8">
        <v>52</v>
      </c>
      <c r="E28" s="8">
        <f>120-70</f>
        <v>50</v>
      </c>
      <c r="F28" s="8">
        <v>65</v>
      </c>
      <c r="G28" s="8">
        <f>200-135</f>
        <v>65</v>
      </c>
      <c r="H28" s="8">
        <v>50</v>
      </c>
      <c r="I28" s="8">
        <v>6.5</v>
      </c>
      <c r="J28" s="8">
        <v>23</v>
      </c>
    </row>
    <row r="29" spans="1:10" x14ac:dyDescent="0.2">
      <c r="A29" s="8" t="s">
        <v>10</v>
      </c>
      <c r="B29" s="8">
        <f>799+5+25</f>
        <v>829</v>
      </c>
      <c r="C29" s="8">
        <f>680</f>
        <v>680</v>
      </c>
      <c r="D29" s="8">
        <v>48</v>
      </c>
      <c r="E29" s="8">
        <v>70</v>
      </c>
      <c r="F29" s="8">
        <v>100</v>
      </c>
      <c r="G29" s="8">
        <v>120</v>
      </c>
      <c r="H29" s="8">
        <f>899+5+25</f>
        <v>929</v>
      </c>
      <c r="I29" s="8">
        <v>3.5</v>
      </c>
      <c r="J29" s="8">
        <v>12</v>
      </c>
    </row>
    <row r="30" spans="1:10" x14ac:dyDescent="0.2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2">
      <c r="A31" s="2" t="s">
        <v>20</v>
      </c>
      <c r="B31" s="2" t="s">
        <v>21</v>
      </c>
      <c r="C31" s="2">
        <f>SUMPRODUCT(B28:J28,B34:J34)</f>
        <v>5248</v>
      </c>
      <c r="D31" s="8"/>
      <c r="E31" s="8"/>
      <c r="F31" s="8"/>
      <c r="G31" s="8"/>
      <c r="H31" s="8"/>
      <c r="I31" s="8"/>
      <c r="J31" s="8"/>
    </row>
    <row r="32" spans="1:10" x14ac:dyDescent="0.2">
      <c r="A32" s="2" t="s">
        <v>14</v>
      </c>
      <c r="B32" s="2" t="s">
        <v>23</v>
      </c>
      <c r="C32" s="2">
        <f>SUMPRODUCT(B29:J29,B34:J34)</f>
        <v>15704</v>
      </c>
      <c r="D32" s="8"/>
      <c r="E32" s="8"/>
      <c r="F32" s="8"/>
      <c r="G32" s="8"/>
      <c r="H32" s="8"/>
      <c r="I32" s="8"/>
      <c r="J32" s="8"/>
    </row>
    <row r="33" spans="1:10" x14ac:dyDescent="0.2">
      <c r="A33" s="8" t="s">
        <v>15</v>
      </c>
      <c r="B33" s="9">
        <v>25000</v>
      </c>
      <c r="C33" s="8"/>
      <c r="D33" s="8"/>
      <c r="E33" s="8"/>
      <c r="F33" s="8"/>
      <c r="G33" s="8"/>
      <c r="H33" s="8"/>
      <c r="I33" s="8"/>
      <c r="J33" s="8"/>
    </row>
    <row r="34" spans="1:10" x14ac:dyDescent="0.2">
      <c r="A34" s="8" t="s">
        <v>28</v>
      </c>
      <c r="B34" s="8">
        <v>7</v>
      </c>
      <c r="C34" s="8">
        <v>6</v>
      </c>
      <c r="D34" s="8">
        <v>16</v>
      </c>
      <c r="E34" s="8">
        <v>15</v>
      </c>
      <c r="F34" s="8">
        <v>12</v>
      </c>
      <c r="G34" s="8">
        <v>5</v>
      </c>
      <c r="H34" s="8">
        <v>2</v>
      </c>
      <c r="I34" s="8">
        <v>30</v>
      </c>
      <c r="J34" s="8">
        <v>20</v>
      </c>
    </row>
    <row r="50" spans="3:3" x14ac:dyDescent="0.2">
      <c r="C50" s="11">
        <v>0.35880000000000001</v>
      </c>
    </row>
    <row r="51" spans="3:3" x14ac:dyDescent="0.2">
      <c r="C51" s="11">
        <v>0.95679999999999998</v>
      </c>
    </row>
    <row r="52" spans="3:3" x14ac:dyDescent="0.2">
      <c r="C52" s="11">
        <v>0.19289999999999999</v>
      </c>
    </row>
    <row r="53" spans="3:3" x14ac:dyDescent="0.2">
      <c r="C53" s="11">
        <v>0.62390000000000001</v>
      </c>
    </row>
    <row r="54" spans="3:3" x14ac:dyDescent="0.2">
      <c r="C54" s="11">
        <v>0.63139999999999996</v>
      </c>
    </row>
    <row r="55" spans="3:3" x14ac:dyDescent="0.2">
      <c r="C55" s="11">
        <v>0.3145</v>
      </c>
    </row>
    <row r="56" spans="3:3" x14ac:dyDescent="0.2">
      <c r="C56" s="11">
        <v>0.2417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BEE5-67B3-544C-B515-DAB46BF6B153}">
  <dimension ref="A1:E11"/>
  <sheetViews>
    <sheetView workbookViewId="0">
      <selection activeCell="D16" sqref="D16"/>
    </sheetView>
  </sheetViews>
  <sheetFormatPr baseColWidth="10" defaultRowHeight="16" x14ac:dyDescent="0.2"/>
  <cols>
    <col min="1" max="1" width="30.83203125" customWidth="1"/>
    <col min="2" max="2" width="39.1640625" customWidth="1"/>
    <col min="3" max="3" width="29" customWidth="1"/>
    <col min="4" max="4" width="38.5" customWidth="1"/>
    <col min="5" max="5" width="26.6640625" customWidth="1"/>
  </cols>
  <sheetData>
    <row r="1" spans="1:5" x14ac:dyDescent="0.2">
      <c r="A1" t="s">
        <v>86</v>
      </c>
      <c r="B1" s="3" t="s">
        <v>87</v>
      </c>
      <c r="C1" s="3" t="s">
        <v>88</v>
      </c>
      <c r="D1" s="3" t="s">
        <v>89</v>
      </c>
      <c r="E1" s="3" t="s">
        <v>90</v>
      </c>
    </row>
    <row r="2" spans="1:5" x14ac:dyDescent="0.2">
      <c r="A2" t="s">
        <v>91</v>
      </c>
      <c r="B2" s="3" t="s">
        <v>92</v>
      </c>
      <c r="C2" s="3" t="s">
        <v>93</v>
      </c>
      <c r="D2" s="3" t="s">
        <v>94</v>
      </c>
      <c r="E2" s="3" t="s">
        <v>95</v>
      </c>
    </row>
    <row r="3" spans="1:5" x14ac:dyDescent="0.2">
      <c r="A3" t="s">
        <v>96</v>
      </c>
      <c r="B3" s="3" t="s">
        <v>97</v>
      </c>
      <c r="C3" s="3" t="s">
        <v>98</v>
      </c>
      <c r="D3" s="3" t="s">
        <v>99</v>
      </c>
      <c r="E3" s="3" t="s">
        <v>100</v>
      </c>
    </row>
    <row r="4" spans="1:5" x14ac:dyDescent="0.2">
      <c r="A4" t="s">
        <v>101</v>
      </c>
      <c r="B4" s="3" t="s">
        <v>102</v>
      </c>
      <c r="C4" s="3"/>
      <c r="D4" s="3"/>
      <c r="E4" s="3"/>
    </row>
    <row r="5" spans="1:5" x14ac:dyDescent="0.2">
      <c r="A5" t="s">
        <v>103</v>
      </c>
      <c r="B5" s="3" t="s">
        <v>104</v>
      </c>
      <c r="C5" s="3" t="s">
        <v>105</v>
      </c>
      <c r="D5" s="3" t="s">
        <v>99</v>
      </c>
      <c r="E5" s="3" t="s">
        <v>106</v>
      </c>
    </row>
    <row r="6" spans="1:5" x14ac:dyDescent="0.2">
      <c r="A6" t="s">
        <v>107</v>
      </c>
      <c r="B6" s="3" t="s">
        <v>108</v>
      </c>
      <c r="C6" s="3" t="s">
        <v>109</v>
      </c>
      <c r="D6" s="3" t="s">
        <v>110</v>
      </c>
      <c r="E6" s="3" t="s">
        <v>111</v>
      </c>
    </row>
    <row r="7" spans="1:5" x14ac:dyDescent="0.2">
      <c r="A7" t="s">
        <v>25</v>
      </c>
      <c r="B7" s="3" t="s">
        <v>112</v>
      </c>
      <c r="C7" s="3"/>
      <c r="D7" s="3"/>
      <c r="E7" s="3"/>
    </row>
    <row r="8" spans="1:5" x14ac:dyDescent="0.2">
      <c r="A8" t="s">
        <v>113</v>
      </c>
      <c r="B8" s="3" t="s">
        <v>114</v>
      </c>
      <c r="C8" s="3"/>
      <c r="D8" s="3"/>
      <c r="E8" s="3"/>
    </row>
    <row r="9" spans="1:5" x14ac:dyDescent="0.2">
      <c r="A9" t="s">
        <v>115</v>
      </c>
      <c r="B9" s="3" t="s">
        <v>116</v>
      </c>
      <c r="C9" s="3" t="s">
        <v>105</v>
      </c>
      <c r="D9" s="3" t="s">
        <v>99</v>
      </c>
      <c r="E9" s="3" t="s">
        <v>106</v>
      </c>
    </row>
    <row r="10" spans="1:5" x14ac:dyDescent="0.2">
      <c r="A10" t="s">
        <v>117</v>
      </c>
      <c r="B10" s="3" t="s">
        <v>118</v>
      </c>
      <c r="C10" s="3"/>
      <c r="D10" s="3"/>
      <c r="E10" s="3"/>
    </row>
    <row r="11" spans="1:5" x14ac:dyDescent="0.2">
      <c r="A11" t="s">
        <v>119</v>
      </c>
      <c r="B11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E361-B84B-8649-89DE-ADFF5E795C52}">
  <dimension ref="A1:D8"/>
  <sheetViews>
    <sheetView workbookViewId="0">
      <selection activeCell="D32" sqref="D32"/>
    </sheetView>
  </sheetViews>
  <sheetFormatPr baseColWidth="10" defaultRowHeight="16" x14ac:dyDescent="0.2"/>
  <cols>
    <col min="1" max="1" width="30" style="10" customWidth="1"/>
    <col min="2" max="2" width="28.1640625" style="10" customWidth="1"/>
    <col min="3" max="3" width="23.5" style="10" customWidth="1"/>
    <col min="4" max="4" width="29.6640625" style="10" customWidth="1"/>
  </cols>
  <sheetData>
    <row r="1" spans="1:4" x14ac:dyDescent="0.2">
      <c r="A1" s="2" t="s">
        <v>41</v>
      </c>
      <c r="B1" s="2" t="s">
        <v>38</v>
      </c>
      <c r="C1" s="2" t="s">
        <v>40</v>
      </c>
      <c r="D1" s="2" t="s">
        <v>39</v>
      </c>
    </row>
    <row r="2" spans="1:4" x14ac:dyDescent="0.2">
      <c r="A2" s="10" t="s">
        <v>32</v>
      </c>
      <c r="B2" s="11">
        <v>0.19</v>
      </c>
      <c r="C2" s="11">
        <v>0.35880000000000001</v>
      </c>
      <c r="D2" s="12">
        <v>0.35310000000000002</v>
      </c>
    </row>
    <row r="3" spans="1:4" x14ac:dyDescent="0.2">
      <c r="A3" s="10" t="s">
        <v>33</v>
      </c>
      <c r="B3" s="11">
        <v>0.04</v>
      </c>
      <c r="C3" s="11">
        <v>0.95679999999999998</v>
      </c>
      <c r="D3" s="12">
        <v>0.24440000000000001</v>
      </c>
    </row>
    <row r="4" spans="1:4" x14ac:dyDescent="0.2">
      <c r="A4" s="10" t="s">
        <v>34</v>
      </c>
      <c r="B4" s="11" t="s">
        <v>42</v>
      </c>
      <c r="C4" s="11">
        <v>0.19289999999999999</v>
      </c>
      <c r="D4" s="12">
        <v>7.6399999999999996E-2</v>
      </c>
    </row>
    <row r="5" spans="1:4" x14ac:dyDescent="0.2">
      <c r="A5" s="10" t="s">
        <v>35</v>
      </c>
      <c r="B5" s="11">
        <v>0.2</v>
      </c>
      <c r="C5" s="11">
        <v>0.62390000000000001</v>
      </c>
      <c r="D5" s="12">
        <v>5.9499999999999997E-2</v>
      </c>
    </row>
    <row r="6" spans="1:4" x14ac:dyDescent="0.2">
      <c r="A6" s="10" t="s">
        <v>36</v>
      </c>
      <c r="B6" s="11">
        <v>0.11</v>
      </c>
      <c r="C6" s="11">
        <v>0.63139999999999996</v>
      </c>
      <c r="D6" s="12">
        <v>0.10299999999999999</v>
      </c>
    </row>
    <row r="7" spans="1:4" x14ac:dyDescent="0.2">
      <c r="A7" s="10" t="s">
        <v>30</v>
      </c>
      <c r="B7" s="11">
        <v>0.03</v>
      </c>
      <c r="C7" s="11">
        <v>0.3145</v>
      </c>
      <c r="D7" s="12">
        <v>-0.6845</v>
      </c>
    </row>
    <row r="8" spans="1:4" x14ac:dyDescent="0.2">
      <c r="A8" s="10" t="s">
        <v>37</v>
      </c>
      <c r="B8" s="11">
        <v>0.31</v>
      </c>
      <c r="C8" s="11">
        <v>0.2417</v>
      </c>
      <c r="D8" s="12">
        <v>0.25829999999999997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Competitor Price Analysis</vt:lpstr>
      <vt:lpstr>Monthly Inventory Optimization</vt:lpstr>
      <vt:lpstr>Quarterly Inventory Analysis</vt:lpstr>
      <vt:lpstr>BCG Maxtrix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2023-02-06T21:57:15Z</dcterms:created>
  <dcterms:modified xsi:type="dcterms:W3CDTF">2023-02-16T22:45:53Z</dcterms:modified>
</cp:coreProperties>
</file>