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umpreya\Documents\OJT-PROJECT\BACKEND\"/>
    </mc:Choice>
  </mc:AlternateContent>
  <xr:revisionPtr revIDLastSave="0" documentId="13_ncr:1_{F78F28E4-6A27-4413-AB3F-414201DCFC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ount Transaction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3" i="1"/>
  <c r="R12" i="1"/>
  <c r="R11" i="1"/>
  <c r="R8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8" i="1"/>
  <c r="N8" i="1"/>
  <c r="O8" i="1"/>
  <c r="P8" i="1"/>
  <c r="L15" i="1"/>
  <c r="L14" i="1"/>
  <c r="L13" i="1"/>
  <c r="L12" i="1"/>
  <c r="L11" i="1"/>
  <c r="M10" i="1"/>
  <c r="Q10" i="1" s="1"/>
  <c r="L9" i="1"/>
  <c r="L8" i="1"/>
  <c r="P6" i="1"/>
  <c r="O6" i="1"/>
  <c r="N6" i="1"/>
  <c r="M6" i="1"/>
  <c r="L6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K156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P9" i="1"/>
  <c r="O9" i="1"/>
  <c r="N9" i="1"/>
  <c r="M9" i="1"/>
  <c r="J9" i="1"/>
  <c r="J8" i="1"/>
  <c r="F113" i="1"/>
  <c r="E113" i="1"/>
  <c r="F108" i="1"/>
  <c r="E108" i="1"/>
  <c r="F73" i="1"/>
  <c r="E73" i="1"/>
  <c r="F69" i="1"/>
  <c r="E69" i="1"/>
  <c r="F37" i="1"/>
  <c r="E37" i="1"/>
  <c r="F26" i="1"/>
  <c r="E26" i="1"/>
  <c r="F22" i="1"/>
  <c r="E22" i="1"/>
  <c r="F18" i="1"/>
  <c r="F115" i="1" s="1"/>
  <c r="E18" i="1"/>
  <c r="E115" i="1" s="1"/>
  <c r="P16" i="1" l="1"/>
  <c r="P17" i="1" s="1"/>
  <c r="Q6" i="1"/>
  <c r="M16" i="1"/>
  <c r="M17" i="1" s="1"/>
  <c r="Q15" i="1"/>
  <c r="Q9" i="1"/>
  <c r="O16" i="1"/>
  <c r="O17" i="1" s="1"/>
  <c r="Q11" i="1"/>
  <c r="Q13" i="1"/>
  <c r="Q14" i="1"/>
  <c r="R14" i="1" s="1"/>
  <c r="Q12" i="1"/>
  <c r="L16" i="1"/>
  <c r="L17" i="1" s="1"/>
  <c r="Q8" i="1"/>
  <c r="N16" i="1" l="1"/>
  <c r="N17" i="1" s="1"/>
  <c r="Q16" i="1"/>
  <c r="Q17" i="1" l="1"/>
</calcChain>
</file>

<file path=xl/sharedStrings.xml><?xml version="1.0" encoding="utf-8"?>
<sst xmlns="http://schemas.openxmlformats.org/spreadsheetml/2006/main" count="549" uniqueCount="189">
  <si>
    <t>Account Transactions</t>
  </si>
  <si>
    <t>Smart Probe, Inc.</t>
  </si>
  <si>
    <t>For the period 1 April 2024 to 30 April 2024</t>
  </si>
  <si>
    <t>Date</t>
  </si>
  <si>
    <t>Source</t>
  </si>
  <si>
    <t>Description</t>
  </si>
  <si>
    <t>Reference</t>
  </si>
  <si>
    <t>Debit (PHP)</t>
  </si>
  <si>
    <t>Credit (PHP)</t>
  </si>
  <si>
    <t>Account Code</t>
  </si>
  <si>
    <t>Cost Center</t>
  </si>
  <si>
    <t>Product</t>
  </si>
  <si>
    <t>Consumables</t>
  </si>
  <si>
    <t>Payable Invoice</t>
  </si>
  <si>
    <t>Sullins Connector Solutions - Sullins EDGE CARD CONNECTOR</t>
  </si>
  <si>
    <t>D-2024-04-00053|PO 4419, SI 272584729250, MRF 2024-0244</t>
  </si>
  <si>
    <t>60021</t>
  </si>
  <si>
    <t>Product - PCB/Board Repair</t>
  </si>
  <si>
    <t>Fabrication1 - PCB/Board Repair</t>
  </si>
  <si>
    <t xml:space="preserve">Petty Cash Fund - Variation 5V1A+Type C
</t>
  </si>
  <si>
    <t>CASH April 5-16, 2024</t>
  </si>
  <si>
    <t>Product - Fabrication/Others</t>
  </si>
  <si>
    <t>Fabrication3 - Mechanical/General</t>
  </si>
  <si>
    <t xml:space="preserve">Petty Cash Fund - Receptacle
</t>
  </si>
  <si>
    <t>CASH April 16-24, 2024</t>
  </si>
  <si>
    <t>Manual Journal</t>
  </si>
  <si>
    <t>TO CLOSE SULLINS CONNECTOR SOLUTIONS | D-2024-03-00042| PO 4487 | $448.75 @ 56.2401 - TO CLOSE SULLINS CONNECTOR SOLUTIONS | D-2024-03-00042| PO 4487 | $448.75 @ 56.2401</t>
  </si>
  <si>
    <t>#62133</t>
  </si>
  <si>
    <t>RS Hughes - 11C EPOXY HYSOL 40Z</t>
  </si>
  <si>
    <t>D-2024-04-00076|PO#4521|SI#8095844200|</t>
  </si>
  <si>
    <t>Product - Cantilever</t>
  </si>
  <si>
    <t>Probecard - Cantilever</t>
  </si>
  <si>
    <t>To record cost of raw materials for APRIL 2024 - To record consumption of consumables</t>
  </si>
  <si>
    <t>#62608</t>
  </si>
  <si>
    <t>To record cost of raw materials for APRIL 2024 - To record consumption of PCB</t>
  </si>
  <si>
    <t>To record cost of raw materials for APRIL 2024 - To record consumption of test sockets/connectors - bolts and nuts</t>
  </si>
  <si>
    <t>To record cost of raw materials for APRIL 2024 - To record consumption of pcb components</t>
  </si>
  <si>
    <t>To record cost of raw materials for APRIL 2024 - To record consumption of test socket/connectors</t>
  </si>
  <si>
    <t>Total Consumables</t>
  </si>
  <si>
    <t>Cost of Raw Materials - Pins</t>
  </si>
  <si>
    <t>To record cost of raw materials for APRIL 2024 - To record consumption of pins</t>
  </si>
  <si>
    <t>60001</t>
  </si>
  <si>
    <t>Total Cost of Raw Materials - Pins</t>
  </si>
  <si>
    <t>Cost of Raw Materials - Vertical head</t>
  </si>
  <si>
    <t>To record cost of raw materials for APRIL 2024 - To record consumption of vertical</t>
  </si>
  <si>
    <t>60003</t>
  </si>
  <si>
    <t>Product - Vertical</t>
  </si>
  <si>
    <t>Probecard - Vertical</t>
  </si>
  <si>
    <t>Total Cost of Raw Materials - Vertical head</t>
  </si>
  <si>
    <t>Factory Supplies</t>
  </si>
  <si>
    <t>Knightclean, Inc. - ESD SAFETY SHOES AG3595NB SIZE:25</t>
  </si>
  <si>
    <t>P-2024-04-00284 | PO 4495 | SI 3621 | MRF 2024/0245</t>
  </si>
  <si>
    <t>60032</t>
  </si>
  <si>
    <t>OPS-Manufacturing</t>
  </si>
  <si>
    <t>Cahon Mfg. Inc. - CORRUGATED BOX (7X6X6")</t>
  </si>
  <si>
    <t>P-2024-04-00285 | PO 4452 | SI 10749 | MRF 2024-0248</t>
  </si>
  <si>
    <t>OPS-Quality Assurance</t>
  </si>
  <si>
    <t>Cahon Mfg. Inc. - CORRUGATED BOX (15X12X6")</t>
  </si>
  <si>
    <t>Montech Enterprises - Navy Blue Bunny Suit</t>
  </si>
  <si>
    <t>P-2024-04-00304|PO 4423 | SI 2297 | MRF 2024-0249</t>
  </si>
  <si>
    <t>Montech Enterprises - Brown Bunny Suit</t>
  </si>
  <si>
    <t>Synergy Sales International Corp. - COPY PAPER A4-S20
- MFG (76%)</t>
  </si>
  <si>
    <t>P-2024-04-00312|PO 4525 | SI 41783 | MRF 2024/0275</t>
  </si>
  <si>
    <t>Synergy Sales International Corp. - CON. PAPER 2PLY</t>
  </si>
  <si>
    <t>Dynast German Clean - DYNAST DISHWASHING LIQUID/FABRIC CONDITIONER/ALCOHOL/HAND SOAP/DYNAMIC ACTION ALL PURPOSE CLEANER/DYNAST LAUNDRY POWDER - 76%</t>
  </si>
  <si>
    <t>P-2024-04-00320|PO 4536, SI 6546, MRF  2024/0285</t>
  </si>
  <si>
    <t>Total Factory Supplies</t>
  </si>
  <si>
    <t>Freight In - Consumables And Tooling Expense</t>
  </si>
  <si>
    <t>DHL EXPRESS (PHILIPPINES) CORP. - FREIGHT CHARGES FOR CONTAINERS from COILCRAFT</t>
  </si>
  <si>
    <t>P-2024-04-00264 | D09027647 - COILCRAFT</t>
  </si>
  <si>
    <t>60026</t>
  </si>
  <si>
    <t>UPS DELBROS INTERNATIONAL EXPRESS LTD. - FREIGHT CHARGES  -McMaster</t>
  </si>
  <si>
    <t>P-2024-04-00342|100002016989|McMaster</t>
  </si>
  <si>
    <t>UPS DELBROS INTERNATIONAL EXPRESS LTD. - FREIGHT CHARGES  -Full Fusion</t>
  </si>
  <si>
    <t>P-2024-04-00342|100002015816|Full Fusion</t>
  </si>
  <si>
    <t>Federal Express - Freight charge from shenzhen, golden shine</t>
  </si>
  <si>
    <t>Billing no.741135952 - shenzhen, golden shine</t>
  </si>
  <si>
    <t>JIALICHUANG (HONGKONG) CO. LTD - SHIPPING CHARGES</t>
  </si>
  <si>
    <t>D-2024-04-00045|JLCPCB PO#4464,SI#W202403121348298, MRF#2024/0220</t>
  </si>
  <si>
    <t>UPS DELBROS INTERNATIONAL EXPRESS LTD. - FREIGHT CHARGES  -Shenzhen Benquiang</t>
  </si>
  <si>
    <t>P-2024-04-00342|100002017097 ,Shenzhen Benquiang</t>
  </si>
  <si>
    <t>Federal Express - Freight charge from fab9</t>
  </si>
  <si>
    <t>Billing no.760558859 - fab9</t>
  </si>
  <si>
    <t>Digi-Key Electronics - SHIPPING FEE</t>
  </si>
  <si>
    <t>D-2024-04-00052|PO# 4505, SI# 103702654, MRF# 2024-0241</t>
  </si>
  <si>
    <t>Sullins Connector Solutions - WIRE TRANSFER FEE</t>
  </si>
  <si>
    <t>UPS DELBROS INTERNATIONAL EXPRESS LTD. - FREIGHT CHARGES  -Mouser</t>
  </si>
  <si>
    <t>P-2024-04-00342|100002018070|Mouser</t>
  </si>
  <si>
    <t>UPS DELBROS INTERNATIONAL EXPRESS LTD. - FREIGHT CHARGES  - Vector Fab</t>
  </si>
  <si>
    <t>P-2024-04-00324}100002018944|Vector Fabrication</t>
  </si>
  <si>
    <t>MOUSER ELECTRONICS - SHIPPING FEE</t>
  </si>
  <si>
    <t>D-2024-04-00059|PO# 4516, SI# 31778175, MRF# 2024/0260</t>
  </si>
  <si>
    <t>UPS DELBROS INTERNATIONAL EXPRESS LTD. - FREIGHT CHARGES  -Shenzhen Great Precision Ceramic</t>
  </si>
  <si>
    <t>P-2024-04-00323|100002021826|Shenzhen Great Precision Ceramic</t>
  </si>
  <si>
    <t>Federal Express - Freight charge from JLCPCB - Solder paste</t>
  </si>
  <si>
    <t>P-2024-04-00297|CASH -3 ITEMS</t>
  </si>
  <si>
    <t>Federal Express - Freight charge from Sullins - Connectors</t>
  </si>
  <si>
    <t>Federal Express - Freight charge from Jianyang -Pogo pins</t>
  </si>
  <si>
    <t xml:space="preserve">SHENZHEN XINFUCHENG ELECTRONICS - Freight Charges - </t>
  </si>
  <si>
    <t>D-2024-04-00071|PO#4506|SI#2024041500001WTR-04152024-152858-0180520|WTR-04152024-152858-01805204</t>
  </si>
  <si>
    <t>Product - Test Sockets</t>
  </si>
  <si>
    <t>Fabrication2 - Test Sockets</t>
  </si>
  <si>
    <t xml:space="preserve">Petty Cash Fund - Lalamove - Receptacle
Shipping Fee
Shipping Fee (Polymaker Stronger PETG Filament PolyMax)
</t>
  </si>
  <si>
    <t>JIALICHUANG (HONGKONG) CO. LTD - SHIPPING FEE</t>
  </si>
  <si>
    <t>D-2024-04-00062|JLCPCB PO#4518,SI#W202403211252182, MRF#2024/0272</t>
  </si>
  <si>
    <t>Federal Express - Freight charge from Golden Shine Electronics- Printed Circuit Board</t>
  </si>
  <si>
    <t>P-2024-04-00302|CASH April 18</t>
  </si>
  <si>
    <t>UPS DELBROS INTERNATIONAL EXPRESS LTD. - FREIGHT CHARGES  - Sullins Connector Solutions</t>
  </si>
  <si>
    <t>P-2024-04-00347|100002024920|sullins connector</t>
  </si>
  <si>
    <t>GOLDEN SHINE ELECTRONICS (WENG YUAN) CO LTD - SHIPPING FEE</t>
  </si>
  <si>
    <t>D-2024-04-00063|PO#4529|SI#W202404121116266|MRF#2024/0279</t>
  </si>
  <si>
    <t>UPS DELBROS INTERNATIONAL EXPRESS LTD. - FREIGHT CHARGES  - digikey</t>
  </si>
  <si>
    <t>P-2024-04-00347|400001492152|digi-key</t>
  </si>
  <si>
    <t>UPS DELBROS INTERNATIONAL EXPRESS LTD. - FREIGHT CHARGES  - shenzhen king brother</t>
  </si>
  <si>
    <t>P-2024-04-00347|100002025298|shenzhen king brother</t>
  </si>
  <si>
    <t>D-2024-04-00067|PO#4530|SI#W202404151113723|MRF#2024/0289</t>
  </si>
  <si>
    <t>UPS DELBROS INTERNATIONAL EXPRESS LTD. - FREIGHT CHARGES  - mouser</t>
  </si>
  <si>
    <t>P-2024-04-00347|100002028932|mouser</t>
  </si>
  <si>
    <t>Spend Money</t>
  </si>
  <si>
    <t>Petty Cash - Transhipment fee</t>
  </si>
  <si>
    <t>RS Hughes - HAZARDOUS FEE &amp; FREIGHT CHARGE</t>
  </si>
  <si>
    <t>DHL EXPRESS (PHILIPPINES) CORP. - FREIGHT CHARGES FOR IRON/IC COMPONENTS FROM KUSDOM</t>
  </si>
  <si>
    <t>P-2024-04-00335|KUSDOM LTD-IC &amp;IRON</t>
  </si>
  <si>
    <t>Total Freight In - Consumables And Tooling Expense</t>
  </si>
  <si>
    <t>Freight In - Direct Materials</t>
  </si>
  <si>
    <t xml:space="preserve">UPS DELBROS INTERNATIONAL EXPRESS LTD. - Freight charge of western digital
</t>
  </si>
  <si>
    <t>P-2024-04-00342|SI#800001190447|WESTERN DIGITAL</t>
  </si>
  <si>
    <t>60002</t>
  </si>
  <si>
    <t>Total Freight In - Direct Materials</t>
  </si>
  <si>
    <t>Outside Services/Fabrication</t>
  </si>
  <si>
    <t>SABPPTECH SERVICES INCORPORATED - IR THERMOMETER FLUKE 561:11380361</t>
  </si>
  <si>
    <t>P-2024-04-00263 | PO#4453, SI#3031, MRF# 2024/0216</t>
  </si>
  <si>
    <t>60020</t>
  </si>
  <si>
    <t>OPS-Test Eng'g</t>
  </si>
  <si>
    <t>SABPPTECH SERVICES INCORPORATED - MILTIMETER UT39C_ UNI-T: C213513813</t>
  </si>
  <si>
    <t>SABPPTECH SERVICES INCORPORATED - MULTIMETER 110+ TRUE RMS: 92010473</t>
  </si>
  <si>
    <t>SABPPTECH SERVICES INCORPORATED - MULTIMETER UT39+UNI-T</t>
  </si>
  <si>
    <t>SABPPTECH SERVICES INCORPORATED - MULTIMETER UNI-T UT139C</t>
  </si>
  <si>
    <t>SABPPTECH SERVICES INCORPORATED - MULTIMETER MN62: R160700400</t>
  </si>
  <si>
    <t>SABPPTECH SERVICES INCORPORATED - WEIGHING SCALE BL-220H: D4550001133</t>
  </si>
  <si>
    <t>SABPPTECH SERVICES INCORPORATED - ONSITE MOBILIZATION CHARGE</t>
  </si>
  <si>
    <t>SABPPTECH SERVICES INCORPORATED - MULTIMETER 17B+: 60663363 WS</t>
  </si>
  <si>
    <t>SABPPTECH SERVICES INCORPORATED - MULTIMETER PROUT 195DS</t>
  </si>
  <si>
    <t>SABPPTECH SERVICES INCORPORATED - MULTIMETER FLUKE 15B+: 61840651WS</t>
  </si>
  <si>
    <t>SABPPTECH SERVICES INCORPORATED - MULTIMETER FLUKE 15B+: 61840685WS</t>
  </si>
  <si>
    <t>SABPPTECH SERVICES INCORPORATED - POWER SUPPLY ODP3031: ODP30311932013</t>
  </si>
  <si>
    <t>SABPPTECH SERVICES INCORPORATED - DC ELECTRONIC LOAD DL3021: DL3A214300765</t>
  </si>
  <si>
    <t>SABPPTECH SERVICES INCORPORATED - KIC THERMAL PROFILER 200</t>
  </si>
  <si>
    <t>RHEMTRONICS CORPORATION - 23-MF564 LOAD CELL SENSING PIN (REPEAT ORDER)</t>
  </si>
  <si>
    <t>P-2024-04-00266 | PO 4469 | SI 11561 | MRF 2024/0217</t>
  </si>
  <si>
    <t>GILBERT MABUTAS - 8L BURN IN SOCKET DELIVER TO AMKOR</t>
  </si>
  <si>
    <t>P-2024-04-00274PAY-04032024-092340-002476601||BIB REFURBISHED SOCKET</t>
  </si>
  <si>
    <t>JFS Precision Technology Corporation - DUT CARD HANDLE RASCO CARD CAGE
(22-MF088-01)</t>
  </si>
  <si>
    <t>P-2024-04-00310|PO#4497|SI#58751|MRF#2024/0269</t>
  </si>
  <si>
    <t>SABPPTECH SERVICES INCORPORATED - CALIBRATION OF DIGITAL THERMOHYGROMETER HTC-1</t>
  </si>
  <si>
    <t>P-2024-04-00308|PO#4480|SI#3050|MRF#2024/0267</t>
  </si>
  <si>
    <t>SABPPTECH SERVICES INCORPORATED - CALIBRATION OF DIGITAL THERMOHYGROMETEREXTECH INRT</t>
  </si>
  <si>
    <t>SABPPTECH SERVICES INCORPORATED - CALIBRATION OF DIGITAL THERMOHYGROMETER MICROTEMP</t>
  </si>
  <si>
    <t>SABPPTECH SERVICES INCORPORATED - CALIBRATION OF DIGITAL THERMOHYGROMETER RADIO SHACK</t>
  </si>
  <si>
    <t>Zen Metal Coating &amp; Processing Corp. - 22-MF088-02 GUSSET DUT CARD (FOR CLEAR ANODIZE)</t>
  </si>
  <si>
    <t>P-2024-04-00344|PO 4539 | SI 8321, MRF 2024/0282</t>
  </si>
  <si>
    <t>Zen Metal Coating &amp; Processing Corp. - Base for Stainless Steel (12x28x9mm)</t>
  </si>
  <si>
    <t>Zen Metal Coating &amp; Processing Corp. - Roller Guide Lock (7x4x2.1mm)</t>
  </si>
  <si>
    <t>Zen Metal Coating &amp; Processing Corp. - Knob Disengaged Guide</t>
  </si>
  <si>
    <t>Zen Metal Coating &amp; Processing Corp. - Guide Spacer (13x10x3.5mm)</t>
  </si>
  <si>
    <t>JFS Precision Technology Corporation - 22-MF084 RECEPTICLE SUPPORT BLOCK 
PN:22-MF084-01</t>
  </si>
  <si>
    <t>P-2024-04-00315|PO 4501 | SI 58787 | MRF 2024/0281</t>
  </si>
  <si>
    <t>JFS Precision Technology Corporation - 22-MF084 PIN NEST 
PN:22-MF084-02</t>
  </si>
  <si>
    <t>JFS Precision Technology Corporation - 22-MF084 AC NEST 
PN:22-MF084-03
LESS 10% DISCOUNT</t>
  </si>
  <si>
    <t>GILBERT MABUTAS - 8L BURN IN SOCKET DELIVER TO AMKOR - NEW PINS</t>
  </si>
  <si>
    <t>50% DP 8L BURN REFURBISHED SOCKET - GILBERT MABUTAS</t>
  </si>
  <si>
    <t>GILBERT MABUTAS - 8L BURN IN SOCKET DELIVER TO AMKOR - OLD PINS</t>
  </si>
  <si>
    <t>Total Outside Services/Fabrication</t>
  </si>
  <si>
    <t>Tooling Expense</t>
  </si>
  <si>
    <t xml:space="preserve">Petty Cash Fund - Metal Hacksaw Blade 
</t>
  </si>
  <si>
    <t>60022</t>
  </si>
  <si>
    <t>To record cost of raw materials for APRIL 2024 - To record consumption for McMaster/PMT</t>
  </si>
  <si>
    <t>Total Tooling Expense</t>
  </si>
  <si>
    <t>Total</t>
  </si>
  <si>
    <t>Sales</t>
  </si>
  <si>
    <t xml:space="preserve">   Consumables</t>
  </si>
  <si>
    <t xml:space="preserve">   Cost of Raw Materials - Pins</t>
  </si>
  <si>
    <t xml:space="preserve">   Cost of Raw Materials - Vertical head</t>
  </si>
  <si>
    <t xml:space="preserve">   Factory Supplies</t>
  </si>
  <si>
    <t xml:space="preserve">   Freight In - Consumables And Tooling Expense</t>
  </si>
  <si>
    <t xml:space="preserve">   Freight In - Direct Materials</t>
  </si>
  <si>
    <t xml:space="preserve">   Outside Services/Fabrication</t>
  </si>
  <si>
    <t xml:space="preserve">   Tooling Expense</t>
  </si>
  <si>
    <t>(BSP Rate - Average 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</si>
</sst>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 mmm\ yyyy"/>
    <numFmt numFmtId="165" formatCode="#,##0.00;\(#,##0.00\)"/>
    <numFmt numFmtId="166" formatCode="_(* #,##0.000_);_(* \(#,##0.000\);_(* &quot;-&quot;??_);_(@_)"/>
  </numFmts>
  <fonts count="14" x14ac:knownFonts="1">
    <font>
      <sz val="9"/>
      <color theme="1"/>
      <name val="Arial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8"/>
      <color rgb="FF000000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i/>
      <sz val="9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165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6" fillId="2" borderId="3" xfId="0" applyFont="1" applyFill="1" applyBorder="1" applyAlignment="1">
      <alignment vertical="center"/>
    </xf>
    <xf numFmtId="165" fontId="6" fillId="2" borderId="3" xfId="0" applyNumberFormat="1" applyFont="1" applyFill="1" applyBorder="1" applyAlignment="1">
      <alignment horizontal="right" vertical="center"/>
    </xf>
    <xf numFmtId="0" fontId="7" fillId="0" borderId="0" xfId="0" applyFont="1"/>
    <xf numFmtId="44" fontId="0" fillId="0" borderId="0" xfId="2" applyFont="1"/>
    <xf numFmtId="0" fontId="0" fillId="3" borderId="0" xfId="0" applyFill="1"/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44" fontId="10" fillId="0" borderId="0" xfId="2" applyFont="1" applyBorder="1" applyAlignment="1" applyProtection="1">
      <alignment vertical="center"/>
    </xf>
    <xf numFmtId="0" fontId="9" fillId="3" borderId="0" xfId="0" applyFont="1" applyFill="1"/>
    <xf numFmtId="43" fontId="0" fillId="3" borderId="0" xfId="1" applyFont="1" applyFill="1" applyAlignment="1" applyProtection="1">
      <alignment wrapText="1"/>
    </xf>
    <xf numFmtId="43" fontId="0" fillId="3" borderId="0" xfId="0" applyNumberFormat="1" applyFill="1" applyAlignment="1">
      <alignment wrapText="1"/>
    </xf>
    <xf numFmtId="43" fontId="0" fillId="3" borderId="0" xfId="1" applyFont="1" applyFill="1" applyAlignment="1">
      <alignment wrapText="1"/>
    </xf>
    <xf numFmtId="0" fontId="11" fillId="3" borderId="0" xfId="0" applyFont="1" applyFill="1"/>
    <xf numFmtId="43" fontId="0" fillId="3" borderId="4" xfId="1" applyFont="1" applyFill="1" applyBorder="1" applyAlignment="1" applyProtection="1">
      <alignment wrapText="1"/>
    </xf>
    <xf numFmtId="9" fontId="0" fillId="0" borderId="0" xfId="3" applyFont="1"/>
    <xf numFmtId="43" fontId="0" fillId="0" borderId="0" xfId="0" applyNumberFormat="1"/>
    <xf numFmtId="166" fontId="13" fillId="0" borderId="0" xfId="4" applyNumberFormat="1" applyFont="1">
      <alignment vertical="center"/>
    </xf>
    <xf numFmtId="0" fontId="12" fillId="0" borderId="0" xfId="0" applyFont="1" applyAlignment="1">
      <alignment horizontal="center" vertical="center" wrapText="1"/>
    </xf>
  </cellXfs>
  <cellStyles count="5">
    <cellStyle name="Comma" xfId="1" builtinId="3"/>
    <cellStyle name="Currency" xfId="2" builtinId="4"/>
    <cellStyle name="Normal" xfId="0" builtinId="0" customBuiltin="1"/>
    <cellStyle name="Normal 2" xfId="4" xr:uid="{0742DC66-ACAF-4855-B084-005446E7E78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FINANCE%202015\Presentation\2024\Apr%202024\SPI%20Monthly%20Report%20APR%202024.xlsx" TargetMode="External"/><Relationship Id="rId1" Type="http://schemas.openxmlformats.org/officeDocument/2006/relationships/externalLinkPath" Target="file:///F:\FINANCE%202015\Presentation\2024\Apr%202024\SPI%20Monthly%20Report%20APR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Loss-Xero (3)"/>
      <sheetName val="CF"/>
      <sheetName val="Recovery Plan"/>
      <sheetName val="IS"/>
      <sheetName val="Sales"/>
      <sheetName val="Receivables"/>
      <sheetName val="Mfg. Headcount-Revised"/>
      <sheetName val="Advances"/>
      <sheetName val="Profit Loss-Xero"/>
      <sheetName val="Rate"/>
      <sheetName val="Profit Loss-Xero (2)"/>
      <sheetName val="2019 P&amp;L w Budget"/>
      <sheetName val="2018 P&amp;L-average"/>
      <sheetName val="2024 P&amp;L"/>
      <sheetName val="PE Ratio"/>
      <sheetName val="2024 Cashflow (2)"/>
      <sheetName val="2016 Schedule of Funding-Past D"/>
      <sheetName val="2018 P&amp;L w Budget (2)"/>
      <sheetName val="Slide"/>
      <sheetName val="chart"/>
      <sheetName val="Cash Position-Aug"/>
      <sheetName val="2024 CAPEX"/>
      <sheetName val="Key Metr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R8">
            <v>67431.5</v>
          </cell>
        </row>
        <row r="10">
          <cell r="R10">
            <v>79556</v>
          </cell>
        </row>
        <row r="11">
          <cell r="R11">
            <v>8444</v>
          </cell>
        </row>
        <row r="12">
          <cell r="R12">
            <v>4866.2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0"/>
  <sheetViews>
    <sheetView showGridLines="0" tabSelected="1" zoomScaleNormal="100" workbookViewId="0">
      <pane xSplit="6" ySplit="7" topLeftCell="G18" activePane="bottomRight" state="frozen"/>
      <selection pane="topRight" activeCell="G1" sqref="G1"/>
      <selection pane="bottomLeft" activeCell="A8" sqref="A8"/>
      <selection pane="bottomRight" activeCell="A22" sqref="A22"/>
    </sheetView>
  </sheetViews>
  <sheetFormatPr defaultRowHeight="12" x14ac:dyDescent="0.2"/>
  <cols>
    <col min="1" max="1" width="11" customWidth="1"/>
    <col min="2" max="2" width="15.28515625" customWidth="1"/>
    <col min="3" max="3" width="25" customWidth="1"/>
    <col min="4" max="4" width="11.85546875" customWidth="1"/>
    <col min="5" max="5" width="12.42578125" customWidth="1"/>
    <col min="6" max="6" width="6.140625" customWidth="1"/>
    <col min="7" max="7" width="5.7109375" customWidth="1"/>
    <col min="8" max="8" width="23.42578125" customWidth="1"/>
    <col min="9" max="9" width="20" customWidth="1"/>
    <col min="10" max="10" width="16.5703125" customWidth="1"/>
    <col min="11" max="11" width="20" customWidth="1"/>
    <col min="12" max="16" width="17.7109375" customWidth="1"/>
    <col min="17" max="17" width="13.85546875" customWidth="1"/>
    <col min="18" max="18" width="12.42578125" bestFit="1" customWidth="1"/>
  </cols>
  <sheetData>
    <row r="1" spans="1:18" s="1" customFormat="1" ht="16.7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/>
      <c r="K1"/>
      <c r="L1"/>
      <c r="M1"/>
      <c r="N1"/>
      <c r="O1"/>
      <c r="P1"/>
      <c r="Q1"/>
      <c r="R1"/>
    </row>
    <row r="2" spans="1:18" s="3" customFormat="1" ht="14.45" customHeight="1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/>
      <c r="K2"/>
      <c r="L2"/>
      <c r="M2"/>
      <c r="N2"/>
      <c r="O2"/>
      <c r="P2"/>
      <c r="Q2"/>
      <c r="R2"/>
    </row>
    <row r="3" spans="1:18" s="3" customFormat="1" ht="14.45" customHeight="1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/>
      <c r="K3"/>
      <c r="L3"/>
      <c r="M3"/>
      <c r="N3"/>
      <c r="O3"/>
      <c r="P3"/>
      <c r="Q3"/>
      <c r="R3"/>
    </row>
    <row r="4" spans="1:18" ht="13.35" customHeight="1" x14ac:dyDescent="0.2">
      <c r="J4" s="37" t="s">
        <v>188</v>
      </c>
    </row>
    <row r="5" spans="1:18" s="5" customFormat="1" ht="12.2" customHeight="1" x14ac:dyDescent="0.2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 t="s">
        <v>8</v>
      </c>
      <c r="G5" s="6" t="s">
        <v>9</v>
      </c>
      <c r="H5" s="6" t="s">
        <v>10</v>
      </c>
      <c r="I5" s="6" t="s">
        <v>11</v>
      </c>
      <c r="J5" s="37"/>
      <c r="K5"/>
      <c r="L5"/>
      <c r="M5"/>
      <c r="N5"/>
      <c r="O5"/>
      <c r="P5"/>
      <c r="Q5"/>
      <c r="R5"/>
    </row>
    <row r="6" spans="1:18" ht="13.35" customHeight="1" x14ac:dyDescent="0.2">
      <c r="J6" s="36">
        <v>56.911000000000001</v>
      </c>
      <c r="K6" s="21" t="s">
        <v>179</v>
      </c>
      <c r="L6" s="22">
        <f>+'[1]Profit Loss-Xero'!$R$8</f>
        <v>67431.5</v>
      </c>
      <c r="M6" s="22">
        <f>+'[1]Profit Loss-Xero'!$R$9</f>
        <v>0</v>
      </c>
      <c r="N6" s="22">
        <f>+'[1]Profit Loss-Xero'!$R$10</f>
        <v>79556</v>
      </c>
      <c r="O6" s="22">
        <f>+'[1]Profit Loss-Xero'!$R$11</f>
        <v>8444</v>
      </c>
      <c r="P6" s="22">
        <f>+'[1]Profit Loss-Xero'!$R$12</f>
        <v>4866.2</v>
      </c>
      <c r="Q6" s="22">
        <f>SUM(L6:P6)</f>
        <v>160297.70000000001</v>
      </c>
    </row>
    <row r="7" spans="1:18" s="5" customFormat="1" ht="12.2" customHeight="1" x14ac:dyDescent="0.2">
      <c r="A7" s="8" t="s">
        <v>12</v>
      </c>
      <c r="B7" s="8"/>
      <c r="C7" s="8"/>
      <c r="D7" s="8"/>
      <c r="E7" s="8"/>
      <c r="F7" s="8"/>
      <c r="G7" s="8"/>
      <c r="H7" s="8"/>
      <c r="I7" s="8"/>
      <c r="J7"/>
      <c r="K7" s="23"/>
      <c r="L7" s="24" t="s">
        <v>31</v>
      </c>
      <c r="M7" s="24" t="s">
        <v>47</v>
      </c>
      <c r="N7" s="24" t="s">
        <v>18</v>
      </c>
      <c r="O7" s="24" t="s">
        <v>101</v>
      </c>
      <c r="P7" s="24" t="s">
        <v>22</v>
      </c>
      <c r="Q7" s="25" t="s">
        <v>178</v>
      </c>
      <c r="R7" s="26"/>
    </row>
    <row r="8" spans="1:18" ht="10.9" customHeight="1" x14ac:dyDescent="0.2">
      <c r="A8" s="9">
        <v>45386</v>
      </c>
      <c r="B8" s="10" t="s">
        <v>13</v>
      </c>
      <c r="C8" s="10" t="s">
        <v>14</v>
      </c>
      <c r="D8" s="10" t="s">
        <v>15</v>
      </c>
      <c r="E8" s="11">
        <v>13529.53</v>
      </c>
      <c r="F8" s="11">
        <v>0</v>
      </c>
      <c r="G8" s="10" t="s">
        <v>16</v>
      </c>
      <c r="H8" s="10" t="s">
        <v>17</v>
      </c>
      <c r="I8" s="10" t="s">
        <v>18</v>
      </c>
      <c r="J8" s="27">
        <f>E8/$J$6</f>
        <v>237.73137003391261</v>
      </c>
      <c r="K8" s="28" t="s">
        <v>180</v>
      </c>
      <c r="L8" s="29">
        <f>SUMIF($I$8:$I$17,L$7,$J$8:$J17)</f>
        <v>5328.4925585563424</v>
      </c>
      <c r="M8" s="29">
        <f>SUMIF($I$8:$I$17,M$7,$J$8:$J17)</f>
        <v>0</v>
      </c>
      <c r="N8" s="29">
        <f>SUMIF($I$8:$I$17,N$7,$J$8:$J17)</f>
        <v>32540.181160056931</v>
      </c>
      <c r="O8" s="29">
        <f>SUMIF($I$8:$I$17,O$7,$J$8:$J17)</f>
        <v>0</v>
      </c>
      <c r="P8" s="29">
        <f>SUMIF($I$8:$I$17,P$7,$J$8:$J17)</f>
        <v>10.367064363655532</v>
      </c>
      <c r="Q8" s="29">
        <f t="shared" ref="Q8:Q15" si="0">SUM(L8:P8)</f>
        <v>37879.040782976932</v>
      </c>
      <c r="R8" s="30">
        <f>Q8-J18</f>
        <v>0</v>
      </c>
    </row>
    <row r="9" spans="1:18" ht="31.7" customHeight="1" x14ac:dyDescent="0.2">
      <c r="A9" s="12">
        <v>45387</v>
      </c>
      <c r="B9" s="13" t="s">
        <v>13</v>
      </c>
      <c r="C9" s="14" t="s">
        <v>19</v>
      </c>
      <c r="D9" s="13" t="s">
        <v>20</v>
      </c>
      <c r="E9" s="15">
        <v>530</v>
      </c>
      <c r="F9" s="15">
        <v>0</v>
      </c>
      <c r="G9" s="13" t="s">
        <v>16</v>
      </c>
      <c r="H9" s="13" t="s">
        <v>21</v>
      </c>
      <c r="I9" s="13" t="s">
        <v>22</v>
      </c>
      <c r="J9" s="27">
        <f t="shared" ref="J9:J23" si="1">E9/$J$6</f>
        <v>9.3127866317583585</v>
      </c>
      <c r="K9" s="28" t="s">
        <v>181</v>
      </c>
      <c r="L9" s="29">
        <f>+J21</f>
        <v>1699.0133717558995</v>
      </c>
      <c r="M9" s="29">
        <f t="shared" ref="M9:P9" si="2">K24</f>
        <v>0</v>
      </c>
      <c r="N9" s="29">
        <f t="shared" si="2"/>
        <v>0</v>
      </c>
      <c r="O9" s="29">
        <f t="shared" si="2"/>
        <v>0</v>
      </c>
      <c r="P9" s="29">
        <f t="shared" si="2"/>
        <v>0</v>
      </c>
      <c r="Q9" s="29">
        <f t="shared" si="0"/>
        <v>1699.0133717558995</v>
      </c>
      <c r="R9" s="30"/>
    </row>
    <row r="10" spans="1:18" ht="21.4" customHeight="1" x14ac:dyDescent="0.2">
      <c r="A10" s="12">
        <v>45398</v>
      </c>
      <c r="B10" s="13" t="s">
        <v>13</v>
      </c>
      <c r="C10" s="14" t="s">
        <v>23</v>
      </c>
      <c r="D10" s="13" t="s">
        <v>24</v>
      </c>
      <c r="E10" s="15">
        <v>60</v>
      </c>
      <c r="F10" s="15">
        <v>0</v>
      </c>
      <c r="G10" s="13" t="s">
        <v>16</v>
      </c>
      <c r="H10" s="13" t="s">
        <v>21</v>
      </c>
      <c r="I10" s="13" t="s">
        <v>22</v>
      </c>
      <c r="J10" s="27">
        <f t="shared" si="1"/>
        <v>1.0542777318971728</v>
      </c>
      <c r="K10" s="28" t="s">
        <v>182</v>
      </c>
      <c r="L10" s="29"/>
      <c r="M10" s="29">
        <f>+J25</f>
        <v>0.49041485828750153</v>
      </c>
      <c r="N10" s="29"/>
      <c r="O10" s="29"/>
      <c r="P10" s="29"/>
      <c r="Q10" s="29">
        <f t="shared" si="0"/>
        <v>0.49041485828750153</v>
      </c>
      <c r="R10" s="30"/>
    </row>
    <row r="11" spans="1:18" ht="10.9" customHeight="1" x14ac:dyDescent="0.2">
      <c r="A11" s="12">
        <v>45404</v>
      </c>
      <c r="B11" s="13" t="s">
        <v>25</v>
      </c>
      <c r="C11" s="13" t="s">
        <v>26</v>
      </c>
      <c r="D11" s="13" t="s">
        <v>27</v>
      </c>
      <c r="E11" s="15">
        <v>25237.74</v>
      </c>
      <c r="F11" s="15">
        <v>0</v>
      </c>
      <c r="G11" s="13" t="s">
        <v>16</v>
      </c>
      <c r="H11" s="13" t="s">
        <v>17</v>
      </c>
      <c r="I11" s="13" t="s">
        <v>18</v>
      </c>
      <c r="J11" s="27">
        <f t="shared" si="1"/>
        <v>443.45978809017589</v>
      </c>
      <c r="K11" s="28" t="s">
        <v>183</v>
      </c>
      <c r="L11" s="29">
        <f>SUMIF($I$29:$I$36,L$7,$J$29:$J36)</f>
        <v>506.67059092266874</v>
      </c>
      <c r="M11" s="29">
        <f>SUMIF($I$29:$I$36,M$7,$J$29:$J36)</f>
        <v>0</v>
      </c>
      <c r="N11" s="29">
        <f>SUMIF($I$29:$I$36,N$7,$J$29:$J36)</f>
        <v>0</v>
      </c>
      <c r="O11" s="29">
        <f>SUMIF($I$29:$I$36,O$7,$J$29:$J36)</f>
        <v>0</v>
      </c>
      <c r="P11" s="29">
        <f>SUMIF($I$29:$I$36,P$7,$J$29:$J36)</f>
        <v>0</v>
      </c>
      <c r="Q11" s="29">
        <f t="shared" si="0"/>
        <v>506.67059092266874</v>
      </c>
      <c r="R11" s="31">
        <f>Q11-J37</f>
        <v>0</v>
      </c>
    </row>
    <row r="12" spans="1:18" ht="10.9" customHeight="1" x14ac:dyDescent="0.2">
      <c r="A12" s="12">
        <v>45412</v>
      </c>
      <c r="B12" s="13" t="s">
        <v>13</v>
      </c>
      <c r="C12" s="13" t="s">
        <v>28</v>
      </c>
      <c r="D12" s="13" t="s">
        <v>29</v>
      </c>
      <c r="E12" s="15">
        <v>4677.96</v>
      </c>
      <c r="F12" s="15">
        <v>0</v>
      </c>
      <c r="G12" s="13" t="s">
        <v>16</v>
      </c>
      <c r="H12" s="13" t="s">
        <v>30</v>
      </c>
      <c r="I12" s="13" t="s">
        <v>31</v>
      </c>
      <c r="J12" s="27">
        <f t="shared" si="1"/>
        <v>82.197817645094972</v>
      </c>
      <c r="K12" s="28" t="s">
        <v>184</v>
      </c>
      <c r="L12" s="29">
        <f>SUMIF($I$40:$I$68,L$7,$J$40:$J68)</f>
        <v>279.09894396513857</v>
      </c>
      <c r="M12" s="29">
        <f>SUMIF($I$40:$I$68,M$7,$J$40:$J68)</f>
        <v>0</v>
      </c>
      <c r="N12" s="29">
        <f>SUMIF($I$40:$I$68,N$7,$J$40:$J68)</f>
        <v>1130.2185869164132</v>
      </c>
      <c r="O12" s="29">
        <f>SUMIF($I$40:$I$68,O$7,$J$40:$J68)</f>
        <v>91.429776317407871</v>
      </c>
      <c r="P12" s="29">
        <f>SUMIF($I$40:$I$68,P$7,$J$40:$J68)</f>
        <v>300.07256945054553</v>
      </c>
      <c r="Q12" s="29">
        <f t="shared" si="0"/>
        <v>1800.8198766495052</v>
      </c>
      <c r="R12" s="30">
        <f>Q12-J69</f>
        <v>0</v>
      </c>
    </row>
    <row r="13" spans="1:18" ht="10.9" customHeight="1" x14ac:dyDescent="0.2">
      <c r="A13" s="12">
        <v>45412</v>
      </c>
      <c r="B13" s="13" t="s">
        <v>25</v>
      </c>
      <c r="C13" s="13" t="s">
        <v>32</v>
      </c>
      <c r="D13" s="13" t="s">
        <v>33</v>
      </c>
      <c r="E13" s="15">
        <v>298571.88</v>
      </c>
      <c r="F13" s="15">
        <v>0</v>
      </c>
      <c r="G13" s="13" t="s">
        <v>16</v>
      </c>
      <c r="H13" s="13" t="s">
        <v>30</v>
      </c>
      <c r="I13" s="13" t="s">
        <v>31</v>
      </c>
      <c r="J13" s="27">
        <f t="shared" si="1"/>
        <v>5246.2947409112476</v>
      </c>
      <c r="K13" s="28" t="s">
        <v>185</v>
      </c>
      <c r="L13" s="29">
        <f>+J72</f>
        <v>4.7442497935372776</v>
      </c>
      <c r="M13" s="29">
        <f t="shared" ref="M13:P13" si="3">+K72</f>
        <v>0</v>
      </c>
      <c r="N13" s="29">
        <f t="shared" si="3"/>
        <v>0</v>
      </c>
      <c r="O13" s="29">
        <f t="shared" si="3"/>
        <v>0</v>
      </c>
      <c r="P13" s="29">
        <f t="shared" si="3"/>
        <v>0</v>
      </c>
      <c r="Q13" s="29">
        <f t="shared" si="0"/>
        <v>4.7442497935372776</v>
      </c>
      <c r="R13" s="30">
        <f>Q13-J73</f>
        <v>0</v>
      </c>
    </row>
    <row r="14" spans="1:18" ht="10.9" customHeight="1" x14ac:dyDescent="0.2">
      <c r="A14" s="12">
        <v>45412</v>
      </c>
      <c r="B14" s="13" t="s">
        <v>25</v>
      </c>
      <c r="C14" s="13" t="s">
        <v>34</v>
      </c>
      <c r="D14" s="13" t="s">
        <v>33</v>
      </c>
      <c r="E14" s="15">
        <v>326509.40999999997</v>
      </c>
      <c r="F14" s="15">
        <v>0</v>
      </c>
      <c r="G14" s="13" t="s">
        <v>16</v>
      </c>
      <c r="H14" s="13" t="s">
        <v>17</v>
      </c>
      <c r="I14" s="13" t="s">
        <v>18</v>
      </c>
      <c r="J14" s="27">
        <f t="shared" si="1"/>
        <v>5737.193336964734</v>
      </c>
      <c r="K14" s="28" t="s">
        <v>186</v>
      </c>
      <c r="L14" s="29">
        <f>SUMIF($I$76:$I$107,L$7,$J76:$J$107)</f>
        <v>1321.3614239777901</v>
      </c>
      <c r="M14" s="29">
        <f>SUMIF($I$76:$I$107,M$7,$J76:$J$107)</f>
        <v>0</v>
      </c>
      <c r="N14" s="29">
        <f>SUMIF($I$76:$I$107,N$7,$J76:$J$107)</f>
        <v>40.765405633357346</v>
      </c>
      <c r="O14" s="29">
        <f>SUMIF($I$76:$I$107,O$7,$J76:$J$107)</f>
        <v>1638.4222733742158</v>
      </c>
      <c r="P14" s="29">
        <f>SUMIF($I$76:$I$107,P$7,$J76:$J$107)</f>
        <v>3013.7934669923216</v>
      </c>
      <c r="Q14" s="29">
        <f t="shared" si="0"/>
        <v>6014.3425699776853</v>
      </c>
      <c r="R14" s="30">
        <f>Q14-J108</f>
        <v>0</v>
      </c>
    </row>
    <row r="15" spans="1:18" ht="10.9" customHeight="1" x14ac:dyDescent="0.2">
      <c r="A15" s="12">
        <v>45412</v>
      </c>
      <c r="B15" s="13" t="s">
        <v>25</v>
      </c>
      <c r="C15" s="13" t="s">
        <v>35</v>
      </c>
      <c r="D15" s="13" t="s">
        <v>33</v>
      </c>
      <c r="E15" s="15">
        <v>34453.67</v>
      </c>
      <c r="F15" s="15">
        <v>0</v>
      </c>
      <c r="G15" s="13" t="s">
        <v>16</v>
      </c>
      <c r="H15" s="13" t="s">
        <v>17</v>
      </c>
      <c r="I15" s="13" t="s">
        <v>18</v>
      </c>
      <c r="J15" s="27">
        <f t="shared" si="1"/>
        <v>605.39561771889441</v>
      </c>
      <c r="K15" s="28" t="s">
        <v>187</v>
      </c>
      <c r="L15" s="29">
        <f>SUMIF($I$111:$I$114,L$7,$J111:$J$114)</f>
        <v>0</v>
      </c>
      <c r="M15" s="29">
        <f>SUMIF($I$111:$I$114,M$7,$J111:$J$114)</f>
        <v>0</v>
      </c>
      <c r="N15" s="29">
        <f>SUMIF($I$111:$I$114,N$7,$J111:$J$114)</f>
        <v>0</v>
      </c>
      <c r="O15" s="29">
        <f>SUMIF($I$111:$I$114,O$7,$J111:$J$114)</f>
        <v>0</v>
      </c>
      <c r="P15" s="29">
        <f>SUMIF($I$111:$I$114,P$7,$J111:$J$114)</f>
        <v>607.96260828310881</v>
      </c>
      <c r="Q15" s="29">
        <f t="shared" si="0"/>
        <v>607.96260828310881</v>
      </c>
      <c r="R15" s="30">
        <f>Q15-J113</f>
        <v>0</v>
      </c>
    </row>
    <row r="16" spans="1:18" ht="10.9" customHeight="1" thickBot="1" x14ac:dyDescent="0.25">
      <c r="A16" s="12">
        <v>45412</v>
      </c>
      <c r="B16" s="13" t="s">
        <v>25</v>
      </c>
      <c r="C16" s="13" t="s">
        <v>36</v>
      </c>
      <c r="D16" s="13" t="s">
        <v>33</v>
      </c>
      <c r="E16" s="15">
        <v>1353853.94</v>
      </c>
      <c r="F16" s="15">
        <v>0</v>
      </c>
      <c r="G16" s="13" t="s">
        <v>16</v>
      </c>
      <c r="H16" s="13" t="s">
        <v>17</v>
      </c>
      <c r="I16" s="13" t="s">
        <v>18</v>
      </c>
      <c r="J16" s="27">
        <f t="shared" si="1"/>
        <v>23788.967686387517</v>
      </c>
      <c r="K16" s="32" t="s">
        <v>178</v>
      </c>
      <c r="L16" s="33">
        <f>SUM(L8:L15)</f>
        <v>9139.3811389713755</v>
      </c>
      <c r="M16" s="33">
        <f t="shared" ref="M16:Q16" si="4">SUM(M8:M15)</f>
        <v>0.49041485828750153</v>
      </c>
      <c r="N16" s="33">
        <f t="shared" si="4"/>
        <v>33711.1651526067</v>
      </c>
      <c r="O16" s="33">
        <f t="shared" si="4"/>
        <v>1729.8520496916237</v>
      </c>
      <c r="P16" s="33">
        <f t="shared" si="4"/>
        <v>3932.1957090896312</v>
      </c>
      <c r="Q16" s="33">
        <f t="shared" si="4"/>
        <v>48513.084465217624</v>
      </c>
      <c r="R16" s="30">
        <f>Q16-J115</f>
        <v>0</v>
      </c>
    </row>
    <row r="17" spans="1:18" ht="10.9" customHeight="1" thickTop="1" x14ac:dyDescent="0.2">
      <c r="A17" s="12">
        <v>45412</v>
      </c>
      <c r="B17" s="13" t="s">
        <v>25</v>
      </c>
      <c r="C17" s="13" t="s">
        <v>37</v>
      </c>
      <c r="D17" s="13" t="s">
        <v>33</v>
      </c>
      <c r="E17" s="15">
        <v>98309.96</v>
      </c>
      <c r="F17" s="15">
        <v>0</v>
      </c>
      <c r="G17" s="13" t="s">
        <v>16</v>
      </c>
      <c r="H17" s="13" t="s">
        <v>17</v>
      </c>
      <c r="I17" s="13" t="s">
        <v>18</v>
      </c>
      <c r="J17" s="27">
        <f t="shared" si="1"/>
        <v>1727.4333608616964</v>
      </c>
      <c r="L17" s="34">
        <f>L16/L6</f>
        <v>0.13553578281621165</v>
      </c>
      <c r="M17" s="34" t="e">
        <f t="shared" ref="M17:Q17" si="5">M16/M6</f>
        <v>#DIV/0!</v>
      </c>
      <c r="N17" s="34">
        <f t="shared" si="5"/>
        <v>0.42374132878232568</v>
      </c>
      <c r="O17" s="34">
        <f t="shared" si="5"/>
        <v>0.20486168281520886</v>
      </c>
      <c r="P17" s="34">
        <f t="shared" si="5"/>
        <v>0.80806290516000812</v>
      </c>
      <c r="Q17" s="34">
        <f t="shared" si="5"/>
        <v>0.30264367152627653</v>
      </c>
    </row>
    <row r="18" spans="1:18" ht="10.9" customHeight="1" x14ac:dyDescent="0.2">
      <c r="A18" s="16" t="s">
        <v>38</v>
      </c>
      <c r="B18" s="16"/>
      <c r="C18" s="16"/>
      <c r="D18" s="16"/>
      <c r="E18" s="17">
        <f>SUM(E8:E17)</f>
        <v>2155734.09</v>
      </c>
      <c r="F18" s="17">
        <f>SUM(F8:F17)</f>
        <v>0</v>
      </c>
      <c r="G18" s="16"/>
      <c r="H18" s="16"/>
      <c r="I18" s="16"/>
      <c r="J18" s="27">
        <f t="shared" si="1"/>
        <v>37879.040782976925</v>
      </c>
    </row>
    <row r="19" spans="1:18" ht="13.35" customHeight="1" x14ac:dyDescent="0.2">
      <c r="J19" s="27">
        <f t="shared" si="1"/>
        <v>0</v>
      </c>
    </row>
    <row r="20" spans="1:18" s="5" customFormat="1" ht="12.2" customHeight="1" x14ac:dyDescent="0.2">
      <c r="A20" s="8" t="s">
        <v>39</v>
      </c>
      <c r="B20" s="8"/>
      <c r="C20" s="8"/>
      <c r="D20" s="8"/>
      <c r="E20" s="8"/>
      <c r="F20" s="8"/>
      <c r="G20" s="8"/>
      <c r="H20" s="8"/>
      <c r="I20" s="8"/>
      <c r="J20" s="27">
        <f t="shared" si="1"/>
        <v>0</v>
      </c>
      <c r="K20"/>
      <c r="L20"/>
      <c r="M20"/>
      <c r="N20"/>
      <c r="O20"/>
      <c r="P20"/>
      <c r="Q20"/>
      <c r="R20"/>
    </row>
    <row r="21" spans="1:18" ht="10.9" customHeight="1" x14ac:dyDescent="0.2">
      <c r="A21" s="9">
        <v>45412</v>
      </c>
      <c r="B21" s="10" t="s">
        <v>25</v>
      </c>
      <c r="C21" s="10" t="s">
        <v>40</v>
      </c>
      <c r="D21" s="10" t="s">
        <v>33</v>
      </c>
      <c r="E21" s="11">
        <v>96692.55</v>
      </c>
      <c r="F21" s="11">
        <v>0</v>
      </c>
      <c r="G21" s="10" t="s">
        <v>41</v>
      </c>
      <c r="H21" s="10" t="s">
        <v>30</v>
      </c>
      <c r="I21" s="10" t="s">
        <v>31</v>
      </c>
      <c r="J21" s="27">
        <f t="shared" si="1"/>
        <v>1699.0133717558995</v>
      </c>
    </row>
    <row r="22" spans="1:18" ht="10.9" customHeight="1" x14ac:dyDescent="0.2">
      <c r="A22" s="16" t="s">
        <v>42</v>
      </c>
      <c r="B22" s="16"/>
      <c r="C22" s="16"/>
      <c r="D22" s="16"/>
      <c r="E22" s="17">
        <f>E21</f>
        <v>96692.55</v>
      </c>
      <c r="F22" s="17">
        <f>F21</f>
        <v>0</v>
      </c>
      <c r="G22" s="16"/>
      <c r="H22" s="16"/>
      <c r="I22" s="16"/>
      <c r="J22" s="27">
        <f t="shared" si="1"/>
        <v>1699.0133717558995</v>
      </c>
    </row>
    <row r="23" spans="1:18" ht="13.35" customHeight="1" x14ac:dyDescent="0.2">
      <c r="J23" s="27">
        <f t="shared" si="1"/>
        <v>0</v>
      </c>
    </row>
    <row r="24" spans="1:18" s="5" customFormat="1" ht="12.2" customHeight="1" x14ac:dyDescent="0.2">
      <c r="A24" s="8" t="s">
        <v>43</v>
      </c>
      <c r="B24" s="8"/>
      <c r="C24" s="8"/>
      <c r="D24" s="8"/>
      <c r="E24" s="8"/>
      <c r="F24" s="8"/>
      <c r="G24" s="8"/>
      <c r="H24" s="8"/>
      <c r="I24" s="8"/>
      <c r="J24" s="27">
        <f>(E24-F24)/$J$6</f>
        <v>0</v>
      </c>
      <c r="K24"/>
      <c r="L24"/>
      <c r="M24"/>
      <c r="N24"/>
      <c r="O24"/>
      <c r="P24"/>
      <c r="Q24"/>
      <c r="R24"/>
    </row>
    <row r="25" spans="1:18" ht="10.9" customHeight="1" x14ac:dyDescent="0.2">
      <c r="A25" s="9">
        <v>45412</v>
      </c>
      <c r="B25" s="10" t="s">
        <v>25</v>
      </c>
      <c r="C25" s="10" t="s">
        <v>44</v>
      </c>
      <c r="D25" s="10" t="s">
        <v>33</v>
      </c>
      <c r="E25" s="11">
        <v>27.91</v>
      </c>
      <c r="F25" s="11">
        <v>0</v>
      </c>
      <c r="G25" s="10" t="s">
        <v>45</v>
      </c>
      <c r="H25" s="10" t="s">
        <v>46</v>
      </c>
      <c r="I25" s="10" t="s">
        <v>47</v>
      </c>
      <c r="J25" s="27">
        <f t="shared" ref="J25:J29" si="6">(E25-F25)/$J$6</f>
        <v>0.49041485828750153</v>
      </c>
    </row>
    <row r="26" spans="1:18" ht="10.9" customHeight="1" x14ac:dyDescent="0.2">
      <c r="A26" s="16" t="s">
        <v>48</v>
      </c>
      <c r="B26" s="16"/>
      <c r="C26" s="16"/>
      <c r="D26" s="16"/>
      <c r="E26" s="17">
        <f>E25</f>
        <v>27.91</v>
      </c>
      <c r="F26" s="17">
        <f>F25</f>
        <v>0</v>
      </c>
      <c r="G26" s="16"/>
      <c r="H26" s="16"/>
      <c r="I26" s="16"/>
      <c r="J26" s="27">
        <f t="shared" si="6"/>
        <v>0.49041485828750153</v>
      </c>
    </row>
    <row r="27" spans="1:18" ht="13.35" customHeight="1" x14ac:dyDescent="0.2">
      <c r="J27" s="27">
        <f t="shared" si="6"/>
        <v>0</v>
      </c>
    </row>
    <row r="28" spans="1:18" s="5" customFormat="1" ht="12.2" customHeight="1" x14ac:dyDescent="0.2">
      <c r="A28" s="8" t="s">
        <v>49</v>
      </c>
      <c r="B28" s="8"/>
      <c r="C28" s="8"/>
      <c r="D28" s="8"/>
      <c r="E28" s="8"/>
      <c r="F28" s="8"/>
      <c r="G28" s="8"/>
      <c r="H28" s="8"/>
      <c r="I28" s="8"/>
      <c r="J28" s="27">
        <f t="shared" si="6"/>
        <v>0</v>
      </c>
      <c r="K28"/>
      <c r="L28"/>
      <c r="M28"/>
      <c r="N28"/>
      <c r="O28"/>
      <c r="P28"/>
      <c r="Q28"/>
      <c r="R28"/>
    </row>
    <row r="29" spans="1:18" ht="10.9" customHeight="1" x14ac:dyDescent="0.2">
      <c r="A29" s="9">
        <v>45386</v>
      </c>
      <c r="B29" s="10" t="s">
        <v>13</v>
      </c>
      <c r="C29" s="10" t="s">
        <v>50</v>
      </c>
      <c r="D29" s="10" t="s">
        <v>51</v>
      </c>
      <c r="E29" s="11">
        <v>2800</v>
      </c>
      <c r="F29" s="11">
        <v>0</v>
      </c>
      <c r="G29" s="10" t="s">
        <v>52</v>
      </c>
      <c r="H29" s="10" t="s">
        <v>53</v>
      </c>
      <c r="I29" s="10" t="s">
        <v>31</v>
      </c>
      <c r="J29" s="27">
        <f t="shared" si="6"/>
        <v>49.19962748853473</v>
      </c>
    </row>
    <row r="30" spans="1:18" ht="10.9" customHeight="1" x14ac:dyDescent="0.2">
      <c r="A30" s="12">
        <v>45387</v>
      </c>
      <c r="B30" s="13" t="s">
        <v>13</v>
      </c>
      <c r="C30" s="13" t="s">
        <v>54</v>
      </c>
      <c r="D30" s="13" t="s">
        <v>55</v>
      </c>
      <c r="E30" s="15">
        <v>4305</v>
      </c>
      <c r="F30" s="15">
        <v>0</v>
      </c>
      <c r="G30" s="13" t="s">
        <v>52</v>
      </c>
      <c r="H30" s="13" t="s">
        <v>56</v>
      </c>
      <c r="I30" s="13" t="s">
        <v>31</v>
      </c>
      <c r="J30" s="27">
        <f t="shared" ref="J30:J94" si="7">E30/$J$6</f>
        <v>75.644427263622148</v>
      </c>
    </row>
    <row r="31" spans="1:18" ht="10.9" customHeight="1" x14ac:dyDescent="0.2">
      <c r="A31" s="12">
        <v>45387</v>
      </c>
      <c r="B31" s="13" t="s">
        <v>13</v>
      </c>
      <c r="C31" s="13" t="s">
        <v>57</v>
      </c>
      <c r="D31" s="13" t="s">
        <v>55</v>
      </c>
      <c r="E31" s="15">
        <v>1200</v>
      </c>
      <c r="F31" s="15">
        <v>0</v>
      </c>
      <c r="G31" s="13" t="s">
        <v>52</v>
      </c>
      <c r="H31" s="13" t="s">
        <v>56</v>
      </c>
      <c r="I31" s="13" t="s">
        <v>31</v>
      </c>
      <c r="J31" s="27">
        <f t="shared" si="7"/>
        <v>21.085554637943456</v>
      </c>
    </row>
    <row r="32" spans="1:18" ht="10.9" customHeight="1" x14ac:dyDescent="0.2">
      <c r="A32" s="12">
        <v>45387</v>
      </c>
      <c r="B32" s="13" t="s">
        <v>13</v>
      </c>
      <c r="C32" s="13" t="s">
        <v>58</v>
      </c>
      <c r="D32" s="13" t="s">
        <v>59</v>
      </c>
      <c r="E32" s="15">
        <v>6550</v>
      </c>
      <c r="F32" s="15">
        <v>0</v>
      </c>
      <c r="G32" s="13" t="s">
        <v>52</v>
      </c>
      <c r="H32" s="13" t="s">
        <v>53</v>
      </c>
      <c r="I32" s="13" t="s">
        <v>31</v>
      </c>
      <c r="J32" s="27">
        <f t="shared" si="7"/>
        <v>115.09198573210803</v>
      </c>
    </row>
    <row r="33" spans="1:18" ht="10.9" customHeight="1" x14ac:dyDescent="0.2">
      <c r="A33" s="12">
        <v>45387</v>
      </c>
      <c r="B33" s="13" t="s">
        <v>13</v>
      </c>
      <c r="C33" s="13" t="s">
        <v>60</v>
      </c>
      <c r="D33" s="13" t="s">
        <v>59</v>
      </c>
      <c r="E33" s="15">
        <v>2600</v>
      </c>
      <c r="F33" s="15">
        <v>0</v>
      </c>
      <c r="G33" s="13" t="s">
        <v>52</v>
      </c>
      <c r="H33" s="13" t="s">
        <v>53</v>
      </c>
      <c r="I33" s="13" t="s">
        <v>31</v>
      </c>
      <c r="J33" s="27">
        <f t="shared" ref="J33:J34" si="8">(E33-F33)/$J$6</f>
        <v>45.685368382210818</v>
      </c>
    </row>
    <row r="34" spans="1:18" ht="21.4" customHeight="1" x14ac:dyDescent="0.2">
      <c r="A34" s="12">
        <v>45400</v>
      </c>
      <c r="B34" s="13" t="s">
        <v>13</v>
      </c>
      <c r="C34" s="14" t="s">
        <v>61</v>
      </c>
      <c r="D34" s="13" t="s">
        <v>62</v>
      </c>
      <c r="E34" s="15">
        <v>3990</v>
      </c>
      <c r="F34" s="15">
        <v>0</v>
      </c>
      <c r="G34" s="13" t="s">
        <v>52</v>
      </c>
      <c r="H34" s="13" t="s">
        <v>53</v>
      </c>
      <c r="I34" s="13" t="s">
        <v>31</v>
      </c>
      <c r="J34" s="27">
        <f t="shared" si="8"/>
        <v>70.10946917116199</v>
      </c>
    </row>
    <row r="35" spans="1:18" ht="10.9" customHeight="1" x14ac:dyDescent="0.2">
      <c r="A35" s="12">
        <v>45400</v>
      </c>
      <c r="B35" s="13" t="s">
        <v>13</v>
      </c>
      <c r="C35" s="13" t="s">
        <v>63</v>
      </c>
      <c r="D35" s="13" t="s">
        <v>62</v>
      </c>
      <c r="E35" s="15">
        <v>1620</v>
      </c>
      <c r="F35" s="15">
        <v>0</v>
      </c>
      <c r="G35" s="13" t="s">
        <v>52</v>
      </c>
      <c r="H35" s="13" t="s">
        <v>53</v>
      </c>
      <c r="I35" s="13" t="s">
        <v>31</v>
      </c>
      <c r="J35" s="27">
        <f t="shared" si="7"/>
        <v>28.465498761223664</v>
      </c>
    </row>
    <row r="36" spans="1:18" ht="10.9" customHeight="1" x14ac:dyDescent="0.2">
      <c r="A36" s="12">
        <v>45405</v>
      </c>
      <c r="B36" s="13" t="s">
        <v>13</v>
      </c>
      <c r="C36" s="13" t="s">
        <v>64</v>
      </c>
      <c r="D36" s="13" t="s">
        <v>65</v>
      </c>
      <c r="E36" s="15">
        <v>5770.13</v>
      </c>
      <c r="F36" s="15">
        <v>0</v>
      </c>
      <c r="G36" s="13" t="s">
        <v>52</v>
      </c>
      <c r="H36" s="13" t="s">
        <v>53</v>
      </c>
      <c r="I36" s="13" t="s">
        <v>31</v>
      </c>
      <c r="J36" s="27">
        <f t="shared" si="7"/>
        <v>101.3886594858639</v>
      </c>
    </row>
    <row r="37" spans="1:18" ht="10.9" customHeight="1" x14ac:dyDescent="0.2">
      <c r="A37" s="16" t="s">
        <v>66</v>
      </c>
      <c r="B37" s="16"/>
      <c r="C37" s="16"/>
      <c r="D37" s="16"/>
      <c r="E37" s="17">
        <f>SUM(E29:E36)</f>
        <v>28835.13</v>
      </c>
      <c r="F37" s="17">
        <f>SUM(F29:F36)</f>
        <v>0</v>
      </c>
      <c r="G37" s="16"/>
      <c r="H37" s="16"/>
      <c r="I37" s="16"/>
      <c r="J37" s="27">
        <f t="shared" si="7"/>
        <v>506.67059092266874</v>
      </c>
    </row>
    <row r="38" spans="1:18" ht="13.35" customHeight="1" x14ac:dyDescent="0.2">
      <c r="J38" s="27">
        <f t="shared" si="7"/>
        <v>0</v>
      </c>
    </row>
    <row r="39" spans="1:18" s="5" customFormat="1" ht="12.2" customHeight="1" x14ac:dyDescent="0.2">
      <c r="A39" s="8" t="s">
        <v>67</v>
      </c>
      <c r="B39" s="8"/>
      <c r="C39" s="8"/>
      <c r="D39" s="8"/>
      <c r="E39" s="8"/>
      <c r="F39" s="8"/>
      <c r="G39" s="8"/>
      <c r="H39" s="8"/>
      <c r="I39" s="8"/>
      <c r="J39" s="27">
        <f t="shared" si="7"/>
        <v>0</v>
      </c>
      <c r="K39"/>
      <c r="L39"/>
      <c r="M39"/>
      <c r="N39"/>
      <c r="O39"/>
      <c r="P39"/>
      <c r="Q39"/>
      <c r="R39"/>
    </row>
    <row r="40" spans="1:18" ht="10.9" customHeight="1" x14ac:dyDescent="0.2">
      <c r="A40" s="9">
        <v>45383</v>
      </c>
      <c r="B40" s="10" t="s">
        <v>13</v>
      </c>
      <c r="C40" s="10" t="s">
        <v>68</v>
      </c>
      <c r="D40" s="10" t="s">
        <v>69</v>
      </c>
      <c r="E40" s="11">
        <v>2640</v>
      </c>
      <c r="F40" s="11">
        <v>0</v>
      </c>
      <c r="G40" s="10" t="s">
        <v>70</v>
      </c>
      <c r="H40" s="10" t="s">
        <v>17</v>
      </c>
      <c r="I40" s="10" t="s">
        <v>18</v>
      </c>
      <c r="J40" s="27">
        <f t="shared" si="7"/>
        <v>46.388220203475598</v>
      </c>
    </row>
    <row r="41" spans="1:18" ht="10.9" customHeight="1" x14ac:dyDescent="0.2">
      <c r="A41" s="12">
        <v>45383</v>
      </c>
      <c r="B41" s="13" t="s">
        <v>13</v>
      </c>
      <c r="C41" s="13" t="s">
        <v>71</v>
      </c>
      <c r="D41" s="13" t="s">
        <v>72</v>
      </c>
      <c r="E41" s="15">
        <v>9257.93</v>
      </c>
      <c r="F41" s="15">
        <v>0</v>
      </c>
      <c r="G41" s="13" t="s">
        <v>70</v>
      </c>
      <c r="H41" s="13" t="s">
        <v>17</v>
      </c>
      <c r="I41" s="13" t="s">
        <v>22</v>
      </c>
      <c r="J41" s="27">
        <f t="shared" si="7"/>
        <v>162.67382404104654</v>
      </c>
    </row>
    <row r="42" spans="1:18" ht="10.9" customHeight="1" x14ac:dyDescent="0.2">
      <c r="A42" s="12">
        <v>45383</v>
      </c>
      <c r="B42" s="13" t="s">
        <v>13</v>
      </c>
      <c r="C42" s="13" t="s">
        <v>73</v>
      </c>
      <c r="D42" s="13" t="s">
        <v>74</v>
      </c>
      <c r="E42" s="15">
        <v>4041.41</v>
      </c>
      <c r="F42" s="15">
        <v>0</v>
      </c>
      <c r="G42" s="13" t="s">
        <v>70</v>
      </c>
      <c r="H42" s="13" t="s">
        <v>17</v>
      </c>
      <c r="I42" s="13" t="s">
        <v>18</v>
      </c>
      <c r="J42" s="27">
        <f t="shared" si="7"/>
        <v>71.012809474442548</v>
      </c>
    </row>
    <row r="43" spans="1:18" ht="10.9" customHeight="1" x14ac:dyDescent="0.2">
      <c r="A43" s="12">
        <v>45384</v>
      </c>
      <c r="B43" s="13" t="s">
        <v>13</v>
      </c>
      <c r="C43" s="13" t="s">
        <v>75</v>
      </c>
      <c r="D43" s="13" t="s">
        <v>76</v>
      </c>
      <c r="E43" s="15">
        <v>6330</v>
      </c>
      <c r="F43" s="15">
        <v>0</v>
      </c>
      <c r="G43" s="13" t="s">
        <v>70</v>
      </c>
      <c r="H43" s="13" t="s">
        <v>30</v>
      </c>
      <c r="I43" s="13" t="s">
        <v>31</v>
      </c>
      <c r="J43" s="27">
        <f t="shared" si="7"/>
        <v>111.22630071515172</v>
      </c>
    </row>
    <row r="44" spans="1:18" ht="10.9" customHeight="1" x14ac:dyDescent="0.2">
      <c r="A44" s="12">
        <v>45384</v>
      </c>
      <c r="B44" s="13" t="s">
        <v>13</v>
      </c>
      <c r="C44" s="13" t="s">
        <v>77</v>
      </c>
      <c r="D44" s="13" t="s">
        <v>78</v>
      </c>
      <c r="E44" s="15">
        <v>1058.3</v>
      </c>
      <c r="F44" s="15">
        <v>0</v>
      </c>
      <c r="G44" s="13" t="s">
        <v>70</v>
      </c>
      <c r="H44" s="13" t="s">
        <v>17</v>
      </c>
      <c r="I44" s="13" t="s">
        <v>18</v>
      </c>
      <c r="J44" s="27">
        <f t="shared" si="7"/>
        <v>18.595702061112963</v>
      </c>
    </row>
    <row r="45" spans="1:18" ht="10.9" customHeight="1" x14ac:dyDescent="0.2">
      <c r="A45" s="12">
        <v>45384</v>
      </c>
      <c r="B45" s="13" t="s">
        <v>13</v>
      </c>
      <c r="C45" s="13" t="s">
        <v>79</v>
      </c>
      <c r="D45" s="13" t="s">
        <v>80</v>
      </c>
      <c r="E45" s="15">
        <v>4804.3500000000004</v>
      </c>
      <c r="F45" s="15">
        <v>0</v>
      </c>
      <c r="G45" s="13" t="s">
        <v>70</v>
      </c>
      <c r="H45" s="13" t="s">
        <v>17</v>
      </c>
      <c r="I45" s="13" t="s">
        <v>18</v>
      </c>
      <c r="J45" s="27">
        <f t="shared" si="7"/>
        <v>84.418653687336374</v>
      </c>
    </row>
    <row r="46" spans="1:18" ht="10.9" customHeight="1" x14ac:dyDescent="0.2">
      <c r="A46" s="12">
        <v>45385</v>
      </c>
      <c r="B46" s="13" t="s">
        <v>13</v>
      </c>
      <c r="C46" s="13" t="s">
        <v>81</v>
      </c>
      <c r="D46" s="13" t="s">
        <v>82</v>
      </c>
      <c r="E46" s="15">
        <v>2150.0500000000002</v>
      </c>
      <c r="F46" s="15">
        <v>0</v>
      </c>
      <c r="G46" s="13" t="s">
        <v>70</v>
      </c>
      <c r="H46" s="13" t="s">
        <v>30</v>
      </c>
      <c r="I46" s="13" t="s">
        <v>31</v>
      </c>
      <c r="J46" s="27">
        <f t="shared" si="7"/>
        <v>37.779163957758605</v>
      </c>
    </row>
    <row r="47" spans="1:18" ht="10.9" customHeight="1" x14ac:dyDescent="0.2">
      <c r="A47" s="12">
        <v>45386</v>
      </c>
      <c r="B47" s="13" t="s">
        <v>13</v>
      </c>
      <c r="C47" s="13" t="s">
        <v>83</v>
      </c>
      <c r="D47" s="13" t="s">
        <v>84</v>
      </c>
      <c r="E47" s="15">
        <v>1692.6</v>
      </c>
      <c r="F47" s="15">
        <v>0</v>
      </c>
      <c r="G47" s="13" t="s">
        <v>70</v>
      </c>
      <c r="H47" s="13" t="s">
        <v>17</v>
      </c>
      <c r="I47" s="13" t="s">
        <v>18</v>
      </c>
      <c r="J47" s="27">
        <f t="shared" si="7"/>
        <v>29.741174816819242</v>
      </c>
    </row>
    <row r="48" spans="1:18" ht="10.9" customHeight="1" x14ac:dyDescent="0.2">
      <c r="A48" s="12">
        <v>45386</v>
      </c>
      <c r="B48" s="13" t="s">
        <v>13</v>
      </c>
      <c r="C48" s="13" t="s">
        <v>85</v>
      </c>
      <c r="D48" s="13" t="s">
        <v>15</v>
      </c>
      <c r="E48" s="15">
        <v>1974.7</v>
      </c>
      <c r="F48" s="15">
        <v>0</v>
      </c>
      <c r="G48" s="13" t="s">
        <v>70</v>
      </c>
      <c r="H48" s="13" t="s">
        <v>17</v>
      </c>
      <c r="I48" s="13" t="s">
        <v>18</v>
      </c>
      <c r="J48" s="27">
        <f t="shared" si="7"/>
        <v>34.698037286289122</v>
      </c>
    </row>
    <row r="49" spans="1:10" ht="10.9" customHeight="1" x14ac:dyDescent="0.2">
      <c r="A49" s="12">
        <v>45386</v>
      </c>
      <c r="B49" s="13" t="s">
        <v>13</v>
      </c>
      <c r="C49" s="13" t="s">
        <v>86</v>
      </c>
      <c r="D49" s="13" t="s">
        <v>87</v>
      </c>
      <c r="E49" s="15">
        <v>3082</v>
      </c>
      <c r="F49" s="15">
        <v>0</v>
      </c>
      <c r="G49" s="13" t="s">
        <v>70</v>
      </c>
      <c r="H49" s="13" t="s">
        <v>17</v>
      </c>
      <c r="I49" s="13" t="s">
        <v>18</v>
      </c>
      <c r="J49" s="27">
        <f t="shared" si="7"/>
        <v>54.154732828451444</v>
      </c>
    </row>
    <row r="50" spans="1:10" ht="10.9" customHeight="1" x14ac:dyDescent="0.2">
      <c r="A50" s="12">
        <v>45390</v>
      </c>
      <c r="B50" s="13" t="s">
        <v>13</v>
      </c>
      <c r="C50" s="13" t="s">
        <v>88</v>
      </c>
      <c r="D50" s="13" t="s">
        <v>89</v>
      </c>
      <c r="E50" s="15">
        <v>5054.82</v>
      </c>
      <c r="F50" s="15">
        <v>0</v>
      </c>
      <c r="G50" s="13" t="s">
        <v>70</v>
      </c>
      <c r="H50" s="13" t="s">
        <v>17</v>
      </c>
      <c r="I50" s="13" t="s">
        <v>18</v>
      </c>
      <c r="J50" s="27">
        <f t="shared" si="7"/>
        <v>88.819736079141109</v>
      </c>
    </row>
    <row r="51" spans="1:10" ht="10.9" customHeight="1" x14ac:dyDescent="0.2">
      <c r="A51" s="12">
        <v>45394</v>
      </c>
      <c r="B51" s="13" t="s">
        <v>13</v>
      </c>
      <c r="C51" s="13" t="s">
        <v>90</v>
      </c>
      <c r="D51" s="13" t="s">
        <v>91</v>
      </c>
      <c r="E51" s="15">
        <v>1132.79</v>
      </c>
      <c r="F51" s="15">
        <v>0</v>
      </c>
      <c r="G51" s="13" t="s">
        <v>70</v>
      </c>
      <c r="H51" s="13" t="s">
        <v>17</v>
      </c>
      <c r="I51" s="13" t="s">
        <v>18</v>
      </c>
      <c r="J51" s="27">
        <f t="shared" si="7"/>
        <v>19.904587865263306</v>
      </c>
    </row>
    <row r="52" spans="1:10" ht="10.9" customHeight="1" x14ac:dyDescent="0.2">
      <c r="A52" s="12">
        <v>45397</v>
      </c>
      <c r="B52" s="13" t="s">
        <v>13</v>
      </c>
      <c r="C52" s="13" t="s">
        <v>92</v>
      </c>
      <c r="D52" s="13" t="s">
        <v>93</v>
      </c>
      <c r="E52" s="15">
        <v>5185.79</v>
      </c>
      <c r="F52" s="15">
        <v>0</v>
      </c>
      <c r="G52" s="13" t="s">
        <v>70</v>
      </c>
      <c r="H52" s="13" t="s">
        <v>30</v>
      </c>
      <c r="I52" s="13" t="s">
        <v>31</v>
      </c>
      <c r="J52" s="27">
        <f t="shared" si="7"/>
        <v>91.121048654917331</v>
      </c>
    </row>
    <row r="53" spans="1:10" ht="10.9" customHeight="1" x14ac:dyDescent="0.2">
      <c r="A53" s="12">
        <v>45397</v>
      </c>
      <c r="B53" s="13" t="s">
        <v>13</v>
      </c>
      <c r="C53" s="13" t="s">
        <v>94</v>
      </c>
      <c r="D53" s="13" t="s">
        <v>95</v>
      </c>
      <c r="E53" s="15">
        <v>4390</v>
      </c>
      <c r="F53" s="15">
        <v>0</v>
      </c>
      <c r="G53" s="13" t="s">
        <v>70</v>
      </c>
      <c r="H53" s="13" t="s">
        <v>21</v>
      </c>
      <c r="I53" s="13" t="s">
        <v>22</v>
      </c>
      <c r="J53" s="27">
        <f t="shared" si="7"/>
        <v>77.137987383809801</v>
      </c>
    </row>
    <row r="54" spans="1:10" ht="10.9" customHeight="1" x14ac:dyDescent="0.2">
      <c r="A54" s="12">
        <v>45397</v>
      </c>
      <c r="B54" s="13" t="s">
        <v>13</v>
      </c>
      <c r="C54" s="13" t="s">
        <v>96</v>
      </c>
      <c r="D54" s="13" t="s">
        <v>95</v>
      </c>
      <c r="E54" s="15">
        <v>3655</v>
      </c>
      <c r="F54" s="15">
        <v>0</v>
      </c>
      <c r="G54" s="13" t="s">
        <v>70</v>
      </c>
      <c r="H54" s="13" t="s">
        <v>17</v>
      </c>
      <c r="I54" s="13" t="s">
        <v>18</v>
      </c>
      <c r="J54" s="27">
        <f t="shared" si="7"/>
        <v>64.223085168069446</v>
      </c>
    </row>
    <row r="55" spans="1:10" ht="10.9" customHeight="1" x14ac:dyDescent="0.2">
      <c r="A55" s="12">
        <v>45397</v>
      </c>
      <c r="B55" s="13" t="s">
        <v>13</v>
      </c>
      <c r="C55" s="13" t="s">
        <v>97</v>
      </c>
      <c r="D55" s="13" t="s">
        <v>95</v>
      </c>
      <c r="E55" s="15">
        <v>2920</v>
      </c>
      <c r="F55" s="15">
        <v>0</v>
      </c>
      <c r="G55" s="13" t="s">
        <v>70</v>
      </c>
      <c r="H55" s="13" t="s">
        <v>17</v>
      </c>
      <c r="I55" s="13" t="s">
        <v>18</v>
      </c>
      <c r="J55" s="27">
        <f t="shared" si="7"/>
        <v>51.308182952329076</v>
      </c>
    </row>
    <row r="56" spans="1:10" ht="10.9" customHeight="1" x14ac:dyDescent="0.2">
      <c r="A56" s="12">
        <v>45397</v>
      </c>
      <c r="B56" s="13" t="s">
        <v>13</v>
      </c>
      <c r="C56" s="13" t="s">
        <v>98</v>
      </c>
      <c r="D56" s="13" t="s">
        <v>99</v>
      </c>
      <c r="E56" s="15">
        <v>5203.3599999999997</v>
      </c>
      <c r="F56" s="15">
        <v>0</v>
      </c>
      <c r="G56" s="13" t="s">
        <v>70</v>
      </c>
      <c r="H56" s="13" t="s">
        <v>100</v>
      </c>
      <c r="I56" s="13" t="s">
        <v>101</v>
      </c>
      <c r="J56" s="27">
        <f t="shared" si="7"/>
        <v>91.429776317407871</v>
      </c>
    </row>
    <row r="57" spans="1:10" ht="42" customHeight="1" x14ac:dyDescent="0.2">
      <c r="A57" s="12">
        <v>45398</v>
      </c>
      <c r="B57" s="13" t="s">
        <v>13</v>
      </c>
      <c r="C57" s="14" t="s">
        <v>102</v>
      </c>
      <c r="D57" s="13" t="s">
        <v>24</v>
      </c>
      <c r="E57" s="15">
        <v>347.5</v>
      </c>
      <c r="F57" s="15">
        <v>0</v>
      </c>
      <c r="G57" s="13" t="s">
        <v>70</v>
      </c>
      <c r="H57" s="13" t="s">
        <v>21</v>
      </c>
      <c r="I57" s="13" t="s">
        <v>22</v>
      </c>
      <c r="J57" s="27">
        <f t="shared" si="7"/>
        <v>6.1060251972377921</v>
      </c>
    </row>
    <row r="58" spans="1:10" ht="10.9" customHeight="1" x14ac:dyDescent="0.2">
      <c r="A58" s="12">
        <v>45399</v>
      </c>
      <c r="B58" s="13" t="s">
        <v>13</v>
      </c>
      <c r="C58" s="13" t="s">
        <v>103</v>
      </c>
      <c r="D58" s="13" t="s">
        <v>104</v>
      </c>
      <c r="E58" s="15">
        <v>5071.58</v>
      </c>
      <c r="F58" s="15">
        <v>0</v>
      </c>
      <c r="G58" s="13" t="s">
        <v>70</v>
      </c>
      <c r="H58" s="13" t="s">
        <v>17</v>
      </c>
      <c r="I58" s="13" t="s">
        <v>18</v>
      </c>
      <c r="J58" s="27">
        <f t="shared" si="7"/>
        <v>89.114230992251052</v>
      </c>
    </row>
    <row r="59" spans="1:10" ht="10.9" customHeight="1" x14ac:dyDescent="0.2">
      <c r="A59" s="12">
        <v>45400</v>
      </c>
      <c r="B59" s="13" t="s">
        <v>13</v>
      </c>
      <c r="C59" s="13" t="s">
        <v>105</v>
      </c>
      <c r="D59" s="13" t="s">
        <v>106</v>
      </c>
      <c r="E59" s="15">
        <v>2920</v>
      </c>
      <c r="F59" s="15">
        <v>0</v>
      </c>
      <c r="G59" s="13" t="s">
        <v>70</v>
      </c>
      <c r="H59" s="13" t="s">
        <v>17</v>
      </c>
      <c r="I59" s="13" t="s">
        <v>18</v>
      </c>
      <c r="J59" s="27">
        <f t="shared" si="7"/>
        <v>51.308182952329076</v>
      </c>
    </row>
    <row r="60" spans="1:10" ht="10.9" customHeight="1" x14ac:dyDescent="0.2">
      <c r="A60" s="12">
        <v>45400</v>
      </c>
      <c r="B60" s="13" t="s">
        <v>13</v>
      </c>
      <c r="C60" s="13" t="s">
        <v>107</v>
      </c>
      <c r="D60" s="13" t="s">
        <v>108</v>
      </c>
      <c r="E60" s="15">
        <v>3082</v>
      </c>
      <c r="F60" s="15">
        <v>0</v>
      </c>
      <c r="G60" s="13" t="s">
        <v>70</v>
      </c>
      <c r="H60" s="13" t="s">
        <v>17</v>
      </c>
      <c r="I60" s="13" t="s">
        <v>18</v>
      </c>
      <c r="J60" s="27">
        <f t="shared" si="7"/>
        <v>54.154732828451444</v>
      </c>
    </row>
    <row r="61" spans="1:10" ht="10.9" customHeight="1" x14ac:dyDescent="0.2">
      <c r="A61" s="12">
        <v>45401</v>
      </c>
      <c r="B61" s="13" t="s">
        <v>13</v>
      </c>
      <c r="C61" s="13" t="s">
        <v>109</v>
      </c>
      <c r="D61" s="13" t="s">
        <v>110</v>
      </c>
      <c r="E61" s="15">
        <v>775.92</v>
      </c>
      <c r="F61" s="15">
        <v>0</v>
      </c>
      <c r="G61" s="13" t="s">
        <v>70</v>
      </c>
      <c r="H61" s="13" t="s">
        <v>30</v>
      </c>
      <c r="I61" s="13" t="s">
        <v>31</v>
      </c>
      <c r="J61" s="27">
        <f t="shared" si="7"/>
        <v>13.633919628894237</v>
      </c>
    </row>
    <row r="62" spans="1:10" ht="10.9" customHeight="1" x14ac:dyDescent="0.2">
      <c r="A62" s="12">
        <v>45401</v>
      </c>
      <c r="B62" s="13" t="s">
        <v>13</v>
      </c>
      <c r="C62" s="13" t="s">
        <v>111</v>
      </c>
      <c r="D62" s="13" t="s">
        <v>112</v>
      </c>
      <c r="E62" s="15">
        <v>3328.24</v>
      </c>
      <c r="F62" s="15">
        <v>0</v>
      </c>
      <c r="G62" s="13" t="s">
        <v>70</v>
      </c>
      <c r="H62" s="13" t="s">
        <v>17</v>
      </c>
      <c r="I62" s="13" t="s">
        <v>18</v>
      </c>
      <c r="J62" s="27">
        <f t="shared" si="7"/>
        <v>58.481488640157437</v>
      </c>
    </row>
    <row r="63" spans="1:10" ht="10.9" customHeight="1" x14ac:dyDescent="0.2">
      <c r="A63" s="12">
        <v>45401</v>
      </c>
      <c r="B63" s="13" t="s">
        <v>13</v>
      </c>
      <c r="C63" s="13" t="s">
        <v>113</v>
      </c>
      <c r="D63" s="13" t="s">
        <v>114</v>
      </c>
      <c r="E63" s="15">
        <v>4447.87</v>
      </c>
      <c r="F63" s="15">
        <v>0</v>
      </c>
      <c r="G63" s="13" t="s">
        <v>70</v>
      </c>
      <c r="H63" s="13" t="s">
        <v>17</v>
      </c>
      <c r="I63" s="13" t="s">
        <v>18</v>
      </c>
      <c r="J63" s="27">
        <f t="shared" si="7"/>
        <v>78.154838256224622</v>
      </c>
    </row>
    <row r="64" spans="1:10" ht="10.9" customHeight="1" x14ac:dyDescent="0.2">
      <c r="A64" s="12">
        <v>45405</v>
      </c>
      <c r="B64" s="13" t="s">
        <v>13</v>
      </c>
      <c r="C64" s="13" t="s">
        <v>103</v>
      </c>
      <c r="D64" s="13" t="s">
        <v>115</v>
      </c>
      <c r="E64" s="15">
        <v>776.21</v>
      </c>
      <c r="F64" s="15">
        <v>0</v>
      </c>
      <c r="G64" s="13" t="s">
        <v>70</v>
      </c>
      <c r="H64" s="13" t="s">
        <v>17</v>
      </c>
      <c r="I64" s="13" t="s">
        <v>18</v>
      </c>
      <c r="J64" s="27">
        <f t="shared" si="7"/>
        <v>13.639015304598407</v>
      </c>
    </row>
    <row r="65" spans="1:18" ht="10.9" customHeight="1" x14ac:dyDescent="0.2">
      <c r="A65" s="12">
        <v>45408</v>
      </c>
      <c r="B65" s="13" t="s">
        <v>13</v>
      </c>
      <c r="C65" s="13" t="s">
        <v>116</v>
      </c>
      <c r="D65" s="13" t="s">
        <v>117</v>
      </c>
      <c r="E65" s="15">
        <v>3082</v>
      </c>
      <c r="F65" s="15">
        <v>0</v>
      </c>
      <c r="G65" s="13" t="s">
        <v>70</v>
      </c>
      <c r="H65" s="13" t="s">
        <v>21</v>
      </c>
      <c r="I65" s="13" t="s">
        <v>22</v>
      </c>
      <c r="J65" s="27">
        <f t="shared" si="7"/>
        <v>54.154732828451444</v>
      </c>
    </row>
    <row r="66" spans="1:18" ht="10.9" customHeight="1" x14ac:dyDescent="0.2">
      <c r="A66" s="12">
        <v>45411</v>
      </c>
      <c r="B66" s="13" t="s">
        <v>118</v>
      </c>
      <c r="C66" s="13" t="s">
        <v>119</v>
      </c>
      <c r="D66" s="13"/>
      <c r="E66" s="15">
        <v>10000</v>
      </c>
      <c r="F66" s="15">
        <v>0</v>
      </c>
      <c r="G66" s="13" t="s">
        <v>70</v>
      </c>
      <c r="H66" s="13" t="s">
        <v>53</v>
      </c>
      <c r="I66" s="13" t="s">
        <v>18</v>
      </c>
      <c r="J66" s="27">
        <f t="shared" si="7"/>
        <v>175.71295531619546</v>
      </c>
    </row>
    <row r="67" spans="1:18" ht="10.9" customHeight="1" x14ac:dyDescent="0.2">
      <c r="A67" s="12">
        <v>45412</v>
      </c>
      <c r="B67" s="13" t="s">
        <v>13</v>
      </c>
      <c r="C67" s="13" t="s">
        <v>120</v>
      </c>
      <c r="D67" s="13" t="s">
        <v>29</v>
      </c>
      <c r="E67" s="15">
        <v>1442.04</v>
      </c>
      <c r="F67" s="15">
        <v>0</v>
      </c>
      <c r="G67" s="13" t="s">
        <v>70</v>
      </c>
      <c r="H67" s="13" t="s">
        <v>30</v>
      </c>
      <c r="I67" s="13" t="s">
        <v>31</v>
      </c>
      <c r="J67" s="27">
        <f t="shared" si="7"/>
        <v>25.338511008416649</v>
      </c>
    </row>
    <row r="68" spans="1:18" ht="10.9" customHeight="1" x14ac:dyDescent="0.2">
      <c r="A68" s="12">
        <v>45412</v>
      </c>
      <c r="B68" s="13" t="s">
        <v>13</v>
      </c>
      <c r="C68" s="13" t="s">
        <v>121</v>
      </c>
      <c r="D68" s="13" t="s">
        <v>122</v>
      </c>
      <c r="E68" s="15">
        <v>2640</v>
      </c>
      <c r="F68" s="15">
        <v>0</v>
      </c>
      <c r="G68" s="13" t="s">
        <v>70</v>
      </c>
      <c r="H68" s="13" t="s">
        <v>17</v>
      </c>
      <c r="I68" s="13" t="s">
        <v>18</v>
      </c>
      <c r="J68" s="27">
        <f t="shared" si="7"/>
        <v>46.388220203475598</v>
      </c>
    </row>
    <row r="69" spans="1:18" ht="10.9" customHeight="1" x14ac:dyDescent="0.2">
      <c r="A69" s="16" t="s">
        <v>123</v>
      </c>
      <c r="B69" s="16"/>
      <c r="C69" s="16"/>
      <c r="D69" s="16"/>
      <c r="E69" s="17">
        <f>SUM(E40:E68)</f>
        <v>102486.45999999999</v>
      </c>
      <c r="F69" s="17">
        <f>SUM(F40:F68)</f>
        <v>0</v>
      </c>
      <c r="G69" s="16"/>
      <c r="H69" s="16"/>
      <c r="I69" s="16"/>
      <c r="J69" s="27">
        <f t="shared" si="7"/>
        <v>1800.8198766495052</v>
      </c>
    </row>
    <row r="70" spans="1:18" ht="13.35" customHeight="1" x14ac:dyDescent="0.2">
      <c r="J70" s="27">
        <f t="shared" si="7"/>
        <v>0</v>
      </c>
    </row>
    <row r="71" spans="1:18" s="5" customFormat="1" ht="12.2" customHeight="1" x14ac:dyDescent="0.2">
      <c r="A71" s="8" t="s">
        <v>124</v>
      </c>
      <c r="B71" s="8"/>
      <c r="C71" s="8"/>
      <c r="D71" s="8"/>
      <c r="E71" s="8"/>
      <c r="F71" s="8"/>
      <c r="G71" s="8"/>
      <c r="H71" s="8"/>
      <c r="I71" s="8"/>
      <c r="J71" s="27">
        <f t="shared" si="7"/>
        <v>0</v>
      </c>
      <c r="K71"/>
      <c r="L71"/>
      <c r="M71"/>
      <c r="N71"/>
      <c r="O71"/>
      <c r="P71"/>
      <c r="Q71"/>
      <c r="R71"/>
    </row>
    <row r="72" spans="1:18" ht="31.7" customHeight="1" x14ac:dyDescent="0.2">
      <c r="A72" s="9">
        <v>45383</v>
      </c>
      <c r="B72" s="10" t="s">
        <v>13</v>
      </c>
      <c r="C72" s="18" t="s">
        <v>125</v>
      </c>
      <c r="D72" s="10" t="s">
        <v>126</v>
      </c>
      <c r="E72" s="11">
        <v>270</v>
      </c>
      <c r="F72" s="11">
        <v>0</v>
      </c>
      <c r="G72" s="10" t="s">
        <v>127</v>
      </c>
      <c r="H72" s="10" t="s">
        <v>30</v>
      </c>
      <c r="I72" s="10" t="s">
        <v>31</v>
      </c>
      <c r="J72" s="27">
        <f t="shared" si="7"/>
        <v>4.7442497935372776</v>
      </c>
    </row>
    <row r="73" spans="1:18" ht="10.9" customHeight="1" x14ac:dyDescent="0.2">
      <c r="A73" s="16" t="s">
        <v>128</v>
      </c>
      <c r="B73" s="16"/>
      <c r="C73" s="16"/>
      <c r="D73" s="16"/>
      <c r="E73" s="17">
        <f>E72</f>
        <v>270</v>
      </c>
      <c r="F73" s="17">
        <f>F72</f>
        <v>0</v>
      </c>
      <c r="G73" s="16"/>
      <c r="H73" s="16"/>
      <c r="I73" s="16"/>
      <c r="J73" s="27">
        <f t="shared" si="7"/>
        <v>4.7442497935372776</v>
      </c>
    </row>
    <row r="74" spans="1:18" ht="13.35" customHeight="1" x14ac:dyDescent="0.2">
      <c r="J74" s="27">
        <f t="shared" si="7"/>
        <v>0</v>
      </c>
    </row>
    <row r="75" spans="1:18" s="5" customFormat="1" ht="12.2" customHeight="1" x14ac:dyDescent="0.2">
      <c r="A75" s="8" t="s">
        <v>129</v>
      </c>
      <c r="B75" s="8"/>
      <c r="C75" s="8"/>
      <c r="D75" s="8"/>
      <c r="E75" s="8"/>
      <c r="F75" s="8"/>
      <c r="G75" s="8"/>
      <c r="H75" s="8"/>
      <c r="I75" s="8"/>
      <c r="J75" s="27">
        <f t="shared" si="7"/>
        <v>0</v>
      </c>
      <c r="K75"/>
      <c r="L75"/>
      <c r="M75"/>
      <c r="N75"/>
      <c r="O75"/>
      <c r="P75"/>
      <c r="Q75"/>
      <c r="R75"/>
    </row>
    <row r="76" spans="1:18" ht="10.9" customHeight="1" x14ac:dyDescent="0.2">
      <c r="A76" s="9">
        <v>45383</v>
      </c>
      <c r="B76" s="10" t="s">
        <v>13</v>
      </c>
      <c r="C76" s="10" t="s">
        <v>130</v>
      </c>
      <c r="D76" s="10" t="s">
        <v>131</v>
      </c>
      <c r="E76" s="11">
        <v>1500</v>
      </c>
      <c r="F76" s="11">
        <v>0</v>
      </c>
      <c r="G76" s="10" t="s">
        <v>132</v>
      </c>
      <c r="H76" s="10" t="s">
        <v>133</v>
      </c>
      <c r="I76" s="13" t="s">
        <v>31</v>
      </c>
      <c r="J76" s="27">
        <f t="shared" si="7"/>
        <v>26.356943297429318</v>
      </c>
    </row>
    <row r="77" spans="1:18" ht="10.9" customHeight="1" x14ac:dyDescent="0.2">
      <c r="A77" s="12">
        <v>45383</v>
      </c>
      <c r="B77" s="13" t="s">
        <v>13</v>
      </c>
      <c r="C77" s="13" t="s">
        <v>134</v>
      </c>
      <c r="D77" s="13" t="s">
        <v>131</v>
      </c>
      <c r="E77" s="15">
        <v>4500</v>
      </c>
      <c r="F77" s="15">
        <v>0</v>
      </c>
      <c r="G77" s="13" t="s">
        <v>132</v>
      </c>
      <c r="H77" s="13" t="s">
        <v>133</v>
      </c>
      <c r="I77" s="13" t="s">
        <v>31</v>
      </c>
      <c r="J77" s="27">
        <f t="shared" si="7"/>
        <v>79.070829892287961</v>
      </c>
    </row>
    <row r="78" spans="1:18" ht="10.9" customHeight="1" x14ac:dyDescent="0.2">
      <c r="A78" s="12">
        <v>45383</v>
      </c>
      <c r="B78" s="13" t="s">
        <v>13</v>
      </c>
      <c r="C78" s="13" t="s">
        <v>135</v>
      </c>
      <c r="D78" s="13" t="s">
        <v>131</v>
      </c>
      <c r="E78" s="15">
        <v>4500</v>
      </c>
      <c r="F78" s="15">
        <v>0</v>
      </c>
      <c r="G78" s="13" t="s">
        <v>132</v>
      </c>
      <c r="H78" s="13" t="s">
        <v>133</v>
      </c>
      <c r="I78" s="13" t="s">
        <v>31</v>
      </c>
      <c r="J78" s="27">
        <f t="shared" si="7"/>
        <v>79.070829892287961</v>
      </c>
    </row>
    <row r="79" spans="1:18" ht="10.9" customHeight="1" x14ac:dyDescent="0.2">
      <c r="A79" s="12">
        <v>45383</v>
      </c>
      <c r="B79" s="13" t="s">
        <v>13</v>
      </c>
      <c r="C79" s="13" t="s">
        <v>136</v>
      </c>
      <c r="D79" s="13" t="s">
        <v>131</v>
      </c>
      <c r="E79" s="15">
        <v>4500</v>
      </c>
      <c r="F79" s="15">
        <v>0</v>
      </c>
      <c r="G79" s="13" t="s">
        <v>132</v>
      </c>
      <c r="H79" s="13" t="s">
        <v>133</v>
      </c>
      <c r="I79" s="13" t="s">
        <v>31</v>
      </c>
      <c r="J79" s="27">
        <f t="shared" si="7"/>
        <v>79.070829892287961</v>
      </c>
    </row>
    <row r="80" spans="1:18" ht="10.9" customHeight="1" x14ac:dyDescent="0.2">
      <c r="A80" s="12">
        <v>45383</v>
      </c>
      <c r="B80" s="13" t="s">
        <v>13</v>
      </c>
      <c r="C80" s="13" t="s">
        <v>137</v>
      </c>
      <c r="D80" s="13" t="s">
        <v>131</v>
      </c>
      <c r="E80" s="15">
        <v>4500</v>
      </c>
      <c r="F80" s="15">
        <v>0</v>
      </c>
      <c r="G80" s="13" t="s">
        <v>132</v>
      </c>
      <c r="H80" s="13" t="s">
        <v>133</v>
      </c>
      <c r="I80" s="13" t="s">
        <v>31</v>
      </c>
      <c r="J80" s="27">
        <f t="shared" si="7"/>
        <v>79.070829892287961</v>
      </c>
    </row>
    <row r="81" spans="1:10" ht="10.9" customHeight="1" x14ac:dyDescent="0.2">
      <c r="A81" s="12">
        <v>45383</v>
      </c>
      <c r="B81" s="13" t="s">
        <v>13</v>
      </c>
      <c r="C81" s="13" t="s">
        <v>138</v>
      </c>
      <c r="D81" s="13" t="s">
        <v>131</v>
      </c>
      <c r="E81" s="15">
        <v>4500</v>
      </c>
      <c r="F81" s="15">
        <v>0</v>
      </c>
      <c r="G81" s="13" t="s">
        <v>132</v>
      </c>
      <c r="H81" s="13" t="s">
        <v>133</v>
      </c>
      <c r="I81" s="13" t="s">
        <v>31</v>
      </c>
      <c r="J81" s="27">
        <f t="shared" si="7"/>
        <v>79.070829892287961</v>
      </c>
    </row>
    <row r="82" spans="1:10" ht="10.9" customHeight="1" x14ac:dyDescent="0.2">
      <c r="A82" s="12">
        <v>45383</v>
      </c>
      <c r="B82" s="13" t="s">
        <v>13</v>
      </c>
      <c r="C82" s="13" t="s">
        <v>139</v>
      </c>
      <c r="D82" s="13" t="s">
        <v>131</v>
      </c>
      <c r="E82" s="15">
        <v>1500</v>
      </c>
      <c r="F82" s="15">
        <v>0</v>
      </c>
      <c r="G82" s="13" t="s">
        <v>132</v>
      </c>
      <c r="H82" s="13" t="s">
        <v>133</v>
      </c>
      <c r="I82" s="13" t="s">
        <v>31</v>
      </c>
      <c r="J82" s="27">
        <f t="shared" si="7"/>
        <v>26.356943297429318</v>
      </c>
    </row>
    <row r="83" spans="1:10" ht="10.9" customHeight="1" x14ac:dyDescent="0.2">
      <c r="A83" s="12">
        <v>45383</v>
      </c>
      <c r="B83" s="13" t="s">
        <v>13</v>
      </c>
      <c r="C83" s="13" t="s">
        <v>140</v>
      </c>
      <c r="D83" s="13" t="s">
        <v>131</v>
      </c>
      <c r="E83" s="15">
        <v>3500</v>
      </c>
      <c r="F83" s="15">
        <v>0</v>
      </c>
      <c r="G83" s="13" t="s">
        <v>132</v>
      </c>
      <c r="H83" s="13" t="s">
        <v>133</v>
      </c>
      <c r="I83" s="13" t="s">
        <v>31</v>
      </c>
      <c r="J83" s="27">
        <f t="shared" si="7"/>
        <v>61.499534360668413</v>
      </c>
    </row>
    <row r="84" spans="1:10" ht="10.9" customHeight="1" x14ac:dyDescent="0.2">
      <c r="A84" s="12">
        <v>45383</v>
      </c>
      <c r="B84" s="13" t="s">
        <v>13</v>
      </c>
      <c r="C84" s="13" t="s">
        <v>141</v>
      </c>
      <c r="D84" s="13" t="s">
        <v>131</v>
      </c>
      <c r="E84" s="15">
        <v>4500</v>
      </c>
      <c r="F84" s="15">
        <v>0</v>
      </c>
      <c r="G84" s="13" t="s">
        <v>132</v>
      </c>
      <c r="H84" s="13" t="s">
        <v>133</v>
      </c>
      <c r="I84" s="13" t="s">
        <v>31</v>
      </c>
      <c r="J84" s="27">
        <f t="shared" si="7"/>
        <v>79.070829892287961</v>
      </c>
    </row>
    <row r="85" spans="1:10" ht="10.9" customHeight="1" x14ac:dyDescent="0.2">
      <c r="A85" s="12">
        <v>45383</v>
      </c>
      <c r="B85" s="13" t="s">
        <v>13</v>
      </c>
      <c r="C85" s="13" t="s">
        <v>142</v>
      </c>
      <c r="D85" s="13" t="s">
        <v>131</v>
      </c>
      <c r="E85" s="15">
        <v>4500</v>
      </c>
      <c r="F85" s="15">
        <v>0</v>
      </c>
      <c r="G85" s="13" t="s">
        <v>132</v>
      </c>
      <c r="H85" s="13" t="s">
        <v>133</v>
      </c>
      <c r="I85" s="13" t="s">
        <v>31</v>
      </c>
      <c r="J85" s="27">
        <f t="shared" si="7"/>
        <v>79.070829892287961</v>
      </c>
    </row>
    <row r="86" spans="1:10" ht="10.9" customHeight="1" x14ac:dyDescent="0.2">
      <c r="A86" s="12">
        <v>45383</v>
      </c>
      <c r="B86" s="13" t="s">
        <v>13</v>
      </c>
      <c r="C86" s="13" t="s">
        <v>143</v>
      </c>
      <c r="D86" s="13" t="s">
        <v>131</v>
      </c>
      <c r="E86" s="15">
        <v>4500</v>
      </c>
      <c r="F86" s="15">
        <v>0</v>
      </c>
      <c r="G86" s="13" t="s">
        <v>132</v>
      </c>
      <c r="H86" s="13" t="s">
        <v>133</v>
      </c>
      <c r="I86" s="13" t="s">
        <v>31</v>
      </c>
      <c r="J86" s="27">
        <f t="shared" si="7"/>
        <v>79.070829892287961</v>
      </c>
    </row>
    <row r="87" spans="1:10" ht="10.9" customHeight="1" x14ac:dyDescent="0.2">
      <c r="A87" s="12">
        <v>45383</v>
      </c>
      <c r="B87" s="13" t="s">
        <v>13</v>
      </c>
      <c r="C87" s="13" t="s">
        <v>144</v>
      </c>
      <c r="D87" s="13" t="s">
        <v>131</v>
      </c>
      <c r="E87" s="15">
        <v>4500</v>
      </c>
      <c r="F87" s="15">
        <v>0</v>
      </c>
      <c r="G87" s="13" t="s">
        <v>132</v>
      </c>
      <c r="H87" s="13" t="s">
        <v>133</v>
      </c>
      <c r="I87" s="13" t="s">
        <v>31</v>
      </c>
      <c r="J87" s="27">
        <f t="shared" si="7"/>
        <v>79.070829892287961</v>
      </c>
    </row>
    <row r="88" spans="1:10" ht="10.9" customHeight="1" x14ac:dyDescent="0.2">
      <c r="A88" s="12">
        <v>45383</v>
      </c>
      <c r="B88" s="13" t="s">
        <v>13</v>
      </c>
      <c r="C88" s="13" t="s">
        <v>145</v>
      </c>
      <c r="D88" s="13" t="s">
        <v>131</v>
      </c>
      <c r="E88" s="15">
        <v>3500</v>
      </c>
      <c r="F88" s="15">
        <v>0</v>
      </c>
      <c r="G88" s="13" t="s">
        <v>132</v>
      </c>
      <c r="H88" s="13" t="s">
        <v>133</v>
      </c>
      <c r="I88" s="13" t="s">
        <v>31</v>
      </c>
      <c r="J88" s="27">
        <f t="shared" si="7"/>
        <v>61.499534360668413</v>
      </c>
    </row>
    <row r="89" spans="1:10" ht="10.9" customHeight="1" x14ac:dyDescent="0.2">
      <c r="A89" s="12">
        <v>45383</v>
      </c>
      <c r="B89" s="13" t="s">
        <v>13</v>
      </c>
      <c r="C89" s="13" t="s">
        <v>146</v>
      </c>
      <c r="D89" s="13" t="s">
        <v>131</v>
      </c>
      <c r="E89" s="15">
        <v>2500</v>
      </c>
      <c r="F89" s="15">
        <v>0</v>
      </c>
      <c r="G89" s="13" t="s">
        <v>132</v>
      </c>
      <c r="H89" s="13" t="s">
        <v>133</v>
      </c>
      <c r="I89" s="13" t="s">
        <v>31</v>
      </c>
      <c r="J89" s="27">
        <f t="shared" si="7"/>
        <v>43.928238829048865</v>
      </c>
    </row>
    <row r="90" spans="1:10" ht="10.9" customHeight="1" x14ac:dyDescent="0.2">
      <c r="A90" s="12">
        <v>45383</v>
      </c>
      <c r="B90" s="13" t="s">
        <v>13</v>
      </c>
      <c r="C90" s="13" t="s">
        <v>147</v>
      </c>
      <c r="D90" s="13" t="s">
        <v>131</v>
      </c>
      <c r="E90" s="15">
        <v>1200</v>
      </c>
      <c r="F90" s="15">
        <v>0</v>
      </c>
      <c r="G90" s="13" t="s">
        <v>132</v>
      </c>
      <c r="H90" s="13" t="s">
        <v>133</v>
      </c>
      <c r="I90" s="13" t="s">
        <v>31</v>
      </c>
      <c r="J90" s="27">
        <f t="shared" si="7"/>
        <v>21.085554637943456</v>
      </c>
    </row>
    <row r="91" spans="1:10" ht="10.9" customHeight="1" x14ac:dyDescent="0.2">
      <c r="A91" s="12">
        <v>45383</v>
      </c>
      <c r="B91" s="13" t="s">
        <v>13</v>
      </c>
      <c r="C91" s="13" t="s">
        <v>148</v>
      </c>
      <c r="D91" s="13" t="s">
        <v>149</v>
      </c>
      <c r="E91" s="15">
        <v>9000</v>
      </c>
      <c r="F91" s="15">
        <v>0</v>
      </c>
      <c r="G91" s="13" t="s">
        <v>132</v>
      </c>
      <c r="H91" s="13" t="s">
        <v>30</v>
      </c>
      <c r="I91" s="13" t="s">
        <v>31</v>
      </c>
      <c r="J91" s="27">
        <f t="shared" si="7"/>
        <v>158.14165978457592</v>
      </c>
    </row>
    <row r="92" spans="1:10" ht="10.9" customHeight="1" x14ac:dyDescent="0.2">
      <c r="A92" s="12">
        <v>45385</v>
      </c>
      <c r="B92" s="13" t="s">
        <v>13</v>
      </c>
      <c r="C92" s="13" t="s">
        <v>150</v>
      </c>
      <c r="D92" s="13" t="s">
        <v>151</v>
      </c>
      <c r="E92" s="15">
        <v>22478</v>
      </c>
      <c r="F92" s="15">
        <v>0</v>
      </c>
      <c r="G92" s="13" t="s">
        <v>132</v>
      </c>
      <c r="H92" s="13" t="s">
        <v>100</v>
      </c>
      <c r="I92" s="13" t="s">
        <v>101</v>
      </c>
      <c r="J92" s="27">
        <f t="shared" si="7"/>
        <v>394.96758095974417</v>
      </c>
    </row>
    <row r="93" spans="1:10" ht="21.4" customHeight="1" x14ac:dyDescent="0.2">
      <c r="A93" s="12">
        <v>45398</v>
      </c>
      <c r="B93" s="13" t="s">
        <v>13</v>
      </c>
      <c r="C93" s="14" t="s">
        <v>152</v>
      </c>
      <c r="D93" s="13" t="s">
        <v>153</v>
      </c>
      <c r="E93" s="15">
        <v>86000</v>
      </c>
      <c r="F93" s="15">
        <v>0</v>
      </c>
      <c r="G93" s="13" t="s">
        <v>132</v>
      </c>
      <c r="H93" s="13" t="s">
        <v>21</v>
      </c>
      <c r="I93" s="13" t="s">
        <v>22</v>
      </c>
      <c r="J93" s="27">
        <f t="shared" si="7"/>
        <v>1511.131415719281</v>
      </c>
    </row>
    <row r="94" spans="1:10" ht="10.9" customHeight="1" x14ac:dyDescent="0.2">
      <c r="A94" s="12">
        <v>45398</v>
      </c>
      <c r="B94" s="13" t="s">
        <v>13</v>
      </c>
      <c r="C94" s="13" t="s">
        <v>154</v>
      </c>
      <c r="D94" s="13" t="s">
        <v>155</v>
      </c>
      <c r="E94" s="15">
        <v>6000</v>
      </c>
      <c r="F94" s="15">
        <v>0</v>
      </c>
      <c r="G94" s="13" t="s">
        <v>132</v>
      </c>
      <c r="H94" s="13" t="s">
        <v>133</v>
      </c>
      <c r="I94" s="13" t="s">
        <v>31</v>
      </c>
      <c r="J94" s="27">
        <f t="shared" si="7"/>
        <v>105.42777318971727</v>
      </c>
    </row>
    <row r="95" spans="1:10" ht="10.9" customHeight="1" x14ac:dyDescent="0.2">
      <c r="A95" s="12">
        <v>45398</v>
      </c>
      <c r="B95" s="13" t="s">
        <v>13</v>
      </c>
      <c r="C95" s="13" t="s">
        <v>156</v>
      </c>
      <c r="D95" s="13" t="s">
        <v>155</v>
      </c>
      <c r="E95" s="15">
        <v>1200</v>
      </c>
      <c r="F95" s="15">
        <v>0</v>
      </c>
      <c r="G95" s="13" t="s">
        <v>132</v>
      </c>
      <c r="H95" s="13" t="s">
        <v>133</v>
      </c>
      <c r="I95" s="13" t="s">
        <v>31</v>
      </c>
      <c r="J95" s="27">
        <f t="shared" ref="J95:J158" si="9">E95/$J$6</f>
        <v>21.085554637943456</v>
      </c>
    </row>
    <row r="96" spans="1:10" ht="10.9" customHeight="1" x14ac:dyDescent="0.2">
      <c r="A96" s="12">
        <v>45398</v>
      </c>
      <c r="B96" s="13" t="s">
        <v>13</v>
      </c>
      <c r="C96" s="13" t="s">
        <v>157</v>
      </c>
      <c r="D96" s="13" t="s">
        <v>155</v>
      </c>
      <c r="E96" s="15">
        <v>1200</v>
      </c>
      <c r="F96" s="15">
        <v>0</v>
      </c>
      <c r="G96" s="13" t="s">
        <v>132</v>
      </c>
      <c r="H96" s="13" t="s">
        <v>133</v>
      </c>
      <c r="I96" s="13" t="s">
        <v>31</v>
      </c>
      <c r="J96" s="27">
        <f t="shared" si="9"/>
        <v>21.085554637943456</v>
      </c>
    </row>
    <row r="97" spans="1:18" ht="10.9" customHeight="1" x14ac:dyDescent="0.2">
      <c r="A97" s="12">
        <v>45398</v>
      </c>
      <c r="B97" s="13" t="s">
        <v>13</v>
      </c>
      <c r="C97" s="13" t="s">
        <v>158</v>
      </c>
      <c r="D97" s="13" t="s">
        <v>155</v>
      </c>
      <c r="E97" s="15">
        <v>3600</v>
      </c>
      <c r="F97" s="15">
        <v>0</v>
      </c>
      <c r="G97" s="13" t="s">
        <v>132</v>
      </c>
      <c r="H97" s="13" t="s">
        <v>133</v>
      </c>
      <c r="I97" s="13" t="s">
        <v>31</v>
      </c>
      <c r="J97" s="27">
        <f>(E97-F97)/$J$6</f>
        <v>63.256663913830366</v>
      </c>
    </row>
    <row r="98" spans="1:18" ht="10.9" customHeight="1" x14ac:dyDescent="0.2">
      <c r="A98" s="12">
        <v>45399</v>
      </c>
      <c r="B98" s="13" t="s">
        <v>13</v>
      </c>
      <c r="C98" s="13" t="s">
        <v>159</v>
      </c>
      <c r="D98" s="13" t="s">
        <v>160</v>
      </c>
      <c r="E98" s="15">
        <v>2000</v>
      </c>
      <c r="F98" s="15">
        <v>0</v>
      </c>
      <c r="G98" s="13" t="s">
        <v>132</v>
      </c>
      <c r="H98" s="13" t="s">
        <v>17</v>
      </c>
      <c r="I98" s="13" t="s">
        <v>18</v>
      </c>
      <c r="J98" s="27">
        <f t="shared" si="9"/>
        <v>35.142591063239095</v>
      </c>
    </row>
    <row r="99" spans="1:18" ht="10.9" customHeight="1" x14ac:dyDescent="0.2">
      <c r="A99" s="12">
        <v>45399</v>
      </c>
      <c r="B99" s="13" t="s">
        <v>13</v>
      </c>
      <c r="C99" s="13" t="s">
        <v>161</v>
      </c>
      <c r="D99" s="13" t="s">
        <v>160</v>
      </c>
      <c r="E99" s="15">
        <v>100</v>
      </c>
      <c r="F99" s="15">
        <v>0</v>
      </c>
      <c r="G99" s="13" t="s">
        <v>132</v>
      </c>
      <c r="H99" s="13" t="s">
        <v>17</v>
      </c>
      <c r="I99" s="13" t="s">
        <v>18</v>
      </c>
      <c r="J99" s="27">
        <f t="shared" si="9"/>
        <v>1.7571295531619546</v>
      </c>
    </row>
    <row r="100" spans="1:18" ht="10.9" customHeight="1" x14ac:dyDescent="0.2">
      <c r="A100" s="12">
        <v>45399</v>
      </c>
      <c r="B100" s="13" t="s">
        <v>13</v>
      </c>
      <c r="C100" s="13" t="s">
        <v>162</v>
      </c>
      <c r="D100" s="13" t="s">
        <v>160</v>
      </c>
      <c r="E100" s="15">
        <v>100</v>
      </c>
      <c r="F100" s="15">
        <v>0</v>
      </c>
      <c r="G100" s="13" t="s">
        <v>132</v>
      </c>
      <c r="H100" s="13" t="s">
        <v>17</v>
      </c>
      <c r="I100" s="13" t="s">
        <v>18</v>
      </c>
      <c r="J100" s="27">
        <f t="shared" si="9"/>
        <v>1.7571295531619546</v>
      </c>
    </row>
    <row r="101" spans="1:18" ht="10.9" customHeight="1" x14ac:dyDescent="0.2">
      <c r="A101" s="12">
        <v>45399</v>
      </c>
      <c r="B101" s="13" t="s">
        <v>13</v>
      </c>
      <c r="C101" s="13" t="s">
        <v>163</v>
      </c>
      <c r="D101" s="13" t="s">
        <v>160</v>
      </c>
      <c r="E101" s="15">
        <v>50</v>
      </c>
      <c r="F101" s="15">
        <v>0</v>
      </c>
      <c r="G101" s="13" t="s">
        <v>132</v>
      </c>
      <c r="H101" s="13" t="s">
        <v>17</v>
      </c>
      <c r="I101" s="13" t="s">
        <v>18</v>
      </c>
      <c r="J101" s="27">
        <f t="shared" si="9"/>
        <v>0.87856477658097731</v>
      </c>
    </row>
    <row r="102" spans="1:18" ht="10.9" customHeight="1" x14ac:dyDescent="0.2">
      <c r="A102" s="12">
        <v>45399</v>
      </c>
      <c r="B102" s="13" t="s">
        <v>13</v>
      </c>
      <c r="C102" s="13" t="s">
        <v>164</v>
      </c>
      <c r="D102" s="13" t="s">
        <v>160</v>
      </c>
      <c r="E102" s="15">
        <v>70</v>
      </c>
      <c r="F102" s="15">
        <v>0</v>
      </c>
      <c r="G102" s="13" t="s">
        <v>132</v>
      </c>
      <c r="H102" s="13" t="s">
        <v>17</v>
      </c>
      <c r="I102" s="13" t="s">
        <v>18</v>
      </c>
      <c r="J102" s="27">
        <f>(E102-F102)/$J$6</f>
        <v>1.2299906872133681</v>
      </c>
    </row>
    <row r="103" spans="1:18" ht="21.4" customHeight="1" x14ac:dyDescent="0.2">
      <c r="A103" s="12">
        <v>45401</v>
      </c>
      <c r="B103" s="13" t="s">
        <v>13</v>
      </c>
      <c r="C103" s="14" t="s">
        <v>165</v>
      </c>
      <c r="D103" s="13" t="s">
        <v>166</v>
      </c>
      <c r="E103" s="15">
        <v>20700</v>
      </c>
      <c r="F103" s="15">
        <v>0</v>
      </c>
      <c r="G103" s="13" t="s">
        <v>132</v>
      </c>
      <c r="H103" s="13" t="s">
        <v>21</v>
      </c>
      <c r="I103" s="13" t="s">
        <v>22</v>
      </c>
      <c r="J103" s="27">
        <f t="shared" si="9"/>
        <v>363.72581750452463</v>
      </c>
    </row>
    <row r="104" spans="1:18" ht="21.4" customHeight="1" x14ac:dyDescent="0.2">
      <c r="A104" s="12">
        <v>45401</v>
      </c>
      <c r="B104" s="13" t="s">
        <v>13</v>
      </c>
      <c r="C104" s="14" t="s">
        <v>167</v>
      </c>
      <c r="D104" s="13" t="s">
        <v>166</v>
      </c>
      <c r="E104" s="15">
        <v>42320</v>
      </c>
      <c r="F104" s="15">
        <v>0</v>
      </c>
      <c r="G104" s="13" t="s">
        <v>132</v>
      </c>
      <c r="H104" s="13" t="s">
        <v>21</v>
      </c>
      <c r="I104" s="13" t="s">
        <v>22</v>
      </c>
      <c r="J104" s="27">
        <f t="shared" si="9"/>
        <v>743.61722689813917</v>
      </c>
    </row>
    <row r="105" spans="1:18" ht="42" customHeight="1" x14ac:dyDescent="0.2">
      <c r="A105" s="12">
        <v>45401</v>
      </c>
      <c r="B105" s="13" t="s">
        <v>13</v>
      </c>
      <c r="C105" s="14" t="s">
        <v>168</v>
      </c>
      <c r="D105" s="13" t="s">
        <v>166</v>
      </c>
      <c r="E105" s="15">
        <v>22498</v>
      </c>
      <c r="F105" s="15">
        <v>0</v>
      </c>
      <c r="G105" s="13" t="s">
        <v>132</v>
      </c>
      <c r="H105" s="13" t="s">
        <v>21</v>
      </c>
      <c r="I105" s="13" t="s">
        <v>22</v>
      </c>
      <c r="J105" s="27">
        <f t="shared" si="9"/>
        <v>395.31900687037654</v>
      </c>
    </row>
    <row r="106" spans="1:18" ht="10.9" customHeight="1" x14ac:dyDescent="0.2">
      <c r="A106" s="12">
        <v>45408</v>
      </c>
      <c r="B106" s="13" t="s">
        <v>13</v>
      </c>
      <c r="C106" s="13" t="s">
        <v>169</v>
      </c>
      <c r="D106" s="13" t="s">
        <v>170</v>
      </c>
      <c r="E106" s="15">
        <v>52968.75</v>
      </c>
      <c r="F106" s="15">
        <v>0</v>
      </c>
      <c r="G106" s="13" t="s">
        <v>132</v>
      </c>
      <c r="H106" s="13" t="s">
        <v>100</v>
      </c>
      <c r="I106" s="13" t="s">
        <v>101</v>
      </c>
      <c r="J106" s="27">
        <f t="shared" si="9"/>
        <v>930.72956019047285</v>
      </c>
    </row>
    <row r="107" spans="1:18" ht="10.9" customHeight="1" x14ac:dyDescent="0.2">
      <c r="A107" s="12">
        <v>45408</v>
      </c>
      <c r="B107" s="13" t="s">
        <v>13</v>
      </c>
      <c r="C107" s="13" t="s">
        <v>171</v>
      </c>
      <c r="D107" s="13" t="s">
        <v>170</v>
      </c>
      <c r="E107" s="15">
        <v>17797.5</v>
      </c>
      <c r="F107" s="15">
        <v>0</v>
      </c>
      <c r="G107" s="13" t="s">
        <v>132</v>
      </c>
      <c r="H107" s="13" t="s">
        <v>100</v>
      </c>
      <c r="I107" s="13" t="s">
        <v>101</v>
      </c>
      <c r="J107" s="27">
        <f t="shared" si="9"/>
        <v>312.72513222399886</v>
      </c>
    </row>
    <row r="108" spans="1:18" ht="10.9" customHeight="1" x14ac:dyDescent="0.2">
      <c r="A108" s="16" t="s">
        <v>172</v>
      </c>
      <c r="B108" s="16"/>
      <c r="C108" s="16"/>
      <c r="D108" s="16"/>
      <c r="E108" s="17">
        <f>SUM(E76:E107)</f>
        <v>342282.25</v>
      </c>
      <c r="F108" s="17">
        <f>SUM(F76:F107)</f>
        <v>0</v>
      </c>
      <c r="G108" s="16"/>
      <c r="H108" s="16"/>
      <c r="I108" s="16"/>
      <c r="J108" s="27">
        <f t="shared" si="9"/>
        <v>6014.3425699776844</v>
      </c>
    </row>
    <row r="109" spans="1:18" ht="13.35" customHeight="1" x14ac:dyDescent="0.2">
      <c r="J109" s="27">
        <f t="shared" si="9"/>
        <v>0</v>
      </c>
    </row>
    <row r="110" spans="1:18" s="5" customFormat="1" ht="12.2" customHeight="1" x14ac:dyDescent="0.2">
      <c r="A110" s="8" t="s">
        <v>173</v>
      </c>
      <c r="B110" s="8"/>
      <c r="C110" s="8"/>
      <c r="D110" s="8"/>
      <c r="E110" s="8"/>
      <c r="F110" s="8"/>
      <c r="G110" s="8"/>
      <c r="H110" s="8"/>
      <c r="I110" s="8"/>
      <c r="J110" s="27">
        <f t="shared" si="9"/>
        <v>0</v>
      </c>
      <c r="K110"/>
      <c r="L110"/>
      <c r="M110"/>
      <c r="N110"/>
      <c r="O110"/>
      <c r="P110"/>
      <c r="Q110"/>
      <c r="R110"/>
    </row>
    <row r="111" spans="1:18" ht="21.4" customHeight="1" x14ac:dyDescent="0.2">
      <c r="A111" s="9">
        <v>45387</v>
      </c>
      <c r="B111" s="10" t="s">
        <v>13</v>
      </c>
      <c r="C111" s="18" t="s">
        <v>174</v>
      </c>
      <c r="D111" s="10" t="s">
        <v>20</v>
      </c>
      <c r="E111" s="11">
        <v>350</v>
      </c>
      <c r="F111" s="11">
        <v>0</v>
      </c>
      <c r="G111" s="10" t="s">
        <v>175</v>
      </c>
      <c r="H111" s="10" t="s">
        <v>21</v>
      </c>
      <c r="I111" s="10" t="s">
        <v>22</v>
      </c>
      <c r="J111" s="27">
        <f t="shared" si="9"/>
        <v>6.1499534360668413</v>
      </c>
    </row>
    <row r="112" spans="1:18" ht="10.9" customHeight="1" x14ac:dyDescent="0.2">
      <c r="A112" s="12">
        <v>45412</v>
      </c>
      <c r="B112" s="13" t="s">
        <v>25</v>
      </c>
      <c r="C112" s="13" t="s">
        <v>176</v>
      </c>
      <c r="D112" s="13" t="s">
        <v>33</v>
      </c>
      <c r="E112" s="15">
        <v>34249.760000000002</v>
      </c>
      <c r="F112" s="15">
        <v>0</v>
      </c>
      <c r="G112" s="13" t="s">
        <v>175</v>
      </c>
      <c r="H112" s="13" t="s">
        <v>21</v>
      </c>
      <c r="I112" s="13" t="s">
        <v>22</v>
      </c>
      <c r="J112" s="27">
        <f t="shared" si="9"/>
        <v>601.81265484704193</v>
      </c>
    </row>
    <row r="113" spans="1:10" ht="10.9" customHeight="1" x14ac:dyDescent="0.2">
      <c r="A113" s="16" t="s">
        <v>177</v>
      </c>
      <c r="B113" s="16"/>
      <c r="C113" s="16"/>
      <c r="D113" s="16"/>
      <c r="E113" s="17">
        <f>SUM(E111:E112)</f>
        <v>34599.760000000002</v>
      </c>
      <c r="F113" s="17">
        <f>SUM(F111:F112)</f>
        <v>0</v>
      </c>
      <c r="G113" s="16"/>
      <c r="H113" s="16"/>
      <c r="I113" s="16"/>
      <c r="J113" s="27">
        <f t="shared" si="9"/>
        <v>607.96260828310869</v>
      </c>
    </row>
    <row r="114" spans="1:10" ht="13.35" customHeight="1" x14ac:dyDescent="0.2">
      <c r="J114" s="27">
        <f t="shared" si="9"/>
        <v>0</v>
      </c>
    </row>
    <row r="115" spans="1:10" ht="10.9" customHeight="1" x14ac:dyDescent="0.2">
      <c r="A115" s="19" t="s">
        <v>178</v>
      </c>
      <c r="B115" s="19"/>
      <c r="C115" s="19"/>
      <c r="D115" s="19"/>
      <c r="E115" s="20">
        <f>SUM(E18,E22,E26,E37,E69,E73,E108,E113)</f>
        <v>2760928.1499999994</v>
      </c>
      <c r="F115" s="20">
        <f>SUM(F18,F22,F26,F37,F69,F73,F108,F113)</f>
        <v>0</v>
      </c>
      <c r="G115" s="19"/>
      <c r="H115" s="19"/>
      <c r="I115" s="19"/>
      <c r="J115" s="27">
        <f t="shared" si="9"/>
        <v>48513.084465217609</v>
      </c>
    </row>
    <row r="116" spans="1:10" x14ac:dyDescent="0.2">
      <c r="J116" s="27">
        <f t="shared" si="9"/>
        <v>0</v>
      </c>
    </row>
    <row r="117" spans="1:10" x14ac:dyDescent="0.2">
      <c r="J117" s="27">
        <f t="shared" si="9"/>
        <v>0</v>
      </c>
    </row>
    <row r="118" spans="1:10" x14ac:dyDescent="0.2">
      <c r="J118" s="27">
        <f t="shared" si="9"/>
        <v>0</v>
      </c>
    </row>
    <row r="119" spans="1:10" x14ac:dyDescent="0.2">
      <c r="J119" s="27">
        <f t="shared" si="9"/>
        <v>0</v>
      </c>
    </row>
    <row r="120" spans="1:10" x14ac:dyDescent="0.2">
      <c r="J120" s="27">
        <f t="shared" si="9"/>
        <v>0</v>
      </c>
    </row>
    <row r="121" spans="1:10" x14ac:dyDescent="0.2">
      <c r="J121" s="27">
        <f t="shared" si="9"/>
        <v>0</v>
      </c>
    </row>
    <row r="122" spans="1:10" x14ac:dyDescent="0.2">
      <c r="J122" s="27">
        <f t="shared" si="9"/>
        <v>0</v>
      </c>
    </row>
    <row r="123" spans="1:10" x14ac:dyDescent="0.2">
      <c r="J123" s="27">
        <f t="shared" si="9"/>
        <v>0</v>
      </c>
    </row>
    <row r="124" spans="1:10" x14ac:dyDescent="0.2">
      <c r="J124" s="27">
        <f t="shared" si="9"/>
        <v>0</v>
      </c>
    </row>
    <row r="125" spans="1:10" x14ac:dyDescent="0.2">
      <c r="J125" s="27">
        <f t="shared" si="9"/>
        <v>0</v>
      </c>
    </row>
    <row r="126" spans="1:10" x14ac:dyDescent="0.2">
      <c r="J126" s="27">
        <f t="shared" si="9"/>
        <v>0</v>
      </c>
    </row>
    <row r="127" spans="1:10" x14ac:dyDescent="0.2">
      <c r="J127" s="27">
        <f t="shared" si="9"/>
        <v>0</v>
      </c>
    </row>
    <row r="128" spans="1:10" x14ac:dyDescent="0.2">
      <c r="J128" s="27">
        <f t="shared" si="9"/>
        <v>0</v>
      </c>
    </row>
    <row r="129" spans="10:10" x14ac:dyDescent="0.2">
      <c r="J129" s="27">
        <f t="shared" si="9"/>
        <v>0</v>
      </c>
    </row>
    <row r="130" spans="10:10" x14ac:dyDescent="0.2">
      <c r="J130" s="27">
        <f t="shared" si="9"/>
        <v>0</v>
      </c>
    </row>
    <row r="131" spans="10:10" x14ac:dyDescent="0.2">
      <c r="J131" s="27">
        <f t="shared" si="9"/>
        <v>0</v>
      </c>
    </row>
    <row r="132" spans="10:10" x14ac:dyDescent="0.2">
      <c r="J132" s="27">
        <f t="shared" si="9"/>
        <v>0</v>
      </c>
    </row>
    <row r="133" spans="10:10" x14ac:dyDescent="0.2">
      <c r="J133" s="27">
        <f t="shared" si="9"/>
        <v>0</v>
      </c>
    </row>
    <row r="134" spans="10:10" x14ac:dyDescent="0.2">
      <c r="J134" s="27">
        <f t="shared" si="9"/>
        <v>0</v>
      </c>
    </row>
    <row r="135" spans="10:10" x14ac:dyDescent="0.2">
      <c r="J135" s="27">
        <f t="shared" si="9"/>
        <v>0</v>
      </c>
    </row>
    <row r="136" spans="10:10" x14ac:dyDescent="0.2">
      <c r="J136" s="27">
        <f t="shared" si="9"/>
        <v>0</v>
      </c>
    </row>
    <row r="137" spans="10:10" x14ac:dyDescent="0.2">
      <c r="J137" s="27">
        <f t="shared" si="9"/>
        <v>0</v>
      </c>
    </row>
    <row r="138" spans="10:10" x14ac:dyDescent="0.2">
      <c r="J138" s="27">
        <f t="shared" si="9"/>
        <v>0</v>
      </c>
    </row>
    <row r="139" spans="10:10" x14ac:dyDescent="0.2">
      <c r="J139" s="27">
        <f t="shared" si="9"/>
        <v>0</v>
      </c>
    </row>
    <row r="140" spans="10:10" x14ac:dyDescent="0.2">
      <c r="J140" s="27">
        <f t="shared" si="9"/>
        <v>0</v>
      </c>
    </row>
    <row r="141" spans="10:10" x14ac:dyDescent="0.2">
      <c r="J141" s="27">
        <f t="shared" si="9"/>
        <v>0</v>
      </c>
    </row>
    <row r="142" spans="10:10" x14ac:dyDescent="0.2">
      <c r="J142" s="27">
        <f t="shared" si="9"/>
        <v>0</v>
      </c>
    </row>
    <row r="143" spans="10:10" x14ac:dyDescent="0.2">
      <c r="J143" s="27">
        <f t="shared" si="9"/>
        <v>0</v>
      </c>
    </row>
    <row r="144" spans="10:10" x14ac:dyDescent="0.2">
      <c r="J144" s="27">
        <f t="shared" si="9"/>
        <v>0</v>
      </c>
    </row>
    <row r="145" spans="10:11" x14ac:dyDescent="0.2">
      <c r="J145" s="27">
        <f t="shared" si="9"/>
        <v>0</v>
      </c>
    </row>
    <row r="146" spans="10:11" x14ac:dyDescent="0.2">
      <c r="J146" s="27">
        <f t="shared" si="9"/>
        <v>0</v>
      </c>
    </row>
    <row r="147" spans="10:11" x14ac:dyDescent="0.2">
      <c r="J147" s="27">
        <f t="shared" si="9"/>
        <v>0</v>
      </c>
    </row>
    <row r="148" spans="10:11" x14ac:dyDescent="0.2">
      <c r="J148" s="27">
        <f t="shared" si="9"/>
        <v>0</v>
      </c>
    </row>
    <row r="149" spans="10:11" x14ac:dyDescent="0.2">
      <c r="J149" s="27">
        <f t="shared" si="9"/>
        <v>0</v>
      </c>
    </row>
    <row r="150" spans="10:11" x14ac:dyDescent="0.2">
      <c r="J150" s="27">
        <f t="shared" si="9"/>
        <v>0</v>
      </c>
    </row>
    <row r="151" spans="10:11" x14ac:dyDescent="0.2">
      <c r="J151" s="27">
        <f t="shared" si="9"/>
        <v>0</v>
      </c>
    </row>
    <row r="152" spans="10:11" x14ac:dyDescent="0.2">
      <c r="J152" s="27">
        <f t="shared" si="9"/>
        <v>0</v>
      </c>
    </row>
    <row r="153" spans="10:11" x14ac:dyDescent="0.2">
      <c r="J153" s="27">
        <f t="shared" si="9"/>
        <v>0</v>
      </c>
    </row>
    <row r="154" spans="10:11" x14ac:dyDescent="0.2">
      <c r="J154" s="27">
        <f t="shared" si="9"/>
        <v>0</v>
      </c>
    </row>
    <row r="155" spans="10:11" x14ac:dyDescent="0.2">
      <c r="J155" s="27">
        <f t="shared" si="9"/>
        <v>0</v>
      </c>
    </row>
    <row r="156" spans="10:11" x14ac:dyDescent="0.2">
      <c r="J156" s="27">
        <f t="shared" si="9"/>
        <v>0</v>
      </c>
      <c r="K156" s="35">
        <f>(E156-F156)/J6</f>
        <v>0</v>
      </c>
    </row>
    <row r="157" spans="10:11" x14ac:dyDescent="0.2">
      <c r="J157" s="27">
        <f t="shared" si="9"/>
        <v>0</v>
      </c>
    </row>
    <row r="158" spans="10:11" x14ac:dyDescent="0.2">
      <c r="J158" s="27">
        <f t="shared" si="9"/>
        <v>0</v>
      </c>
    </row>
    <row r="159" spans="10:11" x14ac:dyDescent="0.2">
      <c r="J159" s="27">
        <f t="shared" ref="J159:J222" si="10">E159/$J$6</f>
        <v>0</v>
      </c>
    </row>
    <row r="160" spans="10:11" x14ac:dyDescent="0.2">
      <c r="J160" s="27">
        <f t="shared" si="10"/>
        <v>0</v>
      </c>
    </row>
    <row r="161" spans="10:10" x14ac:dyDescent="0.2">
      <c r="J161" s="27">
        <f t="shared" si="10"/>
        <v>0</v>
      </c>
    </row>
    <row r="162" spans="10:10" x14ac:dyDescent="0.2">
      <c r="J162" s="27">
        <f t="shared" si="10"/>
        <v>0</v>
      </c>
    </row>
    <row r="163" spans="10:10" x14ac:dyDescent="0.2">
      <c r="J163" s="27">
        <f t="shared" si="10"/>
        <v>0</v>
      </c>
    </row>
    <row r="164" spans="10:10" x14ac:dyDescent="0.2">
      <c r="J164" s="27">
        <f t="shared" si="10"/>
        <v>0</v>
      </c>
    </row>
    <row r="165" spans="10:10" x14ac:dyDescent="0.2">
      <c r="J165" s="27">
        <f t="shared" si="10"/>
        <v>0</v>
      </c>
    </row>
    <row r="166" spans="10:10" x14ac:dyDescent="0.2">
      <c r="J166" s="27">
        <f t="shared" si="10"/>
        <v>0</v>
      </c>
    </row>
    <row r="167" spans="10:10" x14ac:dyDescent="0.2">
      <c r="J167" s="27">
        <f t="shared" si="10"/>
        <v>0</v>
      </c>
    </row>
    <row r="168" spans="10:10" x14ac:dyDescent="0.2">
      <c r="J168" s="27">
        <f t="shared" si="10"/>
        <v>0</v>
      </c>
    </row>
    <row r="169" spans="10:10" x14ac:dyDescent="0.2">
      <c r="J169" s="27">
        <f t="shared" si="10"/>
        <v>0</v>
      </c>
    </row>
    <row r="170" spans="10:10" x14ac:dyDescent="0.2">
      <c r="J170" s="27">
        <f t="shared" si="10"/>
        <v>0</v>
      </c>
    </row>
    <row r="171" spans="10:10" x14ac:dyDescent="0.2">
      <c r="J171" s="27">
        <f>E171/$J$6</f>
        <v>0</v>
      </c>
    </row>
    <row r="172" spans="10:10" x14ac:dyDescent="0.2">
      <c r="J172" s="27">
        <f t="shared" si="10"/>
        <v>0</v>
      </c>
    </row>
    <row r="173" spans="10:10" x14ac:dyDescent="0.2">
      <c r="J173" s="27">
        <f t="shared" si="10"/>
        <v>0</v>
      </c>
    </row>
    <row r="174" spans="10:10" x14ac:dyDescent="0.2">
      <c r="J174" s="27">
        <f t="shared" si="10"/>
        <v>0</v>
      </c>
    </row>
    <row r="175" spans="10:10" x14ac:dyDescent="0.2">
      <c r="J175" s="27">
        <f t="shared" si="10"/>
        <v>0</v>
      </c>
    </row>
    <row r="176" spans="10:10" x14ac:dyDescent="0.2">
      <c r="J176" s="27">
        <f t="shared" si="10"/>
        <v>0</v>
      </c>
    </row>
    <row r="177" spans="10:10" x14ac:dyDescent="0.2">
      <c r="J177" s="27">
        <f t="shared" si="10"/>
        <v>0</v>
      </c>
    </row>
    <row r="178" spans="10:10" x14ac:dyDescent="0.2">
      <c r="J178" s="27">
        <f t="shared" si="10"/>
        <v>0</v>
      </c>
    </row>
    <row r="179" spans="10:10" x14ac:dyDescent="0.2">
      <c r="J179" s="27">
        <f t="shared" si="10"/>
        <v>0</v>
      </c>
    </row>
    <row r="180" spans="10:10" x14ac:dyDescent="0.2">
      <c r="J180" s="27">
        <f t="shared" si="10"/>
        <v>0</v>
      </c>
    </row>
    <row r="181" spans="10:10" x14ac:dyDescent="0.2">
      <c r="J181" s="27">
        <f t="shared" si="10"/>
        <v>0</v>
      </c>
    </row>
    <row r="182" spans="10:10" x14ac:dyDescent="0.2">
      <c r="J182" s="27">
        <f t="shared" si="10"/>
        <v>0</v>
      </c>
    </row>
    <row r="183" spans="10:10" x14ac:dyDescent="0.2">
      <c r="J183" s="27">
        <f t="shared" si="10"/>
        <v>0</v>
      </c>
    </row>
    <row r="184" spans="10:10" x14ac:dyDescent="0.2">
      <c r="J184" s="27">
        <f t="shared" si="10"/>
        <v>0</v>
      </c>
    </row>
    <row r="185" spans="10:10" x14ac:dyDescent="0.2">
      <c r="J185" s="27">
        <f t="shared" si="10"/>
        <v>0</v>
      </c>
    </row>
    <row r="186" spans="10:10" x14ac:dyDescent="0.2">
      <c r="J186" s="27">
        <f t="shared" si="10"/>
        <v>0</v>
      </c>
    </row>
    <row r="187" spans="10:10" x14ac:dyDescent="0.2">
      <c r="J187" s="27">
        <f t="shared" si="10"/>
        <v>0</v>
      </c>
    </row>
    <row r="188" spans="10:10" x14ac:dyDescent="0.2">
      <c r="J188" s="27">
        <f t="shared" si="10"/>
        <v>0</v>
      </c>
    </row>
    <row r="189" spans="10:10" x14ac:dyDescent="0.2">
      <c r="J189" s="27">
        <f t="shared" si="10"/>
        <v>0</v>
      </c>
    </row>
    <row r="190" spans="10:10" x14ac:dyDescent="0.2">
      <c r="J190" s="27">
        <f t="shared" si="10"/>
        <v>0</v>
      </c>
    </row>
    <row r="191" spans="10:10" x14ac:dyDescent="0.2">
      <c r="J191" s="27">
        <f t="shared" si="10"/>
        <v>0</v>
      </c>
    </row>
    <row r="192" spans="10:10" x14ac:dyDescent="0.2">
      <c r="J192" s="27">
        <f t="shared" si="10"/>
        <v>0</v>
      </c>
    </row>
    <row r="193" spans="10:10" x14ac:dyDescent="0.2">
      <c r="J193" s="27">
        <f t="shared" si="10"/>
        <v>0</v>
      </c>
    </row>
    <row r="194" spans="10:10" x14ac:dyDescent="0.2">
      <c r="J194" s="27">
        <f t="shared" si="10"/>
        <v>0</v>
      </c>
    </row>
    <row r="195" spans="10:10" x14ac:dyDescent="0.2">
      <c r="J195" s="27">
        <f t="shared" si="10"/>
        <v>0</v>
      </c>
    </row>
    <row r="196" spans="10:10" x14ac:dyDescent="0.2">
      <c r="J196" s="27">
        <f t="shared" si="10"/>
        <v>0</v>
      </c>
    </row>
    <row r="197" spans="10:10" x14ac:dyDescent="0.2">
      <c r="J197" s="27">
        <f t="shared" si="10"/>
        <v>0</v>
      </c>
    </row>
    <row r="198" spans="10:10" x14ac:dyDescent="0.2">
      <c r="J198" s="27">
        <f t="shared" si="10"/>
        <v>0</v>
      </c>
    </row>
    <row r="199" spans="10:10" x14ac:dyDescent="0.2">
      <c r="J199" s="27">
        <f t="shared" si="10"/>
        <v>0</v>
      </c>
    </row>
    <row r="200" spans="10:10" x14ac:dyDescent="0.2">
      <c r="J200" s="27">
        <f t="shared" si="10"/>
        <v>0</v>
      </c>
    </row>
    <row r="201" spans="10:10" x14ac:dyDescent="0.2">
      <c r="J201" s="27">
        <f t="shared" si="10"/>
        <v>0</v>
      </c>
    </row>
    <row r="202" spans="10:10" x14ac:dyDescent="0.2">
      <c r="J202" s="27">
        <f t="shared" si="10"/>
        <v>0</v>
      </c>
    </row>
    <row r="203" spans="10:10" x14ac:dyDescent="0.2">
      <c r="J203" s="27">
        <f t="shared" si="10"/>
        <v>0</v>
      </c>
    </row>
    <row r="204" spans="10:10" x14ac:dyDescent="0.2">
      <c r="J204" s="27">
        <f t="shared" si="10"/>
        <v>0</v>
      </c>
    </row>
    <row r="205" spans="10:10" x14ac:dyDescent="0.2">
      <c r="J205" s="27">
        <f t="shared" si="10"/>
        <v>0</v>
      </c>
    </row>
    <row r="206" spans="10:10" x14ac:dyDescent="0.2">
      <c r="J206" s="27">
        <f t="shared" si="10"/>
        <v>0</v>
      </c>
    </row>
    <row r="207" spans="10:10" x14ac:dyDescent="0.2">
      <c r="J207" s="27">
        <f t="shared" si="10"/>
        <v>0</v>
      </c>
    </row>
    <row r="208" spans="10:10" x14ac:dyDescent="0.2">
      <c r="J208" s="27">
        <f t="shared" si="10"/>
        <v>0</v>
      </c>
    </row>
    <row r="209" spans="10:10" x14ac:dyDescent="0.2">
      <c r="J209" s="27">
        <f t="shared" si="10"/>
        <v>0</v>
      </c>
    </row>
    <row r="210" spans="10:10" x14ac:dyDescent="0.2">
      <c r="J210" s="27">
        <f t="shared" si="10"/>
        <v>0</v>
      </c>
    </row>
    <row r="211" spans="10:10" x14ac:dyDescent="0.2">
      <c r="J211" s="27">
        <f t="shared" si="10"/>
        <v>0</v>
      </c>
    </row>
    <row r="212" spans="10:10" x14ac:dyDescent="0.2">
      <c r="J212" s="27">
        <f t="shared" si="10"/>
        <v>0</v>
      </c>
    </row>
    <row r="213" spans="10:10" x14ac:dyDescent="0.2">
      <c r="J213" s="27">
        <f t="shared" si="10"/>
        <v>0</v>
      </c>
    </row>
    <row r="214" spans="10:10" x14ac:dyDescent="0.2">
      <c r="J214" s="27">
        <f t="shared" si="10"/>
        <v>0</v>
      </c>
    </row>
    <row r="215" spans="10:10" x14ac:dyDescent="0.2">
      <c r="J215" s="27">
        <f t="shared" si="10"/>
        <v>0</v>
      </c>
    </row>
    <row r="216" spans="10:10" x14ac:dyDescent="0.2">
      <c r="J216" s="27">
        <f t="shared" si="10"/>
        <v>0</v>
      </c>
    </row>
    <row r="217" spans="10:10" x14ac:dyDescent="0.2">
      <c r="J217" s="27">
        <f t="shared" si="10"/>
        <v>0</v>
      </c>
    </row>
    <row r="218" spans="10:10" x14ac:dyDescent="0.2">
      <c r="J218" s="27">
        <f t="shared" si="10"/>
        <v>0</v>
      </c>
    </row>
    <row r="219" spans="10:10" x14ac:dyDescent="0.2">
      <c r="J219" s="27">
        <f t="shared" si="10"/>
        <v>0</v>
      </c>
    </row>
    <row r="220" spans="10:10" x14ac:dyDescent="0.2">
      <c r="J220" s="27">
        <f t="shared" si="10"/>
        <v>0</v>
      </c>
    </row>
    <row r="221" spans="10:10" x14ac:dyDescent="0.2">
      <c r="J221" s="27">
        <f t="shared" si="10"/>
        <v>0</v>
      </c>
    </row>
    <row r="222" spans="10:10" x14ac:dyDescent="0.2">
      <c r="J222" s="27">
        <f t="shared" si="10"/>
        <v>0</v>
      </c>
    </row>
    <row r="223" spans="10:10" x14ac:dyDescent="0.2">
      <c r="J223" s="27">
        <f t="shared" ref="J223:J280" si="11">E223/$J$6</f>
        <v>0</v>
      </c>
    </row>
    <row r="224" spans="10:10" x14ac:dyDescent="0.2">
      <c r="J224" s="27">
        <f t="shared" si="11"/>
        <v>0</v>
      </c>
    </row>
    <row r="225" spans="10:10" x14ac:dyDescent="0.2">
      <c r="J225" s="27">
        <f t="shared" si="11"/>
        <v>0</v>
      </c>
    </row>
    <row r="226" spans="10:10" x14ac:dyDescent="0.2">
      <c r="J226" s="27">
        <f t="shared" si="11"/>
        <v>0</v>
      </c>
    </row>
    <row r="227" spans="10:10" x14ac:dyDescent="0.2">
      <c r="J227" s="27">
        <f t="shared" si="11"/>
        <v>0</v>
      </c>
    </row>
    <row r="228" spans="10:10" x14ac:dyDescent="0.2">
      <c r="J228" s="27">
        <f t="shared" si="11"/>
        <v>0</v>
      </c>
    </row>
    <row r="229" spans="10:10" x14ac:dyDescent="0.2">
      <c r="J229" s="27">
        <f t="shared" si="11"/>
        <v>0</v>
      </c>
    </row>
    <row r="230" spans="10:10" x14ac:dyDescent="0.2">
      <c r="J230" s="27">
        <f t="shared" si="11"/>
        <v>0</v>
      </c>
    </row>
    <row r="231" spans="10:10" x14ac:dyDescent="0.2">
      <c r="J231" s="27">
        <f t="shared" si="11"/>
        <v>0</v>
      </c>
    </row>
    <row r="232" spans="10:10" x14ac:dyDescent="0.2">
      <c r="J232" s="27">
        <f t="shared" si="11"/>
        <v>0</v>
      </c>
    </row>
    <row r="233" spans="10:10" x14ac:dyDescent="0.2">
      <c r="J233" s="27">
        <f t="shared" si="11"/>
        <v>0</v>
      </c>
    </row>
    <row r="234" spans="10:10" x14ac:dyDescent="0.2">
      <c r="J234" s="27">
        <f t="shared" si="11"/>
        <v>0</v>
      </c>
    </row>
    <row r="235" spans="10:10" x14ac:dyDescent="0.2">
      <c r="J235" s="27">
        <f t="shared" si="11"/>
        <v>0</v>
      </c>
    </row>
    <row r="236" spans="10:10" x14ac:dyDescent="0.2">
      <c r="J236" s="27">
        <f t="shared" si="11"/>
        <v>0</v>
      </c>
    </row>
    <row r="237" spans="10:10" x14ac:dyDescent="0.2">
      <c r="J237" s="27">
        <f t="shared" si="11"/>
        <v>0</v>
      </c>
    </row>
    <row r="238" spans="10:10" x14ac:dyDescent="0.2">
      <c r="J238" s="27">
        <f t="shared" si="11"/>
        <v>0</v>
      </c>
    </row>
    <row r="239" spans="10:10" x14ac:dyDescent="0.2">
      <c r="J239" s="27">
        <f t="shared" si="11"/>
        <v>0</v>
      </c>
    </row>
    <row r="240" spans="10:10" x14ac:dyDescent="0.2">
      <c r="J240" s="27">
        <f t="shared" si="11"/>
        <v>0</v>
      </c>
    </row>
    <row r="241" spans="10:10" x14ac:dyDescent="0.2">
      <c r="J241" s="27">
        <f t="shared" si="11"/>
        <v>0</v>
      </c>
    </row>
    <row r="242" spans="10:10" x14ac:dyDescent="0.2">
      <c r="J242" s="27">
        <f t="shared" si="11"/>
        <v>0</v>
      </c>
    </row>
    <row r="243" spans="10:10" x14ac:dyDescent="0.2">
      <c r="J243" s="27">
        <f t="shared" si="11"/>
        <v>0</v>
      </c>
    </row>
    <row r="244" spans="10:10" x14ac:dyDescent="0.2">
      <c r="J244" s="27">
        <f t="shared" si="11"/>
        <v>0</v>
      </c>
    </row>
    <row r="245" spans="10:10" x14ac:dyDescent="0.2">
      <c r="J245" s="27">
        <f t="shared" si="11"/>
        <v>0</v>
      </c>
    </row>
    <row r="246" spans="10:10" x14ac:dyDescent="0.2">
      <c r="J246" s="27">
        <f t="shared" si="11"/>
        <v>0</v>
      </c>
    </row>
    <row r="247" spans="10:10" x14ac:dyDescent="0.2">
      <c r="J247" s="27">
        <f t="shared" si="11"/>
        <v>0</v>
      </c>
    </row>
    <row r="248" spans="10:10" x14ac:dyDescent="0.2">
      <c r="J248" s="27">
        <f t="shared" si="11"/>
        <v>0</v>
      </c>
    </row>
    <row r="249" spans="10:10" x14ac:dyDescent="0.2">
      <c r="J249" s="27">
        <f t="shared" si="11"/>
        <v>0</v>
      </c>
    </row>
    <row r="250" spans="10:10" x14ac:dyDescent="0.2">
      <c r="J250" s="27">
        <f t="shared" si="11"/>
        <v>0</v>
      </c>
    </row>
    <row r="251" spans="10:10" x14ac:dyDescent="0.2">
      <c r="J251" s="27">
        <f t="shared" si="11"/>
        <v>0</v>
      </c>
    </row>
    <row r="252" spans="10:10" x14ac:dyDescent="0.2">
      <c r="J252" s="27">
        <f t="shared" si="11"/>
        <v>0</v>
      </c>
    </row>
    <row r="253" spans="10:10" x14ac:dyDescent="0.2">
      <c r="J253" s="27">
        <f t="shared" si="11"/>
        <v>0</v>
      </c>
    </row>
    <row r="254" spans="10:10" x14ac:dyDescent="0.2">
      <c r="J254" s="27">
        <f t="shared" si="11"/>
        <v>0</v>
      </c>
    </row>
    <row r="255" spans="10:10" x14ac:dyDescent="0.2">
      <c r="J255" s="27">
        <f t="shared" si="11"/>
        <v>0</v>
      </c>
    </row>
    <row r="256" spans="10:10" x14ac:dyDescent="0.2">
      <c r="J256" s="27">
        <f t="shared" si="11"/>
        <v>0</v>
      </c>
    </row>
    <row r="257" spans="10:10" x14ac:dyDescent="0.2">
      <c r="J257" s="27">
        <f t="shared" si="11"/>
        <v>0</v>
      </c>
    </row>
    <row r="258" spans="10:10" x14ac:dyDescent="0.2">
      <c r="J258" s="27">
        <f t="shared" si="11"/>
        <v>0</v>
      </c>
    </row>
    <row r="259" spans="10:10" x14ac:dyDescent="0.2">
      <c r="J259" s="27">
        <f t="shared" si="11"/>
        <v>0</v>
      </c>
    </row>
    <row r="260" spans="10:10" x14ac:dyDescent="0.2">
      <c r="J260" s="27">
        <f t="shared" si="11"/>
        <v>0</v>
      </c>
    </row>
    <row r="261" spans="10:10" x14ac:dyDescent="0.2">
      <c r="J261" s="27">
        <f t="shared" si="11"/>
        <v>0</v>
      </c>
    </row>
    <row r="262" spans="10:10" x14ac:dyDescent="0.2">
      <c r="J262" s="27">
        <f t="shared" si="11"/>
        <v>0</v>
      </c>
    </row>
    <row r="263" spans="10:10" x14ac:dyDescent="0.2">
      <c r="J263" s="27">
        <f t="shared" si="11"/>
        <v>0</v>
      </c>
    </row>
    <row r="264" spans="10:10" x14ac:dyDescent="0.2">
      <c r="J264" s="27">
        <f t="shared" si="11"/>
        <v>0</v>
      </c>
    </row>
    <row r="265" spans="10:10" x14ac:dyDescent="0.2">
      <c r="J265" s="27">
        <f t="shared" si="11"/>
        <v>0</v>
      </c>
    </row>
    <row r="266" spans="10:10" x14ac:dyDescent="0.2">
      <c r="J266" s="27">
        <f t="shared" si="11"/>
        <v>0</v>
      </c>
    </row>
    <row r="267" spans="10:10" x14ac:dyDescent="0.2">
      <c r="J267" s="27">
        <f t="shared" si="11"/>
        <v>0</v>
      </c>
    </row>
    <row r="268" spans="10:10" x14ac:dyDescent="0.2">
      <c r="J268" s="27">
        <f t="shared" si="11"/>
        <v>0</v>
      </c>
    </row>
    <row r="269" spans="10:10" x14ac:dyDescent="0.2">
      <c r="J269" s="27">
        <f t="shared" si="11"/>
        <v>0</v>
      </c>
    </row>
    <row r="270" spans="10:10" x14ac:dyDescent="0.2">
      <c r="J270" s="27">
        <f t="shared" si="11"/>
        <v>0</v>
      </c>
    </row>
    <row r="271" spans="10:10" x14ac:dyDescent="0.2">
      <c r="J271" s="27">
        <f t="shared" si="11"/>
        <v>0</v>
      </c>
    </row>
    <row r="272" spans="10:10" x14ac:dyDescent="0.2">
      <c r="J272" s="27">
        <f t="shared" si="11"/>
        <v>0</v>
      </c>
    </row>
    <row r="273" spans="10:10" x14ac:dyDescent="0.2">
      <c r="J273" s="27">
        <f t="shared" si="11"/>
        <v>0</v>
      </c>
    </row>
    <row r="274" spans="10:10" x14ac:dyDescent="0.2">
      <c r="J274" s="27">
        <f t="shared" si="11"/>
        <v>0</v>
      </c>
    </row>
    <row r="275" spans="10:10" x14ac:dyDescent="0.2">
      <c r="J275" s="27">
        <f t="shared" si="11"/>
        <v>0</v>
      </c>
    </row>
    <row r="276" spans="10:10" x14ac:dyDescent="0.2">
      <c r="J276" s="27">
        <f t="shared" si="11"/>
        <v>0</v>
      </c>
    </row>
    <row r="277" spans="10:10" x14ac:dyDescent="0.2">
      <c r="J277" s="27">
        <f t="shared" si="11"/>
        <v>0</v>
      </c>
    </row>
    <row r="278" spans="10:10" x14ac:dyDescent="0.2">
      <c r="J278" s="27">
        <f t="shared" si="11"/>
        <v>0</v>
      </c>
    </row>
    <row r="279" spans="10:10" x14ac:dyDescent="0.2">
      <c r="J279" s="27">
        <f t="shared" si="11"/>
        <v>0</v>
      </c>
    </row>
    <row r="280" spans="10:10" x14ac:dyDescent="0.2">
      <c r="J280" s="27">
        <f t="shared" si="11"/>
        <v>0</v>
      </c>
    </row>
  </sheetData>
  <mergeCells count="1">
    <mergeCell ref="J4:J5"/>
  </mergeCells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Humprey Z. Agustin</cp:lastModifiedBy>
  <dcterms:modified xsi:type="dcterms:W3CDTF">2024-06-10T08:27:30Z</dcterms:modified>
</cp:coreProperties>
</file>