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autoCompressPictures="0" defaultThemeVersion="124226"/>
  <mc:AlternateContent xmlns:mc="http://schemas.openxmlformats.org/markup-compatibility/2006">
    <mc:Choice Requires="x15">
      <x15ac:absPath xmlns:x15ac="http://schemas.microsoft.com/office/spreadsheetml/2010/11/ac" url="\\prodmeteorfs.gf.theglobalfund.org\UserDesktops\SElhussein\Desktop\"/>
    </mc:Choice>
  </mc:AlternateContent>
  <xr:revisionPtr revIDLastSave="0" documentId="8_{78199A88-AFEE-AC4B-AD57-11D0726CB8EB}" xr6:coauthVersionLast="47" xr6:coauthVersionMax="47" xr10:uidLastSave="{00000000-0000-0000-0000-000000000000}"/>
  <workbookProtection workbookAlgorithmName="SHA-512" workbookHashValue="J2UU8y74Z6lPL1vICezYnOUvLd43lHDpUVgE7CQ7nRBkoa4rXZF4WDLrpMRQKAku4vveDU7kEJswUrsMDhAHVw==" workbookSaltValue="oawiIWguBEwzAfS3oDJBLA==" workbookSpinCount="100000" lockStructure="1"/>
  <bookViews>
    <workbookView xWindow="0" yWindow="0" windowWidth="28800" windowHeight="12435" tabRatio="710" xr2:uid="{00000000-000D-0000-FFFF-FFFF00000000}"/>
  </bookViews>
  <sheets>
    <sheet name="Instructions" sheetId="2" r:id="rId1"/>
    <sheet name="Cover Sheet" sheetId="8" r:id="rId2"/>
    <sheet name="TB Tables" sheetId="14" r:id="rId3"/>
    <sheet name="HIV Tables" sheetId="1" r:id="rId4"/>
    <sheet name="PrEP gap table" sheetId="13" r:id="rId5"/>
    <sheet name="Condom gap table" sheetId="5" r:id="rId6"/>
    <sheet name="Male Circumcision Gap Table" sheetId="3" r:id="rId7"/>
    <sheet name="NSP gap table" sheetId="12" r:id="rId8"/>
    <sheet name="Blank table (only if needed)" sheetId="10" r:id="rId9"/>
    <sheet name="TB drop-down" sheetId="16" state="hidden" r:id="rId10"/>
    <sheet name="TranslationsTB" sheetId="17" state="hidden" r:id="rId11"/>
    <sheet name="HIV dropdown" sheetId="7" state="hidden" r:id="rId12"/>
    <sheet name="Translations" sheetId="4" state="hidden" r:id="rId13"/>
  </sheets>
  <externalReferences>
    <externalReference r:id="rId14"/>
  </externalReferences>
  <definedNames>
    <definedName name="ApplicantType">'HIV dropdown'!$X$3:$X$5</definedName>
    <definedName name="ComponentSelected">'[1]Concept Note'!$C$10</definedName>
    <definedName name="Geography">'HIV dropdown'!$Q$3:$Q$271</definedName>
    <definedName name="HIVModulesIndicators">'HIV dropdown'!$A$6:$B$15</definedName>
    <definedName name="IntervencionescolaborativasdetuberculosisyVIH_PacientesdetuberculosisconestadoserológicorespectoalVIHconocido">'HIV dropdown'!$D$30</definedName>
    <definedName name="IntervencionescolaborativasdetuberculosisyVIH_Pacientesseropositivoscontuberculoisquerecibentratamientoantirretroviral">'HIV dropdown'!$D$33</definedName>
    <definedName name="IntervencionescolaborativasdetuberculosisyVIH_Pacientesseropositivoscontuberculosisquerecibentratamientoantirretroviral">'HIV dropdown'!$D$33</definedName>
    <definedName name="IntervencionescolaborativasdetuberculosisyVIH_RevisióndetuberculosisenpacientesconVIH">'HIV dropdown'!$D$27</definedName>
    <definedName name="InterventionsconjointesTB.VIH_DépistagedelatuberculosechezlespatientsséropositifsauVIH">'HIV dropdown'!$C$27</definedName>
    <definedName name="InterventionsconjointesTB.VIH_Patientstuberculeuxdontlestatutsérologiquevis.à.visduVIHestconnu">'HIV dropdown'!$C$30</definedName>
    <definedName name="InterventionsconjointesTB.VIH_PatientstuberculeuxséropositifsauVIHsousTAR">'HIV dropdown'!$C$33</definedName>
    <definedName name="InterventionsconjointesTBVIH_PatientstuberculeuxséropositifsauVIHsousTAR">'HIV dropdown'!$C$33</definedName>
    <definedName name="KeyPop">'HIV dropdown'!$A$68:$A$75</definedName>
    <definedName name="KeyPopPrep">'HIV dropdown'!$A$78:$A$84</definedName>
    <definedName name="LangOffset">Translations!$C$1</definedName>
    <definedName name="Language">Instructions!$B$6</definedName>
    <definedName name="ListHIVModules">'HIV dropdown'!$A$6:$A$15</definedName>
    <definedName name="ListTBModules">'TB drop-down'!$A$3:$A$9</definedName>
    <definedName name="ListTBonly">'TB drop-down'!$A$3:$A$6</definedName>
    <definedName name="PMTCT">'HIV dropdown'!$B$24</definedName>
    <definedName name="Preventionprogramsforkeypopulations_definedpackageofservices">'HIV dropdown'!$B$36:$B$42</definedName>
    <definedName name="Preventionprogramsforkeypopulations_HIVtesting">'HIV dropdown'!$B$45:$B$51</definedName>
    <definedName name="PreventionprogramsforPWIDandtheirpartners_Needleandsyringedistribution">'HIV dropdown'!$B$54</definedName>
    <definedName name="PreventionprogramsforPWIDandtheirpartners_OSTandotherdrugdependencetreatmentforPWIDs">'HIV dropdown'!$B$57</definedName>
    <definedName name="_xlnm.Print_Area" localSheetId="8">'Blank table (only if needed)'!$A$1:$F$35</definedName>
    <definedName name="_xlnm.Print_Area" localSheetId="5">'Condom gap table'!$A$1:$F$259</definedName>
    <definedName name="_xlnm.Print_Area" localSheetId="3">'HIV Tables'!$A$1:$F$207</definedName>
    <definedName name="_xlnm.Print_Area" localSheetId="0">Instructions!$A$1:$G$143</definedName>
    <definedName name="_xlnm.Print_Area" localSheetId="6">'Male Circumcision Gap Table'!$A$1:$F$36</definedName>
    <definedName name="_xlnm.Print_Area" localSheetId="7">'NSP gap table'!$A$1:$F$39</definedName>
    <definedName name="_xlnm.Print_Area" localSheetId="4">'PrEP gap table'!$A$1:$F$37</definedName>
    <definedName name="_xlnm.Print_Area" localSheetId="2">'TB Tables'!$A$1:$F$203</definedName>
    <definedName name="Programasdeprevencióndestinadosalaspoblacionesclave.Paquetedefinidodeservicios">'HIV dropdown'!$D$36:$D$42</definedName>
    <definedName name="Programasdeprevencióndestinadosalaspoblacionesclave.PruebasdeVIH">'HIV dropdown'!$D$45:$D$51</definedName>
    <definedName name="Programasdeprevenciónintegralparapersonasqueseinyectandrogasysusparejas_Programasdeagujasyjeringuillas">'HIV dropdown'!$D$54</definedName>
    <definedName name="Programasdeprevenciónintegralparapersonasqueseinyectandrogasysusparejas_Terapiadesustitucióndeopiáceosyotrostratamientosparaladrogodependenciadepersonasqueseinyectandrogas">'HIV dropdown'!$D$57</definedName>
    <definedName name="Programmesdepréventiondestinésauxusagersdedroguesinjectablesetàleurspartenaires_Programmesliésauxaiguillesetdeseringues">'HIV dropdown'!$C$54</definedName>
    <definedName name="Programmesdepréventiondestinésauxusagersdedroguesinjectablesetàleurspartenaires_Traitementsdesubstitutionauxopiacésetautrestraitementsdeladépendancepourlesusagersdedroguesinjectables">'HIV dropdown'!$C$57</definedName>
    <definedName name="Programmesdepréventionpourlespopulationsclés_DépistageduVIH">'HIV dropdown'!$C$45:$C$51</definedName>
    <definedName name="Programmesdepréventionpourlespopulationsclés_Paquetdeservicesdéfinis">'HIV dropdown'!$C$36:$C$42</definedName>
    <definedName name="PTME">'HIV dropdown'!$C$24</definedName>
    <definedName name="PTMI">'HIV dropdown'!$D$24</definedName>
    <definedName name="TB.HIVcollaborativeinterventions_HIVpositiveTBpatientsonART">'HIV dropdown'!$B$33</definedName>
    <definedName name="TB.HIVcollaborativeinterventions_TBpatientswithknownHIVstatus">'HIV dropdown'!$B$30</definedName>
    <definedName name="TB.HIVcollaborativeinterventions_TBscreeningamongHIVpatients">'HIV dropdown'!$B$27</definedName>
    <definedName name="TBModulesIndicators">'TB drop-down'!$A$3:$B$9</definedName>
    <definedName name="Traitementpriseenchargeetsoutien_Prestationdeservicesdifférenciéespourlestraitementsantirétroviraux">'HIV dropdown'!$C$19:$C$21</definedName>
    <definedName name="Tratamientoatenciónyapoyo_Prestacióndeserviciosdiferenciadosdetratamientoantirretroviral">'HIV dropdown'!$D$19:$D$21</definedName>
    <definedName name="TreatmentCareandSupport_ART">'HIV dropdown'!$B$19:$B$21</definedName>
    <definedName name="TreatmentCareandSupport_DifferentiatedARTServiceDelivery">'HIV dropdown'!$B$19:$B$21</definedName>
    <definedName name="Z_5D020AB2_0A97_4230_BF83_062EE6184162_.wvu.PrintArea" localSheetId="2" hidden="1">'TB Tables'!$A$5:$F$203</definedName>
    <definedName name="Z_5D020AB2_0A97_4230_BF83_062EE6184162_.wvu.Rows" localSheetId="2" hidden="1">'TB Tables'!$136:$137</definedName>
    <definedName name="Z_8A762DD9_6125_4177_AA9B_79E8D68448DE_.wvu.PrintArea" localSheetId="2" hidden="1">'TB Tables'!$A$5:$F$203</definedName>
    <definedName name="Z_8A762DD9_6125_4177_AA9B_79E8D68448DE_.wvu.Rows" localSheetId="2" hidden="1">'TB Tables'!$136:$137</definedName>
    <definedName name="Z_CD09CE3E_58EC_4EDC_BE6A_B9CFB40E5B97_.wvu.PrintArea" localSheetId="2" hidden="1">'TB Tables'!$A$5:$F$203</definedName>
    <definedName name="Z_CD09CE3E_58EC_4EDC_BE6A_B9CFB40E5B97_.wvu.Rows" localSheetId="2" hidden="1">'TB Tables'!$136:$137</definedName>
    <definedName name="Z_DCBE10EC_8F38_2F45_867C_33FA420E36B5_.wvu.PrintArea" localSheetId="2" hidden="1">'TB Tables'!$A$5:$F$203</definedName>
    <definedName name="Z_DCBE10EC_8F38_2F45_867C_33FA420E36B5_.wvu.Rows" localSheetId="2" hidden="1">'TB Tables'!$136:$137</definedName>
    <definedName name="КомплексныемероприятияпоборьбескоинфекциейТБ.ВИЧ_ВИЧ.положительныепациентысТБ.получающиеАРТ">'HIV dropdown'!$E$33</definedName>
    <definedName name="КомплексныемероприятияпоборьбескоинфекциейТБ.ВИЧ_ОбследованиенаТБсредипациентовсВИЧ">'HIV dropdown'!$E$27</definedName>
    <definedName name="КомплексныемероприятияпоборьбескоинфекциейТБ.ВИЧ_ПациентысТБсизвестнымВИЧ.статусом">'HIV dropdown'!$E$30</definedName>
    <definedName name="Лечениеуходиподдержка_ДифференцированноеоказаниеуслугпоАРТ">'HIV dropdown'!$E$19:$E$21</definedName>
    <definedName name="ППМР">'HIV dropdown'!$E$24</definedName>
    <definedName name="Программыпрофилактикидляосновныхзатронутыхгруппнаселения_Определенныйпакетуслуг">'HIV dropdown'!$E$36:$E$42</definedName>
    <definedName name="Программыпрофилактикидляосновныхзатронутыхгруппнаселения_ТестированиенаВИЧ">'HIV dropdown'!$E$45:$E$51</definedName>
    <definedName name="ПрограммыпрофилактикидляПИНиихпартнеров_ОЗТипрочиевидылечениянаркотическойзависимостидляПИН">'HIV dropdown'!$E$57</definedName>
    <definedName name="ПрограммыпрофилактикидляПИНиихпартнеров_Распространениеиглишприцев">'HIV dropdown'!$E$54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8" i="10" l="1"/>
  <c r="E79" i="10"/>
  <c r="D78" i="10"/>
  <c r="D79" i="10"/>
  <c r="E86" i="10"/>
  <c r="E89" i="10"/>
  <c r="E90" i="10"/>
  <c r="D86" i="10"/>
  <c r="D89" i="10"/>
  <c r="D90" i="10"/>
  <c r="C78" i="10"/>
  <c r="C79" i="10"/>
  <c r="C80" i="10"/>
  <c r="C19" i="13"/>
  <c r="E90" i="1"/>
  <c r="D90" i="1"/>
  <c r="D94" i="1"/>
  <c r="C90" i="1"/>
  <c r="E118" i="10"/>
  <c r="E126" i="10"/>
  <c r="E127" i="10"/>
  <c r="E128" i="10"/>
  <c r="E129" i="10"/>
  <c r="D118" i="10"/>
  <c r="D126" i="10"/>
  <c r="D128" i="10"/>
  <c r="D129" i="10"/>
  <c r="C118" i="10"/>
  <c r="C126" i="10"/>
  <c r="C128" i="10"/>
  <c r="C129" i="10"/>
  <c r="D127" i="10"/>
  <c r="C127" i="10"/>
  <c r="E125" i="10"/>
  <c r="D125" i="10"/>
  <c r="C125" i="10"/>
  <c r="E122" i="10"/>
  <c r="D122" i="10"/>
  <c r="C121" i="10"/>
  <c r="C122" i="10"/>
  <c r="E119" i="10"/>
  <c r="D119" i="10"/>
  <c r="C119" i="10"/>
  <c r="E117" i="10"/>
  <c r="D117" i="10"/>
  <c r="C117" i="10"/>
  <c r="E115" i="10"/>
  <c r="D115" i="10"/>
  <c r="C115" i="10"/>
  <c r="E112" i="10"/>
  <c r="D112" i="10"/>
  <c r="C112" i="10"/>
  <c r="E94" i="10"/>
  <c r="E96" i="10"/>
  <c r="E97" i="10"/>
  <c r="D94" i="10"/>
  <c r="D95" i="10"/>
  <c r="D96" i="10"/>
  <c r="D97" i="10"/>
  <c r="C86" i="10"/>
  <c r="C94" i="10"/>
  <c r="C95" i="10"/>
  <c r="E93" i="10"/>
  <c r="D93" i="10"/>
  <c r="C93" i="10"/>
  <c r="C89" i="10"/>
  <c r="C90" i="10"/>
  <c r="E87" i="10"/>
  <c r="D87" i="10"/>
  <c r="C87" i="10"/>
  <c r="E85" i="10"/>
  <c r="D85" i="10"/>
  <c r="C85" i="10"/>
  <c r="E83" i="10"/>
  <c r="D83" i="10"/>
  <c r="C83" i="10"/>
  <c r="E80" i="10"/>
  <c r="D80" i="10"/>
  <c r="E19" i="13"/>
  <c r="D19" i="13"/>
  <c r="D18" i="3"/>
  <c r="E18" i="3"/>
  <c r="C18" i="3"/>
  <c r="E63" i="10"/>
  <c r="E65" i="10"/>
  <c r="E66" i="10"/>
  <c r="D63" i="10"/>
  <c r="D64" i="10"/>
  <c r="D65" i="10"/>
  <c r="D66" i="10"/>
  <c r="C63" i="10"/>
  <c r="C65" i="10"/>
  <c r="C66" i="10"/>
  <c r="C64" i="10"/>
  <c r="E62" i="10"/>
  <c r="D62" i="10"/>
  <c r="C62" i="10"/>
  <c r="E58" i="10"/>
  <c r="E59" i="10"/>
  <c r="D58" i="10"/>
  <c r="D59" i="10"/>
  <c r="C58" i="10"/>
  <c r="C59" i="10"/>
  <c r="E56" i="10"/>
  <c r="D56" i="10"/>
  <c r="C56" i="10"/>
  <c r="E54" i="10"/>
  <c r="D54" i="10"/>
  <c r="C54" i="10"/>
  <c r="E52" i="10"/>
  <c r="D52" i="10"/>
  <c r="C52" i="10"/>
  <c r="E49" i="10"/>
  <c r="D49" i="10"/>
  <c r="C49" i="10"/>
  <c r="C1" i="4"/>
  <c r="A33" i="17"/>
  <c r="A99" i="14"/>
  <c r="A29" i="17"/>
  <c r="A161" i="14"/>
  <c r="A28" i="17"/>
  <c r="A58" i="14"/>
  <c r="A23" i="17"/>
  <c r="A116" i="14"/>
  <c r="C1" i="17"/>
  <c r="A202" i="14"/>
  <c r="E199" i="14"/>
  <c r="D199" i="14"/>
  <c r="C199" i="14"/>
  <c r="E192" i="14"/>
  <c r="E195" i="14"/>
  <c r="E196" i="14"/>
  <c r="D192" i="14"/>
  <c r="C192" i="14"/>
  <c r="C193" i="14"/>
  <c r="E191" i="14"/>
  <c r="D191" i="14"/>
  <c r="C191" i="14"/>
  <c r="E189" i="14"/>
  <c r="D189" i="14"/>
  <c r="C189" i="14"/>
  <c r="E186" i="14"/>
  <c r="D186" i="14"/>
  <c r="C186" i="14"/>
  <c r="A169" i="14"/>
  <c r="E166" i="14"/>
  <c r="D166" i="14"/>
  <c r="C166" i="14"/>
  <c r="E159" i="14"/>
  <c r="E160" i="14"/>
  <c r="D159" i="14"/>
  <c r="D160" i="14"/>
  <c r="E167" i="14"/>
  <c r="D167" i="14"/>
  <c r="C159" i="14"/>
  <c r="E158" i="14"/>
  <c r="D158" i="14"/>
  <c r="C158" i="14"/>
  <c r="E156" i="14"/>
  <c r="D156" i="14"/>
  <c r="C156" i="14"/>
  <c r="E153" i="14"/>
  <c r="D153" i="14"/>
  <c r="C153" i="14"/>
  <c r="A136" i="14"/>
  <c r="A134" i="14"/>
  <c r="E131" i="14"/>
  <c r="D131" i="14"/>
  <c r="C131" i="14"/>
  <c r="C124" i="14"/>
  <c r="E124" i="14"/>
  <c r="D124" i="14"/>
  <c r="D132" i="14"/>
  <c r="E123" i="14"/>
  <c r="D123" i="14"/>
  <c r="C123" i="14"/>
  <c r="E121" i="14"/>
  <c r="D121" i="14"/>
  <c r="C121" i="14"/>
  <c r="E118" i="14"/>
  <c r="D118" i="14"/>
  <c r="C118" i="14"/>
  <c r="A101" i="14"/>
  <c r="E98" i="14"/>
  <c r="D98" i="14"/>
  <c r="C98" i="14"/>
  <c r="D91" i="14"/>
  <c r="D94" i="14"/>
  <c r="D95" i="14"/>
  <c r="E91" i="14"/>
  <c r="E92" i="14"/>
  <c r="D92" i="14"/>
  <c r="C91" i="14"/>
  <c r="E90" i="14"/>
  <c r="D90" i="14"/>
  <c r="C90" i="14"/>
  <c r="E88" i="14"/>
  <c r="D88" i="14"/>
  <c r="C88" i="14"/>
  <c r="E85" i="14"/>
  <c r="D85" i="14"/>
  <c r="C85" i="14"/>
  <c r="A68" i="14"/>
  <c r="E65" i="14"/>
  <c r="D65" i="14"/>
  <c r="C65" i="14"/>
  <c r="E58" i="14"/>
  <c r="E59" i="14"/>
  <c r="D58" i="14"/>
  <c r="D66" i="14"/>
  <c r="C58" i="14"/>
  <c r="C66" i="14"/>
  <c r="C68" i="14"/>
  <c r="C69" i="14"/>
  <c r="E57" i="14"/>
  <c r="D57" i="14"/>
  <c r="C57" i="14"/>
  <c r="E55" i="14"/>
  <c r="D55" i="14"/>
  <c r="C55" i="14"/>
  <c r="E52" i="14"/>
  <c r="D52" i="14"/>
  <c r="C52" i="14"/>
  <c r="A35" i="14"/>
  <c r="E32" i="14"/>
  <c r="D32" i="14"/>
  <c r="C32" i="14"/>
  <c r="E25" i="14"/>
  <c r="D25" i="14"/>
  <c r="C25" i="14"/>
  <c r="E24" i="14"/>
  <c r="D24" i="14"/>
  <c r="C24" i="14"/>
  <c r="E22" i="14"/>
  <c r="D22" i="14"/>
  <c r="C22" i="14"/>
  <c r="E19" i="14"/>
  <c r="D19" i="14"/>
  <c r="C19" i="14"/>
  <c r="D59" i="14"/>
  <c r="C59" i="14"/>
  <c r="D33" i="14"/>
  <c r="D99" i="14"/>
  <c r="D134" i="14"/>
  <c r="D135" i="14"/>
  <c r="D133" i="14"/>
  <c r="C67" i="14"/>
  <c r="E61" i="14"/>
  <c r="E62" i="14"/>
  <c r="E66" i="14"/>
  <c r="E132" i="14"/>
  <c r="E134" i="14"/>
  <c r="E200" i="14"/>
  <c r="C61" i="14"/>
  <c r="C62" i="14"/>
  <c r="E94" i="14"/>
  <c r="E95" i="14"/>
  <c r="D125" i="14"/>
  <c r="D127" i="14"/>
  <c r="D128" i="14"/>
  <c r="E169" i="14"/>
  <c r="E170" i="14"/>
  <c r="E168" i="14"/>
  <c r="E193" i="14"/>
  <c r="D61" i="14"/>
  <c r="D62" i="14"/>
  <c r="C160" i="14"/>
  <c r="E162" i="14"/>
  <c r="E163" i="14"/>
  <c r="C195" i="14"/>
  <c r="C196" i="14"/>
  <c r="C200" i="14"/>
  <c r="D162" i="14"/>
  <c r="D163" i="14"/>
  <c r="D136" i="14"/>
  <c r="D137" i="14"/>
  <c r="E68" i="14"/>
  <c r="E69" i="14"/>
  <c r="E67" i="14"/>
  <c r="D101" i="14"/>
  <c r="D102" i="14"/>
  <c r="D100" i="14"/>
  <c r="E133" i="14"/>
  <c r="E135" i="14"/>
  <c r="E202" i="14"/>
  <c r="E203" i="14"/>
  <c r="E201" i="14"/>
  <c r="E136" i="14"/>
  <c r="E137" i="14"/>
  <c r="B18" i="7"/>
  <c r="E18" i="7"/>
  <c r="D18" i="7"/>
  <c r="C18" i="7"/>
  <c r="E253" i="5"/>
  <c r="E254" i="5"/>
  <c r="D253" i="5"/>
  <c r="D257" i="5"/>
  <c r="D258" i="5"/>
  <c r="C253" i="5"/>
  <c r="C257" i="5"/>
  <c r="C258" i="5"/>
  <c r="E251" i="5"/>
  <c r="E255" i="5"/>
  <c r="E256" i="5"/>
  <c r="D251" i="5"/>
  <c r="D255" i="5"/>
  <c r="D256" i="5"/>
  <c r="C251" i="5"/>
  <c r="C252" i="5"/>
  <c r="E250" i="5"/>
  <c r="D250" i="5"/>
  <c r="C250" i="5"/>
  <c r="E248" i="5"/>
  <c r="D248" i="5"/>
  <c r="C248" i="5"/>
  <c r="E244" i="5"/>
  <c r="E245" i="5"/>
  <c r="C244" i="5"/>
  <c r="C245" i="5"/>
  <c r="D244" i="5"/>
  <c r="D245" i="5"/>
  <c r="E242" i="5"/>
  <c r="E243" i="5"/>
  <c r="D242" i="5"/>
  <c r="D243" i="5"/>
  <c r="C242" i="5"/>
  <c r="C243" i="5"/>
  <c r="D239" i="5"/>
  <c r="D240" i="5"/>
  <c r="E239" i="5"/>
  <c r="E240" i="5"/>
  <c r="C239" i="5"/>
  <c r="C240" i="5"/>
  <c r="E238" i="5"/>
  <c r="D238" i="5"/>
  <c r="C238" i="5"/>
  <c r="E236" i="5"/>
  <c r="D236" i="5"/>
  <c r="C236" i="5"/>
  <c r="D232" i="5"/>
  <c r="D233" i="5"/>
  <c r="E232" i="5"/>
  <c r="E233" i="5"/>
  <c r="C232" i="5"/>
  <c r="C233" i="5"/>
  <c r="E231" i="5"/>
  <c r="D231" i="5"/>
  <c r="C231" i="5"/>
  <c r="E229" i="5"/>
  <c r="D229" i="5"/>
  <c r="C229" i="5"/>
  <c r="E202" i="5"/>
  <c r="E203" i="5"/>
  <c r="E206" i="5"/>
  <c r="E207" i="5"/>
  <c r="D202" i="5"/>
  <c r="C202" i="5"/>
  <c r="C206" i="5"/>
  <c r="C207" i="5"/>
  <c r="D200" i="5"/>
  <c r="D201" i="5"/>
  <c r="E200" i="5"/>
  <c r="E204" i="5"/>
  <c r="E205" i="5"/>
  <c r="D204" i="5"/>
  <c r="D205" i="5"/>
  <c r="C200" i="5"/>
  <c r="E199" i="5"/>
  <c r="D199" i="5"/>
  <c r="C199" i="5"/>
  <c r="E197" i="5"/>
  <c r="D197" i="5"/>
  <c r="C197" i="5"/>
  <c r="C193" i="5"/>
  <c r="C194" i="5"/>
  <c r="E193" i="5"/>
  <c r="E194" i="5"/>
  <c r="D193" i="5"/>
  <c r="D194" i="5"/>
  <c r="E191" i="5"/>
  <c r="E192" i="5"/>
  <c r="D191" i="5"/>
  <c r="D192" i="5"/>
  <c r="C191" i="5"/>
  <c r="C192" i="5"/>
  <c r="D188" i="5"/>
  <c r="D189" i="5"/>
  <c r="E188" i="5"/>
  <c r="E189" i="5"/>
  <c r="C188" i="5"/>
  <c r="C189" i="5"/>
  <c r="E187" i="5"/>
  <c r="D187" i="5"/>
  <c r="C187" i="5"/>
  <c r="E185" i="5"/>
  <c r="D185" i="5"/>
  <c r="C185" i="5"/>
  <c r="E181" i="5"/>
  <c r="E182" i="5"/>
  <c r="D181" i="5"/>
  <c r="D182" i="5"/>
  <c r="C181" i="5"/>
  <c r="C182" i="5"/>
  <c r="E180" i="5"/>
  <c r="D180" i="5"/>
  <c r="C180" i="5"/>
  <c r="E178" i="5"/>
  <c r="D178" i="5"/>
  <c r="C178" i="5"/>
  <c r="E151" i="5"/>
  <c r="E155" i="5"/>
  <c r="E156" i="5"/>
  <c r="D151" i="5"/>
  <c r="D155" i="5"/>
  <c r="D156" i="5"/>
  <c r="C151" i="5"/>
  <c r="C152" i="5"/>
  <c r="D149" i="5"/>
  <c r="D150" i="5"/>
  <c r="E149" i="5"/>
  <c r="E150" i="5"/>
  <c r="D153" i="5"/>
  <c r="D154" i="5"/>
  <c r="C149" i="5"/>
  <c r="C153" i="5"/>
  <c r="C154" i="5"/>
  <c r="E148" i="5"/>
  <c r="D148" i="5"/>
  <c r="C148" i="5"/>
  <c r="E146" i="5"/>
  <c r="D146" i="5"/>
  <c r="C146" i="5"/>
  <c r="C142" i="5"/>
  <c r="C143" i="5"/>
  <c r="E142" i="5"/>
  <c r="E143" i="5"/>
  <c r="D142" i="5"/>
  <c r="D143" i="5"/>
  <c r="D140" i="5"/>
  <c r="D141" i="5"/>
  <c r="E140" i="5"/>
  <c r="E141" i="5"/>
  <c r="C140" i="5"/>
  <c r="C141" i="5"/>
  <c r="C137" i="5"/>
  <c r="C138" i="5"/>
  <c r="E137" i="5"/>
  <c r="E138" i="5"/>
  <c r="D137" i="5"/>
  <c r="D138" i="5"/>
  <c r="E136" i="5"/>
  <c r="D136" i="5"/>
  <c r="C136" i="5"/>
  <c r="E134" i="5"/>
  <c r="D134" i="5"/>
  <c r="C134" i="5"/>
  <c r="C130" i="5"/>
  <c r="C131" i="5"/>
  <c r="E130" i="5"/>
  <c r="E131" i="5"/>
  <c r="D130" i="5"/>
  <c r="D131" i="5"/>
  <c r="E129" i="5"/>
  <c r="D129" i="5"/>
  <c r="C129" i="5"/>
  <c r="E127" i="5"/>
  <c r="D127" i="5"/>
  <c r="C127" i="5"/>
  <c r="E100" i="5"/>
  <c r="E101" i="5"/>
  <c r="E104" i="5"/>
  <c r="E105" i="5"/>
  <c r="D100" i="5"/>
  <c r="C100" i="5"/>
  <c r="C104" i="5"/>
  <c r="C105" i="5"/>
  <c r="D98" i="5"/>
  <c r="D99" i="5"/>
  <c r="E98" i="5"/>
  <c r="E102" i="5"/>
  <c r="E103" i="5"/>
  <c r="D102" i="5"/>
  <c r="D103" i="5"/>
  <c r="C98" i="5"/>
  <c r="E97" i="5"/>
  <c r="D97" i="5"/>
  <c r="C97" i="5"/>
  <c r="E95" i="5"/>
  <c r="D95" i="5"/>
  <c r="C95" i="5"/>
  <c r="C91" i="5"/>
  <c r="C92" i="5"/>
  <c r="E91" i="5"/>
  <c r="E92" i="5"/>
  <c r="D91" i="5"/>
  <c r="D92" i="5"/>
  <c r="E89" i="5"/>
  <c r="E90" i="5"/>
  <c r="D89" i="5"/>
  <c r="D90" i="5"/>
  <c r="C89" i="5"/>
  <c r="C90" i="5"/>
  <c r="D86" i="5"/>
  <c r="D87" i="5"/>
  <c r="E86" i="5"/>
  <c r="E87" i="5"/>
  <c r="C86" i="5"/>
  <c r="C87" i="5"/>
  <c r="E85" i="5"/>
  <c r="D85" i="5"/>
  <c r="C85" i="5"/>
  <c r="E83" i="5"/>
  <c r="D83" i="5"/>
  <c r="C83" i="5"/>
  <c r="D79" i="5"/>
  <c r="D80" i="5"/>
  <c r="E79" i="5"/>
  <c r="E80" i="5"/>
  <c r="C79" i="5"/>
  <c r="C80" i="5"/>
  <c r="E78" i="5"/>
  <c r="D78" i="5"/>
  <c r="C78" i="5"/>
  <c r="E76" i="5"/>
  <c r="D76" i="5"/>
  <c r="C76" i="5"/>
  <c r="E46" i="5"/>
  <c r="D46" i="5"/>
  <c r="C46" i="5"/>
  <c r="E44" i="5"/>
  <c r="D44" i="5"/>
  <c r="C44" i="5"/>
  <c r="C38" i="5"/>
  <c r="E34" i="5"/>
  <c r="D34" i="5"/>
  <c r="C34" i="5"/>
  <c r="E32" i="5"/>
  <c r="D32" i="5"/>
  <c r="C32" i="5"/>
  <c r="E27" i="5"/>
  <c r="D27" i="5"/>
  <c r="C27" i="5"/>
  <c r="E25" i="5"/>
  <c r="D25" i="5"/>
  <c r="C25" i="5"/>
  <c r="D152" i="5"/>
  <c r="E152" i="5"/>
  <c r="D252" i="5"/>
  <c r="C150" i="5"/>
  <c r="E252" i="5"/>
  <c r="C254" i="5"/>
  <c r="C255" i="5"/>
  <c r="C256" i="5"/>
  <c r="E257" i="5"/>
  <c r="E258" i="5"/>
  <c r="D254" i="5"/>
  <c r="E201" i="5"/>
  <c r="C203" i="5"/>
  <c r="E153" i="5"/>
  <c r="E154" i="5"/>
  <c r="C155" i="5"/>
  <c r="C156" i="5"/>
  <c r="E99" i="5"/>
  <c r="E32" i="13"/>
  <c r="D32" i="13"/>
  <c r="C32" i="13"/>
  <c r="E28" i="13"/>
  <c r="E29" i="13"/>
  <c r="D28" i="13"/>
  <c r="D29" i="13"/>
  <c r="C28" i="13"/>
  <c r="C29" i="13"/>
  <c r="E25" i="13"/>
  <c r="E26" i="13"/>
  <c r="E33" i="13"/>
  <c r="E34" i="13"/>
  <c r="D25" i="13"/>
  <c r="D26" i="13"/>
  <c r="C25" i="13"/>
  <c r="D24" i="13"/>
  <c r="C24" i="13"/>
  <c r="E22" i="13"/>
  <c r="D22" i="13"/>
  <c r="C22" i="13"/>
  <c r="C27" i="12"/>
  <c r="C35" i="12"/>
  <c r="C37" i="12"/>
  <c r="C38" i="12"/>
  <c r="E34" i="12"/>
  <c r="D34" i="12"/>
  <c r="C34" i="12"/>
  <c r="E27" i="12"/>
  <c r="D27" i="12"/>
  <c r="D35" i="12"/>
  <c r="D37" i="12"/>
  <c r="C28" i="12"/>
  <c r="E26" i="12"/>
  <c r="D26" i="12"/>
  <c r="C26" i="12"/>
  <c r="E24" i="12"/>
  <c r="D24" i="12"/>
  <c r="C24" i="12"/>
  <c r="E20" i="12"/>
  <c r="D20" i="12"/>
  <c r="C20" i="12"/>
  <c r="C36" i="12"/>
  <c r="C30" i="12"/>
  <c r="C31" i="12"/>
  <c r="D36" i="12"/>
  <c r="D38" i="12"/>
  <c r="D30" i="12"/>
  <c r="D31" i="12"/>
  <c r="D28" i="12"/>
  <c r="C40" i="5"/>
  <c r="C41" i="5"/>
  <c r="E40" i="5"/>
  <c r="E41" i="5"/>
  <c r="D40" i="5"/>
  <c r="D41" i="5"/>
  <c r="E38" i="5"/>
  <c r="E39" i="5"/>
  <c r="D38" i="5"/>
  <c r="D39" i="5"/>
  <c r="C39" i="5"/>
  <c r="E24" i="10"/>
  <c r="E32" i="10"/>
  <c r="D24" i="10"/>
  <c r="D32" i="10"/>
  <c r="D34" i="10"/>
  <c r="D35" i="10"/>
  <c r="C24" i="10"/>
  <c r="C32" i="10"/>
  <c r="C33" i="10"/>
  <c r="E31" i="10"/>
  <c r="D31" i="10"/>
  <c r="C31" i="10"/>
  <c r="D27" i="10"/>
  <c r="D28" i="10"/>
  <c r="E25" i="10"/>
  <c r="E23" i="10"/>
  <c r="D23" i="10"/>
  <c r="C23" i="10"/>
  <c r="E21" i="10"/>
  <c r="D21" i="10"/>
  <c r="C21" i="10"/>
  <c r="E18" i="10"/>
  <c r="D18" i="10"/>
  <c r="C18" i="10"/>
  <c r="C28" i="5"/>
  <c r="C29" i="5"/>
  <c r="E49" i="5"/>
  <c r="E53" i="5"/>
  <c r="E54" i="5"/>
  <c r="D49" i="5"/>
  <c r="C49" i="5"/>
  <c r="C53" i="5"/>
  <c r="C54" i="5"/>
  <c r="E47" i="5"/>
  <c r="D47" i="5"/>
  <c r="D51" i="5"/>
  <c r="D52" i="5"/>
  <c r="C47" i="5"/>
  <c r="C51" i="5"/>
  <c r="C52" i="5"/>
  <c r="E35" i="5"/>
  <c r="E36" i="5"/>
  <c r="D35" i="5"/>
  <c r="D36" i="5"/>
  <c r="C35" i="5"/>
  <c r="C36" i="5"/>
  <c r="E28" i="5"/>
  <c r="E29" i="5"/>
  <c r="D28" i="5"/>
  <c r="D29" i="5"/>
  <c r="C50" i="5"/>
  <c r="C24" i="3"/>
  <c r="C25" i="3"/>
  <c r="E24" i="3"/>
  <c r="E25" i="3"/>
  <c r="D24" i="3"/>
  <c r="D25" i="3"/>
  <c r="E23" i="3"/>
  <c r="D23" i="3"/>
  <c r="C23" i="3"/>
  <c r="E196" i="1"/>
  <c r="E199" i="1"/>
  <c r="E200" i="1"/>
  <c r="D196" i="1"/>
  <c r="D197" i="1"/>
  <c r="C196" i="1"/>
  <c r="C197" i="1"/>
  <c r="E195" i="1"/>
  <c r="D195" i="1"/>
  <c r="C195" i="1"/>
  <c r="E162" i="1"/>
  <c r="E165" i="1"/>
  <c r="E166" i="1"/>
  <c r="D162" i="1"/>
  <c r="D165" i="1"/>
  <c r="D166" i="1"/>
  <c r="C162" i="1"/>
  <c r="C165" i="1"/>
  <c r="C166" i="1"/>
  <c r="E161" i="1"/>
  <c r="D161" i="1"/>
  <c r="C161" i="1"/>
  <c r="E128" i="1"/>
  <c r="E129" i="1"/>
  <c r="D128" i="1"/>
  <c r="D131" i="1"/>
  <c r="D132" i="1"/>
  <c r="C128" i="1"/>
  <c r="C131" i="1"/>
  <c r="C132" i="1"/>
  <c r="E127" i="1"/>
  <c r="D127" i="1"/>
  <c r="C127" i="1"/>
  <c r="E94" i="1"/>
  <c r="E95" i="1"/>
  <c r="C94" i="1"/>
  <c r="C95" i="1"/>
  <c r="C97" i="1"/>
  <c r="C98" i="1"/>
  <c r="E93" i="1"/>
  <c r="D93" i="1"/>
  <c r="C93" i="1"/>
  <c r="E60" i="1"/>
  <c r="E68" i="1"/>
  <c r="D60" i="1"/>
  <c r="D68" i="1"/>
  <c r="D70" i="1"/>
  <c r="D71" i="1"/>
  <c r="C60" i="1"/>
  <c r="C63" i="1"/>
  <c r="C64" i="1"/>
  <c r="E59" i="1"/>
  <c r="D59" i="1"/>
  <c r="C59" i="1"/>
  <c r="E26" i="1"/>
  <c r="E29" i="1"/>
  <c r="E30" i="1"/>
  <c r="C26" i="1"/>
  <c r="C27" i="1"/>
  <c r="D26" i="1"/>
  <c r="D29" i="1"/>
  <c r="D30" i="1"/>
  <c r="E25" i="1"/>
  <c r="D25" i="1"/>
  <c r="E23" i="1"/>
  <c r="D23" i="1"/>
  <c r="C25" i="1"/>
  <c r="E203" i="1"/>
  <c r="D203" i="1"/>
  <c r="C203" i="1"/>
  <c r="E193" i="1"/>
  <c r="D193" i="1"/>
  <c r="C193" i="1"/>
  <c r="E190" i="1"/>
  <c r="D190" i="1"/>
  <c r="C190" i="1"/>
  <c r="E169" i="1"/>
  <c r="D169" i="1"/>
  <c r="C169" i="1"/>
  <c r="E159" i="1"/>
  <c r="D159" i="1"/>
  <c r="C159" i="1"/>
  <c r="E156" i="1"/>
  <c r="D156" i="1"/>
  <c r="C156" i="1"/>
  <c r="E135" i="1"/>
  <c r="D135" i="1"/>
  <c r="C135" i="1"/>
  <c r="E125" i="1"/>
  <c r="D125" i="1"/>
  <c r="C125" i="1"/>
  <c r="E122" i="1"/>
  <c r="D122" i="1"/>
  <c r="C122" i="1"/>
  <c r="E101" i="1"/>
  <c r="D101" i="1"/>
  <c r="C101" i="1"/>
  <c r="E91" i="1"/>
  <c r="D91" i="1"/>
  <c r="C91" i="1"/>
  <c r="E88" i="1"/>
  <c r="D88" i="1"/>
  <c r="C88" i="1"/>
  <c r="E67" i="1"/>
  <c r="D67" i="1"/>
  <c r="C67" i="1"/>
  <c r="E57" i="1"/>
  <c r="D57" i="1"/>
  <c r="C57" i="1"/>
  <c r="E54" i="1"/>
  <c r="D54" i="1"/>
  <c r="C54" i="1"/>
  <c r="C27" i="3"/>
  <c r="C28" i="3"/>
  <c r="E31" i="3"/>
  <c r="D31" i="3"/>
  <c r="C31" i="3"/>
  <c r="E27" i="3"/>
  <c r="E28" i="3"/>
  <c r="D27" i="3"/>
  <c r="D28" i="3"/>
  <c r="E21" i="3"/>
  <c r="D21" i="3"/>
  <c r="C21" i="3"/>
  <c r="E33" i="1"/>
  <c r="D33" i="1"/>
  <c r="C33" i="1"/>
  <c r="C23" i="1"/>
  <c r="E20" i="1"/>
  <c r="D20" i="1"/>
  <c r="C20" i="1"/>
  <c r="E32" i="3"/>
  <c r="E50" i="5"/>
  <c r="C25" i="10"/>
  <c r="C27" i="10"/>
  <c r="C28" i="10"/>
  <c r="E27" i="10"/>
  <c r="E28" i="10"/>
  <c r="D25" i="10"/>
  <c r="E34" i="3"/>
  <c r="E35" i="3"/>
  <c r="E33" i="3"/>
  <c r="E33" i="10"/>
  <c r="E34" i="10"/>
  <c r="E35" i="10"/>
  <c r="D33" i="10"/>
  <c r="A500" i="17"/>
  <c r="A498" i="17"/>
  <c r="A496" i="17"/>
  <c r="A494" i="17"/>
  <c r="A492" i="17"/>
  <c r="A490" i="17"/>
  <c r="A488" i="17"/>
  <c r="A486" i="17"/>
  <c r="A484" i="17"/>
  <c r="A482" i="17"/>
  <c r="A480" i="17"/>
  <c r="A478" i="17"/>
  <c r="A476" i="17"/>
  <c r="A474" i="17"/>
  <c r="A472" i="17"/>
  <c r="A470" i="17"/>
  <c r="A468" i="17"/>
  <c r="A466" i="17"/>
  <c r="A464" i="17"/>
  <c r="A462" i="17"/>
  <c r="A460" i="17"/>
  <c r="A458" i="17"/>
  <c r="A456" i="17"/>
  <c r="A454" i="17"/>
  <c r="A452" i="17"/>
  <c r="A450" i="17"/>
  <c r="A448" i="17"/>
  <c r="A446" i="17"/>
  <c r="A444" i="17"/>
  <c r="A442" i="17"/>
  <c r="A440" i="17"/>
  <c r="A438" i="17"/>
  <c r="A436" i="17"/>
  <c r="A434" i="17"/>
  <c r="A432" i="17"/>
  <c r="A430" i="17"/>
  <c r="A428" i="17"/>
  <c r="A426" i="17"/>
  <c r="A424" i="17"/>
  <c r="A422" i="17"/>
  <c r="A420" i="17"/>
  <c r="A418" i="17"/>
  <c r="A416" i="17"/>
  <c r="A414" i="17"/>
  <c r="A412" i="17"/>
  <c r="A410" i="17"/>
  <c r="A408" i="17"/>
  <c r="A406" i="17"/>
  <c r="A404" i="17"/>
  <c r="A402" i="17"/>
  <c r="A400" i="17"/>
  <c r="A398" i="17"/>
  <c r="A396" i="17"/>
  <c r="A394" i="17"/>
  <c r="A392" i="17"/>
  <c r="A390" i="17"/>
  <c r="A388" i="17"/>
  <c r="A386" i="17"/>
  <c r="A384" i="17"/>
  <c r="A382" i="17"/>
  <c r="A380" i="17"/>
  <c r="A378" i="17"/>
  <c r="A376" i="17"/>
  <c r="A374" i="17"/>
  <c r="A372" i="17"/>
  <c r="A370" i="17"/>
  <c r="A368" i="17"/>
  <c r="A366" i="17"/>
  <c r="A364" i="17"/>
  <c r="A362" i="17"/>
  <c r="A360" i="17"/>
  <c r="A358" i="17"/>
  <c r="A356" i="17"/>
  <c r="A354" i="17"/>
  <c r="A352" i="17"/>
  <c r="A350" i="17"/>
  <c r="A348" i="17"/>
  <c r="A346" i="17"/>
  <c r="A344" i="17"/>
  <c r="A342" i="17"/>
  <c r="A340" i="17"/>
  <c r="A338" i="17"/>
  <c r="A336" i="17"/>
  <c r="A334" i="17"/>
  <c r="A332" i="17"/>
  <c r="G499" i="17"/>
  <c r="G497" i="17"/>
  <c r="G495" i="17"/>
  <c r="G493" i="17"/>
  <c r="G491" i="17"/>
  <c r="G489" i="17"/>
  <c r="G487" i="17"/>
  <c r="G485" i="17"/>
  <c r="G483" i="17"/>
  <c r="G481" i="17"/>
  <c r="G479" i="17"/>
  <c r="G477" i="17"/>
  <c r="G475" i="17"/>
  <c r="G473" i="17"/>
  <c r="G471" i="17"/>
  <c r="G469" i="17"/>
  <c r="G467" i="17"/>
  <c r="G465" i="17"/>
  <c r="G463" i="17"/>
  <c r="G461" i="17"/>
  <c r="G459" i="17"/>
  <c r="G457" i="17"/>
  <c r="G455" i="17"/>
  <c r="G453" i="17"/>
  <c r="G451" i="17"/>
  <c r="G449" i="17"/>
  <c r="G447" i="17"/>
  <c r="G445" i="17"/>
  <c r="G443" i="17"/>
  <c r="G441" i="17"/>
  <c r="G439" i="17"/>
  <c r="G437" i="17"/>
  <c r="G435" i="17"/>
  <c r="G433" i="17"/>
  <c r="G431" i="17"/>
  <c r="G429" i="17"/>
  <c r="G427" i="17"/>
  <c r="G425" i="17"/>
  <c r="G423" i="17"/>
  <c r="G421" i="17"/>
  <c r="G419" i="17"/>
  <c r="G417" i="17"/>
  <c r="G415" i="17"/>
  <c r="G413" i="17"/>
  <c r="G411" i="17"/>
  <c r="G409" i="17"/>
  <c r="G407" i="17"/>
  <c r="G405" i="17"/>
  <c r="G403" i="17"/>
  <c r="G401" i="17"/>
  <c r="G399" i="17"/>
  <c r="G397" i="17"/>
  <c r="G395" i="17"/>
  <c r="G393" i="17"/>
  <c r="G391" i="17"/>
  <c r="G389" i="17"/>
  <c r="G387" i="17"/>
  <c r="G385" i="17"/>
  <c r="G383" i="17"/>
  <c r="G381" i="17"/>
  <c r="G379" i="17"/>
  <c r="G377" i="17"/>
  <c r="G375" i="17"/>
  <c r="G373" i="17"/>
  <c r="G371" i="17"/>
  <c r="G369" i="17"/>
  <c r="G367" i="17"/>
  <c r="G365" i="17"/>
  <c r="G363" i="17"/>
  <c r="G361" i="17"/>
  <c r="G359" i="17"/>
  <c r="G357" i="17"/>
  <c r="G355" i="17"/>
  <c r="G353" i="17"/>
  <c r="G351" i="17"/>
  <c r="G349" i="17"/>
  <c r="G347" i="17"/>
  <c r="G345" i="17"/>
  <c r="G343" i="17"/>
  <c r="G341" i="17"/>
  <c r="G339" i="17"/>
  <c r="G337" i="17"/>
  <c r="G335" i="17"/>
  <c r="G333" i="17"/>
  <c r="G331" i="17"/>
  <c r="A499" i="17"/>
  <c r="A497" i="17"/>
  <c r="A495" i="17"/>
  <c r="A493" i="17"/>
  <c r="A491" i="17"/>
  <c r="A489" i="17"/>
  <c r="A487" i="17"/>
  <c r="A485" i="17"/>
  <c r="A483" i="17"/>
  <c r="A481" i="17"/>
  <c r="A479" i="17"/>
  <c r="A477" i="17"/>
  <c r="A475" i="17"/>
  <c r="A473" i="17"/>
  <c r="A471" i="17"/>
  <c r="A469" i="17"/>
  <c r="A467" i="17"/>
  <c r="A465" i="17"/>
  <c r="A463" i="17"/>
  <c r="A461" i="17"/>
  <c r="A459" i="17"/>
  <c r="A457" i="17"/>
  <c r="A455" i="17"/>
  <c r="A453" i="17"/>
  <c r="A451" i="17"/>
  <c r="A449" i="17"/>
  <c r="A447" i="17"/>
  <c r="A445" i="17"/>
  <c r="A443" i="17"/>
  <c r="A441" i="17"/>
  <c r="A439" i="17"/>
  <c r="A437" i="17"/>
  <c r="A435" i="17"/>
  <c r="A433" i="17"/>
  <c r="A431" i="17"/>
  <c r="A429" i="17"/>
  <c r="A427" i="17"/>
  <c r="A425" i="17"/>
  <c r="A423" i="17"/>
  <c r="A421" i="17"/>
  <c r="A419" i="17"/>
  <c r="A417" i="17"/>
  <c r="A415" i="17"/>
  <c r="A413" i="17"/>
  <c r="A411" i="17"/>
  <c r="A409" i="17"/>
  <c r="A407" i="17"/>
  <c r="A405" i="17"/>
  <c r="A403" i="17"/>
  <c r="A401" i="17"/>
  <c r="A399" i="17"/>
  <c r="A397" i="17"/>
  <c r="A395" i="17"/>
  <c r="A393" i="17"/>
  <c r="A391" i="17"/>
  <c r="A389" i="17"/>
  <c r="A387" i="17"/>
  <c r="A385" i="17"/>
  <c r="A383" i="17"/>
  <c r="A381" i="17"/>
  <c r="A379" i="17"/>
  <c r="A377" i="17"/>
  <c r="A375" i="17"/>
  <c r="A373" i="17"/>
  <c r="A371" i="17"/>
  <c r="A369" i="17"/>
  <c r="A367" i="17"/>
  <c r="A365" i="17"/>
  <c r="A363" i="17"/>
  <c r="A361" i="17"/>
  <c r="A359" i="17"/>
  <c r="A357" i="17"/>
  <c r="A355" i="17"/>
  <c r="A353" i="17"/>
  <c r="A351" i="17"/>
  <c r="A349" i="17"/>
  <c r="A347" i="17"/>
  <c r="A345" i="17"/>
  <c r="A343" i="17"/>
  <c r="A341" i="17"/>
  <c r="A339" i="17"/>
  <c r="A337" i="17"/>
  <c r="A335" i="17"/>
  <c r="A333" i="17"/>
  <c r="A331" i="17"/>
  <c r="G500" i="17"/>
  <c r="G492" i="17"/>
  <c r="G484" i="17"/>
  <c r="G476" i="17"/>
  <c r="G468" i="17"/>
  <c r="G460" i="17"/>
  <c r="G452" i="17"/>
  <c r="G444" i="17"/>
  <c r="G436" i="17"/>
  <c r="G428" i="17"/>
  <c r="G420" i="17"/>
  <c r="G412" i="17"/>
  <c r="G404" i="17"/>
  <c r="G396" i="17"/>
  <c r="G388" i="17"/>
  <c r="G380" i="17"/>
  <c r="G372" i="17"/>
  <c r="G364" i="17"/>
  <c r="G356" i="17"/>
  <c r="G348" i="17"/>
  <c r="G340" i="17"/>
  <c r="G332" i="17"/>
  <c r="A329" i="17"/>
  <c r="A327" i="17"/>
  <c r="A325" i="17"/>
  <c r="A323" i="17"/>
  <c r="A321" i="17"/>
  <c r="A319" i="17"/>
  <c r="A317" i="17"/>
  <c r="A315" i="17"/>
  <c r="A313" i="17"/>
  <c r="A311" i="17"/>
  <c r="A309" i="17"/>
  <c r="A307" i="17"/>
  <c r="A305" i="17"/>
  <c r="A303" i="17"/>
  <c r="A301" i="17"/>
  <c r="A299" i="17"/>
  <c r="A297" i="17"/>
  <c r="A295" i="17"/>
  <c r="A293" i="17"/>
  <c r="A291" i="17"/>
  <c r="A289" i="17"/>
  <c r="A287" i="17"/>
  <c r="A285" i="17"/>
  <c r="A283" i="17"/>
  <c r="A281" i="17"/>
  <c r="A279" i="17"/>
  <c r="A277" i="17"/>
  <c r="A275" i="17"/>
  <c r="A273" i="17"/>
  <c r="A271" i="17"/>
  <c r="A269" i="17"/>
  <c r="A267" i="17"/>
  <c r="A265" i="17"/>
  <c r="A263" i="17"/>
  <c r="A261" i="17"/>
  <c r="A259" i="17"/>
  <c r="A257" i="17"/>
  <c r="A255" i="17"/>
  <c r="A253" i="17"/>
  <c r="A251" i="17"/>
  <c r="A249" i="17"/>
  <c r="A247" i="17"/>
  <c r="A245" i="17"/>
  <c r="A243" i="17"/>
  <c r="A241" i="17"/>
  <c r="A239" i="17"/>
  <c r="A237" i="17"/>
  <c r="A235" i="17"/>
  <c r="A233" i="17"/>
  <c r="A231" i="17"/>
  <c r="A229" i="17"/>
  <c r="A227" i="17"/>
  <c r="A225" i="17"/>
  <c r="A223" i="17"/>
  <c r="A221" i="17"/>
  <c r="A219" i="17"/>
  <c r="A217" i="17"/>
  <c r="A215" i="17"/>
  <c r="A213" i="17"/>
  <c r="A211" i="17"/>
  <c r="A209" i="17"/>
  <c r="A207" i="17"/>
  <c r="G498" i="17"/>
  <c r="G490" i="17"/>
  <c r="G482" i="17"/>
  <c r="G474" i="17"/>
  <c r="G466" i="17"/>
  <c r="G458" i="17"/>
  <c r="G450" i="17"/>
  <c r="G442" i="17"/>
  <c r="G434" i="17"/>
  <c r="G426" i="17"/>
  <c r="G418" i="17"/>
  <c r="G410" i="17"/>
  <c r="G402" i="17"/>
  <c r="G394" i="17"/>
  <c r="G386" i="17"/>
  <c r="G378" i="17"/>
  <c r="G370" i="17"/>
  <c r="G362" i="17"/>
  <c r="G354" i="17"/>
  <c r="G346" i="17"/>
  <c r="G338" i="17"/>
  <c r="G330" i="17"/>
  <c r="G328" i="17"/>
  <c r="G326" i="17"/>
  <c r="G324" i="17"/>
  <c r="G322" i="17"/>
  <c r="G320" i="17"/>
  <c r="G318" i="17"/>
  <c r="G316" i="17"/>
  <c r="G314" i="17"/>
  <c r="G312" i="17"/>
  <c r="G310" i="17"/>
  <c r="G308" i="17"/>
  <c r="G306" i="17"/>
  <c r="G304" i="17"/>
  <c r="G302" i="17"/>
  <c r="G300" i="17"/>
  <c r="G298" i="17"/>
  <c r="G296" i="17"/>
  <c r="G294" i="17"/>
  <c r="G292" i="17"/>
  <c r="G290" i="17"/>
  <c r="G288" i="17"/>
  <c r="G286" i="17"/>
  <c r="G284" i="17"/>
  <c r="G282" i="17"/>
  <c r="G280" i="17"/>
  <c r="G278" i="17"/>
  <c r="G276" i="17"/>
  <c r="G274" i="17"/>
  <c r="G272" i="17"/>
  <c r="G270" i="17"/>
  <c r="G268" i="17"/>
  <c r="G266" i="17"/>
  <c r="G264" i="17"/>
  <c r="G262" i="17"/>
  <c r="G260" i="17"/>
  <c r="G258" i="17"/>
  <c r="G256" i="17"/>
  <c r="G254" i="17"/>
  <c r="G252" i="17"/>
  <c r="G250" i="17"/>
  <c r="G248" i="17"/>
  <c r="G246" i="17"/>
  <c r="G244" i="17"/>
  <c r="G242" i="17"/>
  <c r="G240" i="17"/>
  <c r="G238" i="17"/>
  <c r="G236" i="17"/>
  <c r="G234" i="17"/>
  <c r="G232" i="17"/>
  <c r="G230" i="17"/>
  <c r="G228" i="17"/>
  <c r="G226" i="17"/>
  <c r="G224" i="17"/>
  <c r="G222" i="17"/>
  <c r="G220" i="17"/>
  <c r="G218" i="17"/>
  <c r="G216" i="17"/>
  <c r="G214" i="17"/>
  <c r="G212" i="17"/>
  <c r="G210" i="17"/>
  <c r="G208" i="17"/>
  <c r="G206" i="17"/>
  <c r="G204" i="17"/>
  <c r="G202" i="17"/>
  <c r="G494" i="17"/>
  <c r="G486" i="17"/>
  <c r="G478" i="17"/>
  <c r="G470" i="17"/>
  <c r="G462" i="17"/>
  <c r="G454" i="17"/>
  <c r="G446" i="17"/>
  <c r="G438" i="17"/>
  <c r="G430" i="17"/>
  <c r="G422" i="17"/>
  <c r="G414" i="17"/>
  <c r="G406" i="17"/>
  <c r="G398" i="17"/>
  <c r="G390" i="17"/>
  <c r="G382" i="17"/>
  <c r="G374" i="17"/>
  <c r="G366" i="17"/>
  <c r="G358" i="17"/>
  <c r="G350" i="17"/>
  <c r="G342" i="17"/>
  <c r="G334" i="17"/>
  <c r="G329" i="17"/>
  <c r="G327" i="17"/>
  <c r="G325" i="17"/>
  <c r="G323" i="17"/>
  <c r="G321" i="17"/>
  <c r="G319" i="17"/>
  <c r="G317" i="17"/>
  <c r="G315" i="17"/>
  <c r="G313" i="17"/>
  <c r="G311" i="17"/>
  <c r="G309" i="17"/>
  <c r="G307" i="17"/>
  <c r="G305" i="17"/>
  <c r="G303" i="17"/>
  <c r="G301" i="17"/>
  <c r="G299" i="17"/>
  <c r="G297" i="17"/>
  <c r="G295" i="17"/>
  <c r="G293" i="17"/>
  <c r="G291" i="17"/>
  <c r="G289" i="17"/>
  <c r="G287" i="17"/>
  <c r="G285" i="17"/>
  <c r="G283" i="17"/>
  <c r="G281" i="17"/>
  <c r="G279" i="17"/>
  <c r="G277" i="17"/>
  <c r="G275" i="17"/>
  <c r="G273" i="17"/>
  <c r="G271" i="17"/>
  <c r="G269" i="17"/>
  <c r="G267" i="17"/>
  <c r="G265" i="17"/>
  <c r="G263" i="17"/>
  <c r="G261" i="17"/>
  <c r="G259" i="17"/>
  <c r="G257" i="17"/>
  <c r="G255" i="17"/>
  <c r="G253" i="17"/>
  <c r="G251" i="17"/>
  <c r="G249" i="17"/>
  <c r="G247" i="17"/>
  <c r="G245" i="17"/>
  <c r="G243" i="17"/>
  <c r="G241" i="17"/>
  <c r="G239" i="17"/>
  <c r="G237" i="17"/>
  <c r="G235" i="17"/>
  <c r="G233" i="17"/>
  <c r="G231" i="17"/>
  <c r="G229" i="17"/>
  <c r="G227" i="17"/>
  <c r="G225" i="17"/>
  <c r="G223" i="17"/>
  <c r="G221" i="17"/>
  <c r="G219" i="17"/>
  <c r="G217" i="17"/>
  <c r="G215" i="17"/>
  <c r="G213" i="17"/>
  <c r="G211" i="17"/>
  <c r="G209" i="17"/>
  <c r="G207" i="17"/>
  <c r="G205" i="17"/>
  <c r="G203" i="17"/>
  <c r="G496" i="17"/>
  <c r="G464" i="17"/>
  <c r="G432" i="17"/>
  <c r="G400" i="17"/>
  <c r="G368" i="17"/>
  <c r="G336" i="17"/>
  <c r="A324" i="17"/>
  <c r="A316" i="17"/>
  <c r="A308" i="17"/>
  <c r="A300" i="17"/>
  <c r="A292" i="17"/>
  <c r="A284" i="17"/>
  <c r="A276" i="17"/>
  <c r="A268" i="17"/>
  <c r="A260" i="17"/>
  <c r="A252" i="17"/>
  <c r="A244" i="17"/>
  <c r="A236" i="17"/>
  <c r="A228" i="17"/>
  <c r="A220" i="17"/>
  <c r="A212" i="17"/>
  <c r="A205" i="17"/>
  <c r="G201" i="17"/>
  <c r="G199" i="17"/>
  <c r="G197" i="17"/>
  <c r="G195" i="17"/>
  <c r="G193" i="17"/>
  <c r="G191" i="17"/>
  <c r="G189" i="17"/>
  <c r="G187" i="17"/>
  <c r="G185" i="17"/>
  <c r="G183" i="17"/>
  <c r="G181" i="17"/>
  <c r="G179" i="17"/>
  <c r="G177" i="17"/>
  <c r="G175" i="17"/>
  <c r="G173" i="17"/>
  <c r="G171" i="17"/>
  <c r="G169" i="17"/>
  <c r="G167" i="17"/>
  <c r="G165" i="17"/>
  <c r="G163" i="17"/>
  <c r="G161" i="17"/>
  <c r="G159" i="17"/>
  <c r="G157" i="17"/>
  <c r="G155" i="17"/>
  <c r="G153" i="17"/>
  <c r="G151" i="17"/>
  <c r="G149" i="17"/>
  <c r="G147" i="17"/>
  <c r="G145" i="17"/>
  <c r="G143" i="17"/>
  <c r="G141" i="17"/>
  <c r="G139" i="17"/>
  <c r="G137" i="17"/>
  <c r="G135" i="17"/>
  <c r="G133" i="17"/>
  <c r="G131" i="17"/>
  <c r="G129" i="17"/>
  <c r="G127" i="17"/>
  <c r="G125" i="17"/>
  <c r="G123" i="17"/>
  <c r="G121" i="17"/>
  <c r="G119" i="17"/>
  <c r="G117" i="17"/>
  <c r="G115" i="17"/>
  <c r="G113" i="17"/>
  <c r="G111" i="17"/>
  <c r="G109" i="17"/>
  <c r="G107" i="17"/>
  <c r="G105" i="17"/>
  <c r="G103" i="17"/>
  <c r="G101" i="17"/>
  <c r="G99" i="17"/>
  <c r="G97" i="17"/>
  <c r="G95" i="17"/>
  <c r="G93" i="17"/>
  <c r="G91" i="17"/>
  <c r="G89" i="17"/>
  <c r="G87" i="17"/>
  <c r="G85" i="17"/>
  <c r="G83" i="17"/>
  <c r="G81" i="17"/>
  <c r="G79" i="17"/>
  <c r="A77" i="17"/>
  <c r="G488" i="17"/>
  <c r="G456" i="17"/>
  <c r="G424" i="17"/>
  <c r="G392" i="17"/>
  <c r="G360" i="17"/>
  <c r="A330" i="17"/>
  <c r="A322" i="17"/>
  <c r="A314" i="17"/>
  <c r="A306" i="17"/>
  <c r="A298" i="17"/>
  <c r="A290" i="17"/>
  <c r="A282" i="17"/>
  <c r="A274" i="17"/>
  <c r="A266" i="17"/>
  <c r="A258" i="17"/>
  <c r="A250" i="17"/>
  <c r="A242" i="17"/>
  <c r="A234" i="17"/>
  <c r="A226" i="17"/>
  <c r="A218" i="17"/>
  <c r="A210" i="17"/>
  <c r="A204" i="17"/>
  <c r="A201" i="17"/>
  <c r="A199" i="17"/>
  <c r="A197" i="17"/>
  <c r="A195" i="17"/>
  <c r="A193" i="17"/>
  <c r="A191" i="17"/>
  <c r="A189" i="17"/>
  <c r="A187" i="17"/>
  <c r="A185" i="17"/>
  <c r="A183" i="17"/>
  <c r="A181" i="17"/>
  <c r="A179" i="17"/>
  <c r="A177" i="17"/>
  <c r="A175" i="17"/>
  <c r="A173" i="17"/>
  <c r="A171" i="17"/>
  <c r="A169" i="17"/>
  <c r="A167" i="17"/>
  <c r="A165" i="17"/>
  <c r="A163" i="17"/>
  <c r="A161" i="17"/>
  <c r="A159" i="17"/>
  <c r="A157" i="17"/>
  <c r="A155" i="17"/>
  <c r="A153" i="17"/>
  <c r="A151" i="17"/>
  <c r="A149" i="17"/>
  <c r="A147" i="17"/>
  <c r="A145" i="17"/>
  <c r="A143" i="17"/>
  <c r="A141" i="17"/>
  <c r="A139" i="17"/>
  <c r="A137" i="17"/>
  <c r="A135" i="17"/>
  <c r="A133" i="17"/>
  <c r="A131" i="17"/>
  <c r="A129" i="17"/>
  <c r="A127" i="17"/>
  <c r="A125" i="17"/>
  <c r="A123" i="17"/>
  <c r="A121" i="17"/>
  <c r="A119" i="17"/>
  <c r="A117" i="17"/>
  <c r="A115" i="17"/>
  <c r="A113" i="17"/>
  <c r="A111" i="17"/>
  <c r="A109" i="17"/>
  <c r="A107" i="17"/>
  <c r="A105" i="17"/>
  <c r="A103" i="17"/>
  <c r="A101" i="17"/>
  <c r="A99" i="17"/>
  <c r="A97" i="17"/>
  <c r="A95" i="17"/>
  <c r="A93" i="17"/>
  <c r="A91" i="17"/>
  <c r="A89" i="17"/>
  <c r="A87" i="17"/>
  <c r="A85" i="17"/>
  <c r="A83" i="17"/>
  <c r="A81" i="17"/>
  <c r="A79" i="17"/>
  <c r="G76" i="17"/>
  <c r="G74" i="17"/>
  <c r="G72" i="17"/>
  <c r="G70" i="17"/>
  <c r="G472" i="17"/>
  <c r="G440" i="17"/>
  <c r="G408" i="17"/>
  <c r="G376" i="17"/>
  <c r="G344" i="17"/>
  <c r="A326" i="17"/>
  <c r="A318" i="17"/>
  <c r="A310" i="17"/>
  <c r="A302" i="17"/>
  <c r="A294" i="17"/>
  <c r="A286" i="17"/>
  <c r="A278" i="17"/>
  <c r="A270" i="17"/>
  <c r="A262" i="17"/>
  <c r="A254" i="17"/>
  <c r="A246" i="17"/>
  <c r="A238" i="17"/>
  <c r="A230" i="17"/>
  <c r="A222" i="17"/>
  <c r="A214" i="17"/>
  <c r="A206" i="17"/>
  <c r="A202" i="17"/>
  <c r="A200" i="17"/>
  <c r="A198" i="17"/>
  <c r="A196" i="17"/>
  <c r="A194" i="17"/>
  <c r="A192" i="17"/>
  <c r="A190" i="17"/>
  <c r="A188" i="17"/>
  <c r="A186" i="17"/>
  <c r="A184" i="17"/>
  <c r="A182" i="17"/>
  <c r="A180" i="17"/>
  <c r="A178" i="17"/>
  <c r="A176" i="17"/>
  <c r="A174" i="17"/>
  <c r="A172" i="17"/>
  <c r="A170" i="17"/>
  <c r="A168" i="17"/>
  <c r="A166" i="17"/>
  <c r="A164" i="17"/>
  <c r="A162" i="17"/>
  <c r="A160" i="17"/>
  <c r="A158" i="17"/>
  <c r="A156" i="17"/>
  <c r="A154" i="17"/>
  <c r="A152" i="17"/>
  <c r="A150" i="17"/>
  <c r="A148" i="17"/>
  <c r="A146" i="17"/>
  <c r="A144" i="17"/>
  <c r="A142" i="17"/>
  <c r="A140" i="17"/>
  <c r="A138" i="17"/>
  <c r="A136" i="17"/>
  <c r="A134" i="17"/>
  <c r="A132" i="17"/>
  <c r="A130" i="17"/>
  <c r="A128" i="17"/>
  <c r="A126" i="17"/>
  <c r="A124" i="17"/>
  <c r="A122" i="17"/>
  <c r="A120" i="17"/>
  <c r="A118" i="17"/>
  <c r="A116" i="17"/>
  <c r="A114" i="17"/>
  <c r="A112" i="17"/>
  <c r="A110" i="17"/>
  <c r="A108" i="17"/>
  <c r="A106" i="17"/>
  <c r="A104" i="17"/>
  <c r="A102" i="17"/>
  <c r="A100" i="17"/>
  <c r="A98" i="17"/>
  <c r="A96" i="17"/>
  <c r="A94" i="17"/>
  <c r="A92" i="17"/>
  <c r="A90" i="17"/>
  <c r="A88" i="17"/>
  <c r="A86" i="17"/>
  <c r="A84" i="17"/>
  <c r="A82" i="17"/>
  <c r="A80" i="17"/>
  <c r="G77" i="17"/>
  <c r="G75" i="17"/>
  <c r="G73" i="17"/>
  <c r="G71" i="17"/>
  <c r="G69" i="17"/>
  <c r="G480" i="17"/>
  <c r="G352" i="17"/>
  <c r="A304" i="17"/>
  <c r="A272" i="17"/>
  <c r="A240" i="17"/>
  <c r="A208" i="17"/>
  <c r="G196" i="17"/>
  <c r="G188" i="17"/>
  <c r="G180" i="17"/>
  <c r="G172" i="17"/>
  <c r="G164" i="17"/>
  <c r="G156" i="17"/>
  <c r="G148" i="17"/>
  <c r="G140" i="17"/>
  <c r="G132" i="17"/>
  <c r="G124" i="17"/>
  <c r="G116" i="17"/>
  <c r="G108" i="17"/>
  <c r="G100" i="17"/>
  <c r="G92" i="17"/>
  <c r="G84" i="17"/>
  <c r="A76" i="17"/>
  <c r="A72" i="17"/>
  <c r="G68" i="17"/>
  <c r="G66" i="17"/>
  <c r="G64" i="17"/>
  <c r="G62" i="17"/>
  <c r="G60" i="17"/>
  <c r="G58" i="17"/>
  <c r="G56" i="17"/>
  <c r="G54" i="17"/>
  <c r="G52" i="17"/>
  <c r="B8" i="8"/>
  <c r="A48" i="17"/>
  <c r="A46" i="17"/>
  <c r="A44" i="17"/>
  <c r="G41" i="17"/>
  <c r="G39" i="17"/>
  <c r="G37" i="17"/>
  <c r="G35" i="17"/>
  <c r="A21" i="17"/>
  <c r="F14" i="14"/>
  <c r="A19" i="17"/>
  <c r="E80" i="14"/>
  <c r="A17" i="17"/>
  <c r="C181" i="14"/>
  <c r="A15" i="17"/>
  <c r="E77" i="14"/>
  <c r="A13" i="17"/>
  <c r="A11" i="17"/>
  <c r="A42" i="14"/>
  <c r="A9" i="17"/>
  <c r="A174" i="14"/>
  <c r="A7" i="17"/>
  <c r="A106" i="14"/>
  <c r="A5" i="17"/>
  <c r="A40" i="14"/>
  <c r="A3" i="17"/>
  <c r="A39" i="14"/>
  <c r="L269" i="16"/>
  <c r="L265" i="16"/>
  <c r="L261" i="16"/>
  <c r="L257" i="16"/>
  <c r="L253" i="16"/>
  <c r="L249" i="16"/>
  <c r="L245" i="16"/>
  <c r="L241" i="16"/>
  <c r="L237" i="16"/>
  <c r="L233" i="16"/>
  <c r="L229" i="16"/>
  <c r="L225" i="16"/>
  <c r="L221" i="16"/>
  <c r="L217" i="16"/>
  <c r="L213" i="16"/>
  <c r="L209" i="16"/>
  <c r="L205" i="16"/>
  <c r="L201" i="16"/>
  <c r="L197" i="16"/>
  <c r="L193" i="16"/>
  <c r="L189" i="16"/>
  <c r="L185" i="16"/>
  <c r="L181" i="16"/>
  <c r="L177" i="16"/>
  <c r="L173" i="16"/>
  <c r="L169" i="16"/>
  <c r="L165" i="16"/>
  <c r="L161" i="16"/>
  <c r="L157" i="16"/>
  <c r="L153" i="16"/>
  <c r="L149" i="16"/>
  <c r="L145" i="16"/>
  <c r="L141" i="16"/>
  <c r="L137" i="16"/>
  <c r="L133" i="16"/>
  <c r="L129" i="16"/>
  <c r="L125" i="16"/>
  <c r="L121" i="16"/>
  <c r="L117" i="16"/>
  <c r="L113" i="16"/>
  <c r="L109" i="16"/>
  <c r="L105" i="16"/>
  <c r="L101" i="16"/>
  <c r="L97" i="16"/>
  <c r="L93" i="16"/>
  <c r="L89" i="16"/>
  <c r="L85" i="16"/>
  <c r="L81" i="16"/>
  <c r="L77" i="16"/>
  <c r="L73" i="16"/>
  <c r="L69" i="16"/>
  <c r="L65" i="16"/>
  <c r="L61" i="16"/>
  <c r="L57" i="16"/>
  <c r="L53" i="16"/>
  <c r="L49" i="16"/>
  <c r="L45" i="16"/>
  <c r="L41" i="16"/>
  <c r="L37" i="16"/>
  <c r="L33" i="16"/>
  <c r="L29" i="16"/>
  <c r="L25" i="16"/>
  <c r="L21" i="16"/>
  <c r="L17" i="16"/>
  <c r="L13" i="16"/>
  <c r="L9" i="16"/>
  <c r="B8" i="16"/>
  <c r="A7" i="16"/>
  <c r="S5" i="16"/>
  <c r="S4" i="16"/>
  <c r="S3" i="16"/>
  <c r="G448" i="17"/>
  <c r="A328" i="17"/>
  <c r="A296" i="17"/>
  <c r="A264" i="17"/>
  <c r="A232" i="17"/>
  <c r="A203" i="17"/>
  <c r="G194" i="17"/>
  <c r="G186" i="17"/>
  <c r="G178" i="17"/>
  <c r="G170" i="17"/>
  <c r="G162" i="17"/>
  <c r="G154" i="17"/>
  <c r="G146" i="17"/>
  <c r="G138" i="17"/>
  <c r="G130" i="17"/>
  <c r="G122" i="17"/>
  <c r="G114" i="17"/>
  <c r="G106" i="17"/>
  <c r="G98" i="17"/>
  <c r="G90" i="17"/>
  <c r="G82" i="17"/>
  <c r="A75" i="17"/>
  <c r="A71" i="17"/>
  <c r="A68" i="17"/>
  <c r="A66" i="17"/>
  <c r="A64" i="17"/>
  <c r="A62" i="17"/>
  <c r="A60" i="17"/>
  <c r="A58" i="17"/>
  <c r="A56" i="17"/>
  <c r="A54" i="17"/>
  <c r="A52" i="17"/>
  <c r="A50" i="17"/>
  <c r="G47" i="17"/>
  <c r="G45" i="17"/>
  <c r="G43" i="17"/>
  <c r="A41" i="17"/>
  <c r="A39" i="17"/>
  <c r="A37" i="17"/>
  <c r="G34" i="17"/>
  <c r="G32" i="17"/>
  <c r="G30" i="17"/>
  <c r="G28" i="17"/>
  <c r="G26" i="17"/>
  <c r="A36" i="2"/>
  <c r="G24" i="17"/>
  <c r="A32" i="2"/>
  <c r="G22" i="17"/>
  <c r="A30" i="2"/>
  <c r="G20" i="17"/>
  <c r="A26" i="2"/>
  <c r="G18" i="17"/>
  <c r="A24" i="2"/>
  <c r="G16" i="17"/>
  <c r="A22" i="2"/>
  <c r="G14" i="17"/>
  <c r="A20" i="2"/>
  <c r="G12" i="17"/>
  <c r="A18" i="2"/>
  <c r="G10" i="17"/>
  <c r="A16" i="2"/>
  <c r="G8" i="17"/>
  <c r="A14" i="2"/>
  <c r="G6" i="17"/>
  <c r="A12" i="2"/>
  <c r="G4" i="17"/>
  <c r="A10" i="2"/>
  <c r="G384" i="17"/>
  <c r="A312" i="17"/>
  <c r="A280" i="17"/>
  <c r="A248" i="17"/>
  <c r="A216" i="17"/>
  <c r="G198" i="17"/>
  <c r="G190" i="17"/>
  <c r="G182" i="17"/>
  <c r="G174" i="17"/>
  <c r="G166" i="17"/>
  <c r="G158" i="17"/>
  <c r="G150" i="17"/>
  <c r="G142" i="17"/>
  <c r="G134" i="17"/>
  <c r="G126" i="17"/>
  <c r="G118" i="17"/>
  <c r="G110" i="17"/>
  <c r="G102" i="17"/>
  <c r="G94" i="17"/>
  <c r="G86" i="17"/>
  <c r="A78" i="17"/>
  <c r="A73" i="17"/>
  <c r="A69" i="17"/>
  <c r="A67" i="17"/>
  <c r="A65" i="17"/>
  <c r="A63" i="17"/>
  <c r="A61" i="17"/>
  <c r="A59" i="17"/>
  <c r="A57" i="17"/>
  <c r="A55" i="17"/>
  <c r="A53" i="17"/>
  <c r="A51" i="17"/>
  <c r="A49" i="17"/>
  <c r="G46" i="17"/>
  <c r="G44" i="17"/>
  <c r="A42" i="17"/>
  <c r="A40" i="17"/>
  <c r="A38" i="17"/>
  <c r="A5" i="14"/>
  <c r="A36" i="17"/>
  <c r="G33" i="17"/>
  <c r="G31" i="17"/>
  <c r="G29" i="17"/>
  <c r="G27" i="17"/>
  <c r="G25" i="17"/>
  <c r="A33" i="2"/>
  <c r="G23" i="17"/>
  <c r="A31" i="2"/>
  <c r="G21" i="17"/>
  <c r="A29" i="2"/>
  <c r="G19" i="17"/>
  <c r="A25" i="2"/>
  <c r="G17" i="17"/>
  <c r="A23" i="2"/>
  <c r="G15" i="17"/>
  <c r="A35" i="2"/>
  <c r="G13" i="17"/>
  <c r="A19" i="2"/>
  <c r="G11" i="17"/>
  <c r="A17" i="2"/>
  <c r="G9" i="17"/>
  <c r="A15" i="2"/>
  <c r="G7" i="17"/>
  <c r="A13" i="2"/>
  <c r="G5" i="17"/>
  <c r="A11" i="2"/>
  <c r="G3" i="17"/>
  <c r="A9" i="2"/>
  <c r="L270" i="16"/>
  <c r="L266" i="16"/>
  <c r="L262" i="16"/>
  <c r="L258" i="16"/>
  <c r="L254" i="16"/>
  <c r="L250" i="16"/>
  <c r="L246" i="16"/>
  <c r="L242" i="16"/>
  <c r="L238" i="16"/>
  <c r="L234" i="16"/>
  <c r="L230" i="16"/>
  <c r="L226" i="16"/>
  <c r="L222" i="16"/>
  <c r="L218" i="16"/>
  <c r="L214" i="16"/>
  <c r="L210" i="16"/>
  <c r="L206" i="16"/>
  <c r="L202" i="16"/>
  <c r="L198" i="16"/>
  <c r="L194" i="16"/>
  <c r="L190" i="16"/>
  <c r="L186" i="16"/>
  <c r="L182" i="16"/>
  <c r="L178" i="16"/>
  <c r="L174" i="16"/>
  <c r="L170" i="16"/>
  <c r="L166" i="16"/>
  <c r="L162" i="16"/>
  <c r="L158" i="16"/>
  <c r="L154" i="16"/>
  <c r="L150" i="16"/>
  <c r="L146" i="16"/>
  <c r="L142" i="16"/>
  <c r="L138" i="16"/>
  <c r="L134" i="16"/>
  <c r="L130" i="16"/>
  <c r="L126" i="16"/>
  <c r="L122" i="16"/>
  <c r="L118" i="16"/>
  <c r="L114" i="16"/>
  <c r="L110" i="16"/>
  <c r="L106" i="16"/>
  <c r="L102" i="16"/>
  <c r="L98" i="16"/>
  <c r="L94" i="16"/>
  <c r="L90" i="16"/>
  <c r="L86" i="16"/>
  <c r="L82" i="16"/>
  <c r="L78" i="16"/>
  <c r="L74" i="16"/>
  <c r="L70" i="16"/>
  <c r="L66" i="16"/>
  <c r="L62" i="16"/>
  <c r="L58" i="16"/>
  <c r="L54" i="16"/>
  <c r="L50" i="16"/>
  <c r="L46" i="16"/>
  <c r="L42" i="16"/>
  <c r="L38" i="16"/>
  <c r="L34" i="16"/>
  <c r="L30" i="16"/>
  <c r="L26" i="16"/>
  <c r="L22" i="16"/>
  <c r="L18" i="16"/>
  <c r="L14" i="16"/>
  <c r="L10" i="16"/>
  <c r="L8" i="16"/>
  <c r="B7" i="16"/>
  <c r="A6" i="16"/>
  <c r="A5" i="16"/>
  <c r="A4" i="16"/>
  <c r="A3" i="16"/>
  <c r="G416" i="17"/>
  <c r="A224" i="17"/>
  <c r="G176" i="17"/>
  <c r="G144" i="17"/>
  <c r="G112" i="17"/>
  <c r="G80" i="17"/>
  <c r="G65" i="17"/>
  <c r="G57" i="17"/>
  <c r="G49" i="17"/>
  <c r="F1" i="14"/>
  <c r="G40" i="17"/>
  <c r="A16" i="17"/>
  <c r="A78" i="14"/>
  <c r="A8" i="17"/>
  <c r="A141" i="14"/>
  <c r="L271" i="16"/>
  <c r="L263" i="16"/>
  <c r="L255" i="16"/>
  <c r="L247" i="16"/>
  <c r="L239" i="16"/>
  <c r="L231" i="16"/>
  <c r="L223" i="16"/>
  <c r="L215" i="16"/>
  <c r="L207" i="16"/>
  <c r="L199" i="16"/>
  <c r="L191" i="16"/>
  <c r="L183" i="16"/>
  <c r="L175" i="16"/>
  <c r="L167" i="16"/>
  <c r="L159" i="16"/>
  <c r="L151" i="16"/>
  <c r="L143" i="16"/>
  <c r="L135" i="16"/>
  <c r="L127" i="16"/>
  <c r="L119" i="16"/>
  <c r="L111" i="16"/>
  <c r="L103" i="16"/>
  <c r="L95" i="16"/>
  <c r="L87" i="16"/>
  <c r="L79" i="16"/>
  <c r="L71" i="16"/>
  <c r="L63" i="16"/>
  <c r="L55" i="16"/>
  <c r="L47" i="16"/>
  <c r="L39" i="16"/>
  <c r="L31" i="16"/>
  <c r="L23" i="16"/>
  <c r="L15" i="16"/>
  <c r="A9" i="16"/>
  <c r="B6" i="16"/>
  <c r="B4" i="16"/>
  <c r="G192" i="17"/>
  <c r="G160" i="17"/>
  <c r="G128" i="17"/>
  <c r="G96" i="17"/>
  <c r="A70" i="17"/>
  <c r="G61" i="17"/>
  <c r="A45" i="17"/>
  <c r="A12" i="17"/>
  <c r="A144" i="14"/>
  <c r="L267" i="16"/>
  <c r="L251" i="16"/>
  <c r="L235" i="16"/>
  <c r="L219" i="16"/>
  <c r="L203" i="16"/>
  <c r="L187" i="16"/>
  <c r="L171" i="16"/>
  <c r="L147" i="16"/>
  <c r="L131" i="16"/>
  <c r="L115" i="16"/>
  <c r="L99" i="16"/>
  <c r="L83" i="16"/>
  <c r="L67" i="16"/>
  <c r="L51" i="16"/>
  <c r="L35" i="16"/>
  <c r="L19" i="16"/>
  <c r="L7" i="16"/>
  <c r="B3" i="16"/>
  <c r="A320" i="17"/>
  <c r="G200" i="17"/>
  <c r="G168" i="17"/>
  <c r="G136" i="17"/>
  <c r="G104" i="17"/>
  <c r="A74" i="17"/>
  <c r="G63" i="17"/>
  <c r="G55" i="17"/>
  <c r="A47" i="17"/>
  <c r="G38" i="17"/>
  <c r="A14" i="17"/>
  <c r="C11" i="14"/>
  <c r="A6" i="17"/>
  <c r="A73" i="14"/>
  <c r="L268" i="16"/>
  <c r="L260" i="16"/>
  <c r="L252" i="16"/>
  <c r="L244" i="16"/>
  <c r="L236" i="16"/>
  <c r="L228" i="16"/>
  <c r="L220" i="16"/>
  <c r="L212" i="16"/>
  <c r="L204" i="16"/>
  <c r="L196" i="16"/>
  <c r="L188" i="16"/>
  <c r="L180" i="16"/>
  <c r="L172" i="16"/>
  <c r="L164" i="16"/>
  <c r="L156" i="16"/>
  <c r="L148" i="16"/>
  <c r="L140" i="16"/>
  <c r="L132" i="16"/>
  <c r="L124" i="16"/>
  <c r="L116" i="16"/>
  <c r="L108" i="16"/>
  <c r="L100" i="16"/>
  <c r="L92" i="16"/>
  <c r="L84" i="16"/>
  <c r="L76" i="16"/>
  <c r="L68" i="16"/>
  <c r="L60" i="16"/>
  <c r="L52" i="16"/>
  <c r="L44" i="16"/>
  <c r="L36" i="16"/>
  <c r="L28" i="16"/>
  <c r="L20" i="16"/>
  <c r="L12" i="16"/>
  <c r="A8" i="16"/>
  <c r="L5" i="16"/>
  <c r="L3" i="16"/>
  <c r="A288" i="17"/>
  <c r="G53" i="17"/>
  <c r="G36" i="17"/>
  <c r="A20" i="17"/>
  <c r="E149" i="14"/>
  <c r="A4" i="17"/>
  <c r="A7" i="14"/>
  <c r="L259" i="16"/>
  <c r="L243" i="16"/>
  <c r="L227" i="16"/>
  <c r="L211" i="16"/>
  <c r="L195" i="16"/>
  <c r="L179" i="16"/>
  <c r="L163" i="16"/>
  <c r="L155" i="16"/>
  <c r="L139" i="16"/>
  <c r="L123" i="16"/>
  <c r="L107" i="16"/>
  <c r="L91" i="16"/>
  <c r="L75" i="16"/>
  <c r="L59" i="16"/>
  <c r="L43" i="16"/>
  <c r="L27" i="16"/>
  <c r="L11" i="16"/>
  <c r="B5" i="16"/>
  <c r="A256" i="17"/>
  <c r="G184" i="17"/>
  <c r="G152" i="17"/>
  <c r="G120" i="17"/>
  <c r="G88" i="17"/>
  <c r="G67" i="17"/>
  <c r="G59" i="17"/>
  <c r="G51" i="17"/>
  <c r="A8" i="2"/>
  <c r="A43" i="17"/>
  <c r="A34" i="17"/>
  <c r="A18" i="17"/>
  <c r="D113" i="14"/>
  <c r="A10" i="17"/>
  <c r="A41" i="14"/>
  <c r="L264" i="16"/>
  <c r="L256" i="16"/>
  <c r="L248" i="16"/>
  <c r="L240" i="16"/>
  <c r="L232" i="16"/>
  <c r="L224" i="16"/>
  <c r="L216" i="16"/>
  <c r="L208" i="16"/>
  <c r="L200" i="16"/>
  <c r="L192" i="16"/>
  <c r="L184" i="16"/>
  <c r="L176" i="16"/>
  <c r="L168" i="16"/>
  <c r="L160" i="16"/>
  <c r="L152" i="16"/>
  <c r="L144" i="16"/>
  <c r="L136" i="16"/>
  <c r="L128" i="16"/>
  <c r="L120" i="16"/>
  <c r="L112" i="16"/>
  <c r="L104" i="16"/>
  <c r="L96" i="16"/>
  <c r="L88" i="16"/>
  <c r="L80" i="16"/>
  <c r="L72" i="16"/>
  <c r="L64" i="16"/>
  <c r="L56" i="16"/>
  <c r="L48" i="16"/>
  <c r="L40" i="16"/>
  <c r="L32" i="16"/>
  <c r="L24" i="16"/>
  <c r="L16" i="16"/>
  <c r="B9" i="16"/>
  <c r="L6" i="16"/>
  <c r="L4" i="16"/>
  <c r="A15" i="7"/>
  <c r="A75" i="7"/>
  <c r="A71" i="7"/>
  <c r="A84" i="7"/>
  <c r="A80" i="7"/>
  <c r="A74" i="7"/>
  <c r="A70" i="7"/>
  <c r="A83" i="7"/>
  <c r="A79" i="7"/>
  <c r="A68" i="7"/>
  <c r="A73" i="7"/>
  <c r="A69" i="7"/>
  <c r="A82" i="7"/>
  <c r="A78" i="7"/>
  <c r="A72" i="7"/>
  <c r="A81" i="7"/>
  <c r="B15" i="7"/>
  <c r="B11" i="7"/>
  <c r="B7" i="7"/>
  <c r="A13" i="7"/>
  <c r="A9" i="7"/>
  <c r="B14" i="7"/>
  <c r="B10" i="7"/>
  <c r="B6" i="7"/>
  <c r="A12" i="7"/>
  <c r="A8" i="7"/>
  <c r="B13" i="7"/>
  <c r="B9" i="7"/>
  <c r="A11" i="7"/>
  <c r="A7" i="7"/>
  <c r="B12" i="7"/>
  <c r="B8" i="7"/>
  <c r="A14" i="7"/>
  <c r="A10" i="7"/>
  <c r="A6" i="7"/>
  <c r="C34" i="10"/>
  <c r="C35" i="10"/>
  <c r="A26" i="4"/>
  <c r="A30" i="4"/>
  <c r="A62" i="1"/>
  <c r="A34" i="4"/>
  <c r="A33" i="13"/>
  <c r="A39" i="4"/>
  <c r="A7" i="3"/>
  <c r="A43" i="4"/>
  <c r="A21" i="13"/>
  <c r="A47" i="4"/>
  <c r="A30" i="13"/>
  <c r="A56" i="4"/>
  <c r="B8" i="5"/>
  <c r="A60" i="4"/>
  <c r="A122" i="5"/>
  <c r="A64" i="4"/>
  <c r="A228" i="5"/>
  <c r="A68" i="4"/>
  <c r="A235" i="5"/>
  <c r="A72" i="4"/>
  <c r="A191" i="5"/>
  <c r="A76" i="4"/>
  <c r="A45" i="5"/>
  <c r="A80" i="4"/>
  <c r="A155" i="5"/>
  <c r="A85" i="4"/>
  <c r="B8" i="12"/>
  <c r="A89" i="4"/>
  <c r="A19" i="12"/>
  <c r="A31" i="4"/>
  <c r="A97" i="1"/>
  <c r="A35" i="4"/>
  <c r="A104" i="1"/>
  <c r="A40" i="4"/>
  <c r="B8" i="3"/>
  <c r="A44" i="4"/>
  <c r="A25" i="12"/>
  <c r="A48" i="4"/>
  <c r="A34" i="3"/>
  <c r="A57" i="4"/>
  <c r="B9" i="5"/>
  <c r="A61" i="4"/>
  <c r="A21" i="5"/>
  <c r="A65" i="4"/>
  <c r="A179" i="5"/>
  <c r="A69" i="4"/>
  <c r="A84" i="5"/>
  <c r="A73" i="4"/>
  <c r="A77" i="4"/>
  <c r="A98" i="5"/>
  <c r="A81" i="4"/>
  <c r="A106" i="5"/>
  <c r="A86" i="4"/>
  <c r="B9" i="12"/>
  <c r="A90" i="4"/>
  <c r="A20" i="12"/>
  <c r="A24" i="4"/>
  <c r="A188" i="1"/>
  <c r="A28" i="4"/>
  <c r="A32" i="4"/>
  <c r="A167" i="1"/>
  <c r="A36" i="4"/>
  <c r="A41" i="4"/>
  <c r="B9" i="3"/>
  <c r="A45" i="4"/>
  <c r="A24" i="3"/>
  <c r="A49" i="4"/>
  <c r="A36" i="3"/>
  <c r="A53" i="4"/>
  <c r="A7" i="13"/>
  <c r="A58" i="4"/>
  <c r="B10" i="5"/>
  <c r="A62" i="4"/>
  <c r="A124" i="5"/>
  <c r="A66" i="4"/>
  <c r="A28" i="5"/>
  <c r="A70" i="4"/>
  <c r="A35" i="5"/>
  <c r="A74" i="4"/>
  <c r="A195" i="5"/>
  <c r="A78" i="4"/>
  <c r="A253" i="5"/>
  <c r="A82" i="4"/>
  <c r="B212" i="5"/>
  <c r="A87" i="4"/>
  <c r="B10" i="12"/>
  <c r="A91" i="4"/>
  <c r="A21" i="12"/>
  <c r="A25" i="4"/>
  <c r="A19" i="13"/>
  <c r="A29" i="4"/>
  <c r="A162" i="1"/>
  <c r="A33" i="4"/>
  <c r="A100" i="1"/>
  <c r="A37" i="4"/>
  <c r="A42" i="4"/>
  <c r="A46" i="4"/>
  <c r="A28" i="13"/>
  <c r="A50" i="4"/>
  <c r="A55" i="4"/>
  <c r="A211" i="5"/>
  <c r="A59" i="4"/>
  <c r="A63" i="4"/>
  <c r="A176" i="5"/>
  <c r="A67" i="4"/>
  <c r="A81" i="5"/>
  <c r="A71" i="4"/>
  <c r="A88" i="5"/>
  <c r="A75" i="4"/>
  <c r="A94" i="5"/>
  <c r="A79" i="4"/>
  <c r="A102" i="5"/>
  <c r="A83" i="4"/>
  <c r="B111" i="5"/>
  <c r="A88" i="4"/>
  <c r="A7" i="12"/>
  <c r="A27" i="4"/>
  <c r="A90" i="1"/>
  <c r="C48" i="5"/>
  <c r="C32" i="3"/>
  <c r="D32" i="3"/>
  <c r="D48" i="5"/>
  <c r="A96" i="4"/>
  <c r="A92" i="4"/>
  <c r="A30" i="12"/>
  <c r="A95" i="4"/>
  <c r="A37" i="12"/>
  <c r="A94" i="4"/>
  <c r="A35" i="12"/>
  <c r="A93" i="4"/>
  <c r="A33" i="12"/>
  <c r="E197" i="1"/>
  <c r="E163" i="1"/>
  <c r="D129" i="1"/>
  <c r="D204" i="1"/>
  <c r="D206" i="1"/>
  <c r="D207" i="1"/>
  <c r="E102" i="1"/>
  <c r="E103" i="1"/>
  <c r="C170" i="1"/>
  <c r="C171" i="1"/>
  <c r="D63" i="1"/>
  <c r="D64" i="1"/>
  <c r="E204" i="1"/>
  <c r="E206" i="1"/>
  <c r="E207" i="1"/>
  <c r="D61" i="1"/>
  <c r="C136" i="1"/>
  <c r="C138" i="1"/>
  <c r="C139" i="1"/>
  <c r="C204" i="1"/>
  <c r="C205" i="1"/>
  <c r="E27" i="1"/>
  <c r="E170" i="1"/>
  <c r="E171" i="1"/>
  <c r="C61" i="1"/>
  <c r="D69" i="1"/>
  <c r="C163" i="1"/>
  <c r="C199" i="1"/>
  <c r="C200" i="1"/>
  <c r="C102" i="1"/>
  <c r="E34" i="1"/>
  <c r="E36" i="1"/>
  <c r="E37" i="1"/>
  <c r="D136" i="1"/>
  <c r="D138" i="1"/>
  <c r="D139" i="1"/>
  <c r="D199" i="1"/>
  <c r="D200" i="1"/>
  <c r="D163" i="1"/>
  <c r="C129" i="1"/>
  <c r="C68" i="1"/>
  <c r="C69" i="1"/>
  <c r="C29" i="1"/>
  <c r="C30" i="1"/>
  <c r="C34" i="1"/>
  <c r="D170" i="1"/>
  <c r="D172" i="1"/>
  <c r="D173" i="1"/>
  <c r="E69" i="1"/>
  <c r="E70" i="1"/>
  <c r="E71" i="1"/>
  <c r="E136" i="1"/>
  <c r="E63" i="1"/>
  <c r="E64" i="1"/>
  <c r="D27" i="1"/>
  <c r="A12" i="4"/>
  <c r="A10" i="12"/>
  <c r="E61" i="1"/>
  <c r="D34" i="1"/>
  <c r="E131" i="1"/>
  <c r="E132" i="1"/>
  <c r="A114" i="4"/>
  <c r="X4" i="7"/>
  <c r="X3" i="7"/>
  <c r="X5" i="7"/>
  <c r="G90" i="4"/>
  <c r="A124" i="2"/>
  <c r="Q269" i="7"/>
  <c r="Q265" i="7"/>
  <c r="Q261" i="7"/>
  <c r="Q257" i="7"/>
  <c r="Q253" i="7"/>
  <c r="Q249" i="7"/>
  <c r="Q245" i="7"/>
  <c r="Q241" i="7"/>
  <c r="Q237" i="7"/>
  <c r="Q233" i="7"/>
  <c r="Q229" i="7"/>
  <c r="Q225" i="7"/>
  <c r="Q221" i="7"/>
  <c r="Q217" i="7"/>
  <c r="Q213" i="7"/>
  <c r="Q209" i="7"/>
  <c r="Q205" i="7"/>
  <c r="Q201" i="7"/>
  <c r="Q197" i="7"/>
  <c r="Q193" i="7"/>
  <c r="Q189" i="7"/>
  <c r="Q185" i="7"/>
  <c r="Q181" i="7"/>
  <c r="Q177" i="7"/>
  <c r="Q173" i="7"/>
  <c r="Q169" i="7"/>
  <c r="Q165" i="7"/>
  <c r="Q161" i="7"/>
  <c r="Q157" i="7"/>
  <c r="Q153" i="7"/>
  <c r="Q149" i="7"/>
  <c r="Q145" i="7"/>
  <c r="Q141" i="7"/>
  <c r="Q137" i="7"/>
  <c r="Q133" i="7"/>
  <c r="Q129" i="7"/>
  <c r="Q125" i="7"/>
  <c r="Q121" i="7"/>
  <c r="Q117" i="7"/>
  <c r="Q113" i="7"/>
  <c r="Q109" i="7"/>
  <c r="Q105" i="7"/>
  <c r="Q101" i="7"/>
  <c r="Q97" i="7"/>
  <c r="Q93" i="7"/>
  <c r="Q89" i="7"/>
  <c r="Q85" i="7"/>
  <c r="Q81" i="7"/>
  <c r="Q77" i="7"/>
  <c r="Q73" i="7"/>
  <c r="Q69" i="7"/>
  <c r="Q65" i="7"/>
  <c r="Q61" i="7"/>
  <c r="Q57" i="7"/>
  <c r="Q53" i="7"/>
  <c r="Q49" i="7"/>
  <c r="Q45" i="7"/>
  <c r="Q41" i="7"/>
  <c r="Q37" i="7"/>
  <c r="Q33" i="7"/>
  <c r="Q29" i="7"/>
  <c r="Q25" i="7"/>
  <c r="Q21" i="7"/>
  <c r="Q17" i="7"/>
  <c r="Q13" i="7"/>
  <c r="Q9" i="7"/>
  <c r="Q5" i="7"/>
  <c r="Q268" i="7"/>
  <c r="Q264" i="7"/>
  <c r="Q260" i="7"/>
  <c r="Q256" i="7"/>
  <c r="Q252" i="7"/>
  <c r="Q248" i="7"/>
  <c r="Q244" i="7"/>
  <c r="Q240" i="7"/>
  <c r="Q236" i="7"/>
  <c r="Q232" i="7"/>
  <c r="Q228" i="7"/>
  <c r="Q224" i="7"/>
  <c r="Q220" i="7"/>
  <c r="Q216" i="7"/>
  <c r="Q212" i="7"/>
  <c r="Q208" i="7"/>
  <c r="Q204" i="7"/>
  <c r="Q200" i="7"/>
  <c r="Q267" i="7"/>
  <c r="Q259" i="7"/>
  <c r="Q251" i="7"/>
  <c r="Q243" i="7"/>
  <c r="Q235" i="7"/>
  <c r="Q227" i="7"/>
  <c r="Q219" i="7"/>
  <c r="Q211" i="7"/>
  <c r="Q203" i="7"/>
  <c r="Q196" i="7"/>
  <c r="Q191" i="7"/>
  <c r="Q186" i="7"/>
  <c r="Q180" i="7"/>
  <c r="Q175" i="7"/>
  <c r="Q170" i="7"/>
  <c r="Q164" i="7"/>
  <c r="Q159" i="7"/>
  <c r="Q154" i="7"/>
  <c r="Q148" i="7"/>
  <c r="Q143" i="7"/>
  <c r="Q138" i="7"/>
  <c r="Q132" i="7"/>
  <c r="Q127" i="7"/>
  <c r="Q122" i="7"/>
  <c r="Q116" i="7"/>
  <c r="Q111" i="7"/>
  <c r="Q106" i="7"/>
  <c r="Q100" i="7"/>
  <c r="Q95" i="7"/>
  <c r="Q90" i="7"/>
  <c r="Q84" i="7"/>
  <c r="Q79" i="7"/>
  <c r="Q74" i="7"/>
  <c r="Q68" i="7"/>
  <c r="Q63" i="7"/>
  <c r="Q58" i="7"/>
  <c r="Q52" i="7"/>
  <c r="Q47" i="7"/>
  <c r="Q42" i="7"/>
  <c r="Q36" i="7"/>
  <c r="Q31" i="7"/>
  <c r="Q26" i="7"/>
  <c r="Q20" i="7"/>
  <c r="Q15" i="7"/>
  <c r="Q10" i="7"/>
  <c r="Q4" i="7"/>
  <c r="Q266" i="7"/>
  <c r="Q258" i="7"/>
  <c r="Q250" i="7"/>
  <c r="Q242" i="7"/>
  <c r="Q234" i="7"/>
  <c r="Q226" i="7"/>
  <c r="Q218" i="7"/>
  <c r="Q210" i="7"/>
  <c r="Q202" i="7"/>
  <c r="Q195" i="7"/>
  <c r="Q190" i="7"/>
  <c r="Q184" i="7"/>
  <c r="Q179" i="7"/>
  <c r="Q174" i="7"/>
  <c r="Q168" i="7"/>
  <c r="Q163" i="7"/>
  <c r="Q158" i="7"/>
  <c r="Q152" i="7"/>
  <c r="Q147" i="7"/>
  <c r="Q142" i="7"/>
  <c r="Q136" i="7"/>
  <c r="Q131" i="7"/>
  <c r="Q126" i="7"/>
  <c r="Q120" i="7"/>
  <c r="Q115" i="7"/>
  <c r="Q110" i="7"/>
  <c r="Q104" i="7"/>
  <c r="Q99" i="7"/>
  <c r="Q94" i="7"/>
  <c r="Q88" i="7"/>
  <c r="Q83" i="7"/>
  <c r="Q78" i="7"/>
  <c r="Q72" i="7"/>
  <c r="Q67" i="7"/>
  <c r="Q62" i="7"/>
  <c r="Q56" i="7"/>
  <c r="Q51" i="7"/>
  <c r="Q46" i="7"/>
  <c r="Q40" i="7"/>
  <c r="Q35" i="7"/>
  <c r="Q30" i="7"/>
  <c r="Q24" i="7"/>
  <c r="Q19" i="7"/>
  <c r="Q14" i="7"/>
  <c r="Q8" i="7"/>
  <c r="Q3" i="7"/>
  <c r="Q271" i="7"/>
  <c r="Q263" i="7"/>
  <c r="Q255" i="7"/>
  <c r="Q247" i="7"/>
  <c r="Q239" i="7"/>
  <c r="Q231" i="7"/>
  <c r="Q223" i="7"/>
  <c r="Q215" i="7"/>
  <c r="Q207" i="7"/>
  <c r="Q199" i="7"/>
  <c r="Q194" i="7"/>
  <c r="Q188" i="7"/>
  <c r="Q183" i="7"/>
  <c r="Q178" i="7"/>
  <c r="Q172" i="7"/>
  <c r="Q167" i="7"/>
  <c r="Q162" i="7"/>
  <c r="Q156" i="7"/>
  <c r="Q151" i="7"/>
  <c r="Q146" i="7"/>
  <c r="Q140" i="7"/>
  <c r="Q135" i="7"/>
  <c r="Q130" i="7"/>
  <c r="Q124" i="7"/>
  <c r="Q119" i="7"/>
  <c r="Q114" i="7"/>
  <c r="Q108" i="7"/>
  <c r="Q103" i="7"/>
  <c r="Q98" i="7"/>
  <c r="Q92" i="7"/>
  <c r="Q87" i="7"/>
  <c r="Q82" i="7"/>
  <c r="Q76" i="7"/>
  <c r="Q71" i="7"/>
  <c r="Q66" i="7"/>
  <c r="Q60" i="7"/>
  <c r="Q55" i="7"/>
  <c r="Q50" i="7"/>
  <c r="Q44" i="7"/>
  <c r="Q39" i="7"/>
  <c r="Q34" i="7"/>
  <c r="Q28" i="7"/>
  <c r="Q23" i="7"/>
  <c r="Q18" i="7"/>
  <c r="Q12" i="7"/>
  <c r="Q7" i="7"/>
  <c r="Q270" i="7"/>
  <c r="Q262" i="7"/>
  <c r="Q254" i="7"/>
  <c r="Q246" i="7"/>
  <c r="Q238" i="7"/>
  <c r="Q230" i="7"/>
  <c r="Q222" i="7"/>
  <c r="Q214" i="7"/>
  <c r="Q206" i="7"/>
  <c r="Q198" i="7"/>
  <c r="Q192" i="7"/>
  <c r="Q187" i="7"/>
  <c r="Q182" i="7"/>
  <c r="Q176" i="7"/>
  <c r="Q171" i="7"/>
  <c r="Q166" i="7"/>
  <c r="Q160" i="7"/>
  <c r="Q155" i="7"/>
  <c r="Q150" i="7"/>
  <c r="Q144" i="7"/>
  <c r="Q139" i="7"/>
  <c r="Q134" i="7"/>
  <c r="Q128" i="7"/>
  <c r="Q123" i="7"/>
  <c r="Q118" i="7"/>
  <c r="Q112" i="7"/>
  <c r="Q107" i="7"/>
  <c r="Q102" i="7"/>
  <c r="Q96" i="7"/>
  <c r="Q91" i="7"/>
  <c r="Q86" i="7"/>
  <c r="Q80" i="7"/>
  <c r="Q64" i="7"/>
  <c r="Q43" i="7"/>
  <c r="Q22" i="7"/>
  <c r="Q59" i="7"/>
  <c r="Q38" i="7"/>
  <c r="Q16" i="7"/>
  <c r="Q75" i="7"/>
  <c r="Q54" i="7"/>
  <c r="Q32" i="7"/>
  <c r="Q11" i="7"/>
  <c r="Q70" i="7"/>
  <c r="Q48" i="7"/>
  <c r="Q27" i="7"/>
  <c r="Q6" i="7"/>
  <c r="G58" i="4"/>
  <c r="A137" i="2"/>
  <c r="G53" i="4"/>
  <c r="A132" i="2"/>
  <c r="G57" i="4"/>
  <c r="A136" i="2"/>
  <c r="G60" i="4"/>
  <c r="A139" i="2"/>
  <c r="G59" i="4"/>
  <c r="A138" i="2"/>
  <c r="G86" i="4"/>
  <c r="A118" i="2"/>
  <c r="G87" i="4"/>
  <c r="A119" i="2"/>
  <c r="G88" i="4"/>
  <c r="A120" i="2"/>
  <c r="G82" i="4"/>
  <c r="A113" i="2"/>
  <c r="G89" i="4"/>
  <c r="A123" i="2"/>
  <c r="G83" i="4"/>
  <c r="A115" i="2"/>
  <c r="G84" i="4"/>
  <c r="A116" i="2"/>
  <c r="G81" i="4"/>
  <c r="A112" i="2"/>
  <c r="G85" i="4"/>
  <c r="A117" i="2"/>
  <c r="G78" i="4"/>
  <c r="A109" i="2"/>
  <c r="G79" i="4"/>
  <c r="A110" i="2"/>
  <c r="G76" i="4"/>
  <c r="A107" i="2"/>
  <c r="G77" i="4"/>
  <c r="A108" i="2"/>
  <c r="G14" i="4"/>
  <c r="A89" i="2"/>
  <c r="G105" i="4"/>
  <c r="G95" i="4"/>
  <c r="A129" i="2"/>
  <c r="G80" i="4"/>
  <c r="A111" i="2"/>
  <c r="G518" i="4"/>
  <c r="G6" i="4"/>
  <c r="A39" i="2"/>
  <c r="G8" i="4"/>
  <c r="A41" i="2"/>
  <c r="G7" i="4"/>
  <c r="A40" i="2"/>
  <c r="A294" i="4"/>
  <c r="A221" i="4"/>
  <c r="G54" i="4"/>
  <c r="A133" i="2"/>
  <c r="A13" i="4"/>
  <c r="A215" i="5"/>
  <c r="G22" i="4"/>
  <c r="A56" i="2"/>
  <c r="A404" i="4"/>
  <c r="A445" i="4"/>
  <c r="G357" i="4"/>
  <c r="G30" i="4"/>
  <c r="A65" i="2"/>
  <c r="G142" i="4"/>
  <c r="G63" i="4"/>
  <c r="A219" i="4"/>
  <c r="A374" i="4"/>
  <c r="G271" i="4"/>
  <c r="G19" i="4"/>
  <c r="A52" i="2"/>
  <c r="G65" i="4"/>
  <c r="A93" i="2"/>
  <c r="G69" i="4"/>
  <c r="A98" i="2"/>
  <c r="A128" i="4"/>
  <c r="A500" i="4"/>
  <c r="A123" i="4"/>
  <c r="A198" i="4"/>
  <c r="A209" i="4"/>
  <c r="A470" i="4"/>
  <c r="A357" i="4"/>
  <c r="G469" i="4"/>
  <c r="G176" i="4"/>
  <c r="G250" i="4"/>
  <c r="G34" i="4"/>
  <c r="A70" i="2"/>
  <c r="A192" i="4"/>
  <c r="A347" i="4"/>
  <c r="A101" i="4"/>
  <c r="A166" i="4"/>
  <c r="A273" i="4"/>
  <c r="A132" i="4"/>
  <c r="A502" i="4"/>
  <c r="A487" i="4"/>
  <c r="G154" i="4"/>
  <c r="G285" i="4"/>
  <c r="G334" i="4"/>
  <c r="G92" i="4"/>
  <c r="A126" i="2"/>
  <c r="A372" i="4"/>
  <c r="A251" i="4"/>
  <c r="A326" i="4"/>
  <c r="A413" i="4"/>
  <c r="A324" i="4"/>
  <c r="A479" i="4"/>
  <c r="G155" i="4"/>
  <c r="G161" i="4"/>
  <c r="G40" i="4"/>
  <c r="A77" i="2"/>
  <c r="G474" i="4"/>
  <c r="G32" i="4"/>
  <c r="A67" i="2"/>
  <c r="G67" i="4"/>
  <c r="A95" i="2"/>
  <c r="G26" i="4"/>
  <c r="A60" i="2"/>
  <c r="G45" i="4"/>
  <c r="A83" i="2"/>
  <c r="G68" i="4"/>
  <c r="A97" i="2"/>
  <c r="A6" i="4"/>
  <c r="A75" i="1"/>
  <c r="A256" i="4"/>
  <c r="A436" i="4"/>
  <c r="A315" i="4"/>
  <c r="A187" i="4"/>
  <c r="A262" i="4"/>
  <c r="A134" i="4"/>
  <c r="A337" i="4"/>
  <c r="A477" i="4"/>
  <c r="A196" i="4"/>
  <c r="A406" i="4"/>
  <c r="A419" i="4"/>
  <c r="A269" i="4"/>
  <c r="G192" i="4"/>
  <c r="G300" i="4"/>
  <c r="G124" i="4"/>
  <c r="G403" i="4"/>
  <c r="G383" i="4"/>
  <c r="G418" i="4"/>
  <c r="G522" i="4"/>
  <c r="G35" i="4"/>
  <c r="A71" i="2"/>
  <c r="G5" i="4"/>
  <c r="A38" i="2"/>
  <c r="G39" i="4"/>
  <c r="A76" i="2"/>
  <c r="G55" i="4"/>
  <c r="A134" i="2"/>
  <c r="G49" i="4"/>
  <c r="A87" i="2"/>
  <c r="A320" i="4"/>
  <c r="A468" i="4"/>
  <c r="A283" i="4"/>
  <c r="A155" i="4"/>
  <c r="A358" i="4"/>
  <c r="A230" i="4"/>
  <c r="A102" i="4"/>
  <c r="A145" i="4"/>
  <c r="A381" i="4"/>
  <c r="A509" i="4"/>
  <c r="A260" i="4"/>
  <c r="A438" i="4"/>
  <c r="A341" i="4"/>
  <c r="A100" i="4"/>
  <c r="A443" i="4"/>
  <c r="G299" i="4"/>
  <c r="G471" i="4"/>
  <c r="G305" i="4"/>
  <c r="G515" i="4"/>
  <c r="G495" i="4"/>
  <c r="G21" i="4"/>
  <c r="A55" i="2"/>
  <c r="G18" i="4"/>
  <c r="A51" i="2"/>
  <c r="G27" i="4"/>
  <c r="A62" i="2"/>
  <c r="G36" i="4"/>
  <c r="A72" i="2"/>
  <c r="G91" i="4"/>
  <c r="A125" i="2"/>
  <c r="G514" i="4"/>
  <c r="G494" i="4"/>
  <c r="G470" i="4"/>
  <c r="G454" i="4"/>
  <c r="G438" i="4"/>
  <c r="G422" i="4"/>
  <c r="G406" i="4"/>
  <c r="G390" i="4"/>
  <c r="G374" i="4"/>
  <c r="G358" i="4"/>
  <c r="G342" i="4"/>
  <c r="G326" i="4"/>
  <c r="G310" i="4"/>
  <c r="G294" i="4"/>
  <c r="G278" i="4"/>
  <c r="G262" i="4"/>
  <c r="G246" i="4"/>
  <c r="G230" i="4"/>
  <c r="G214" i="4"/>
  <c r="G198" i="4"/>
  <c r="G521" i="4"/>
  <c r="G500" i="4"/>
  <c r="G479" i="4"/>
  <c r="G457" i="4"/>
  <c r="G436" i="4"/>
  <c r="G415" i="4"/>
  <c r="G393" i="4"/>
  <c r="G372" i="4"/>
  <c r="G351" i="4"/>
  <c r="G329" i="4"/>
  <c r="G308" i="4"/>
  <c r="G287" i="4"/>
  <c r="G265" i="4"/>
  <c r="G244" i="4"/>
  <c r="G223" i="4"/>
  <c r="G201" i="4"/>
  <c r="G181" i="4"/>
  <c r="G165" i="4"/>
  <c r="G149" i="4"/>
  <c r="G133" i="4"/>
  <c r="G117" i="4"/>
  <c r="G3" i="4"/>
  <c r="A37" i="2"/>
  <c r="G504" i="4"/>
  <c r="G483" i="4"/>
  <c r="G461" i="4"/>
  <c r="G440" i="4"/>
  <c r="G419" i="4"/>
  <c r="G397" i="4"/>
  <c r="G376" i="4"/>
  <c r="G355" i="4"/>
  <c r="G333" i="4"/>
  <c r="G312" i="4"/>
  <c r="G291" i="4"/>
  <c r="G269" i="4"/>
  <c r="G248" i="4"/>
  <c r="G227" i="4"/>
  <c r="G205" i="4"/>
  <c r="G184" i="4"/>
  <c r="G508" i="4"/>
  <c r="G465" i="4"/>
  <c r="G423" i="4"/>
  <c r="G380" i="4"/>
  <c r="G337" i="4"/>
  <c r="G295" i="4"/>
  <c r="G252" i="4"/>
  <c r="G209" i="4"/>
  <c r="G172" i="4"/>
  <c r="G151" i="4"/>
  <c r="G130" i="4"/>
  <c r="G103" i="4"/>
  <c r="A9" i="8"/>
  <c r="G507" i="4"/>
  <c r="G464" i="4"/>
  <c r="G421" i="4"/>
  <c r="G379" i="4"/>
  <c r="G336" i="4"/>
  <c r="G293" i="4"/>
  <c r="G251" i="4"/>
  <c r="G208" i="4"/>
  <c r="G171" i="4"/>
  <c r="G4" i="4"/>
  <c r="G43" i="4"/>
  <c r="A80" i="2"/>
  <c r="G61" i="4"/>
  <c r="A140" i="2"/>
  <c r="G94" i="4"/>
  <c r="A128" i="2"/>
  <c r="G510" i="4"/>
  <c r="G482" i="4"/>
  <c r="G458" i="4"/>
  <c r="G434" i="4"/>
  <c r="G414" i="4"/>
  <c r="G394" i="4"/>
  <c r="G370" i="4"/>
  <c r="G350" i="4"/>
  <c r="G330" i="4"/>
  <c r="G306" i="4"/>
  <c r="G286" i="4"/>
  <c r="G266" i="4"/>
  <c r="G242" i="4"/>
  <c r="G222" i="4"/>
  <c r="G202" i="4"/>
  <c r="G516" i="4"/>
  <c r="G489" i="4"/>
  <c r="G463" i="4"/>
  <c r="G431" i="4"/>
  <c r="G404" i="4"/>
  <c r="G377" i="4"/>
  <c r="G345" i="4"/>
  <c r="G319" i="4"/>
  <c r="G292" i="4"/>
  <c r="G260" i="4"/>
  <c r="G233" i="4"/>
  <c r="G207" i="4"/>
  <c r="G177" i="4"/>
  <c r="G157" i="4"/>
  <c r="G137" i="4"/>
  <c r="G113" i="4"/>
  <c r="G16" i="4"/>
  <c r="A49" i="2"/>
  <c r="G509" i="4"/>
  <c r="G477" i="4"/>
  <c r="G451" i="4"/>
  <c r="G424" i="4"/>
  <c r="G392" i="4"/>
  <c r="G365" i="4"/>
  <c r="G339" i="4"/>
  <c r="G307" i="4"/>
  <c r="G280" i="4"/>
  <c r="G253" i="4"/>
  <c r="G221" i="4"/>
  <c r="G195" i="4"/>
  <c r="G519" i="4"/>
  <c r="G455" i="4"/>
  <c r="G401" i="4"/>
  <c r="G348" i="4"/>
  <c r="G284" i="4"/>
  <c r="G231" i="4"/>
  <c r="G179" i="4"/>
  <c r="G146" i="4"/>
  <c r="G119" i="4"/>
  <c r="G517" i="4"/>
  <c r="G453" i="4"/>
  <c r="G400" i="4"/>
  <c r="G347" i="4"/>
  <c r="G283" i="4"/>
  <c r="G229" i="4"/>
  <c r="G178" i="4"/>
  <c r="G150" i="4"/>
  <c r="G128" i="4"/>
  <c r="G102" i="4"/>
  <c r="A8" i="8"/>
  <c r="G503" i="4"/>
  <c r="G460" i="4"/>
  <c r="G417" i="4"/>
  <c r="G375" i="4"/>
  <c r="G332" i="4"/>
  <c r="G289" i="4"/>
  <c r="G247" i="4"/>
  <c r="G204" i="4"/>
  <c r="G170" i="4"/>
  <c r="G148" i="4"/>
  <c r="G127" i="4"/>
  <c r="G101" i="4"/>
  <c r="A7" i="8"/>
  <c r="G501" i="4"/>
  <c r="G459" i="4"/>
  <c r="G416" i="4"/>
  <c r="G373" i="4"/>
  <c r="G331" i="4"/>
  <c r="G288" i="4"/>
  <c r="G42" i="4"/>
  <c r="A79" i="2"/>
  <c r="G51" i="4"/>
  <c r="A90" i="2"/>
  <c r="G24" i="4"/>
  <c r="A58" i="2"/>
  <c r="G502" i="4"/>
  <c r="G478" i="4"/>
  <c r="G450" i="4"/>
  <c r="G430" i="4"/>
  <c r="G410" i="4"/>
  <c r="G386" i="4"/>
  <c r="G366" i="4"/>
  <c r="G346" i="4"/>
  <c r="G322" i="4"/>
  <c r="G302" i="4"/>
  <c r="G282" i="4"/>
  <c r="G258" i="4"/>
  <c r="G238" i="4"/>
  <c r="G218" i="4"/>
  <c r="G194" i="4"/>
  <c r="G511" i="4"/>
  <c r="G484" i="4"/>
  <c r="G452" i="4"/>
  <c r="G425" i="4"/>
  <c r="G399" i="4"/>
  <c r="G367" i="4"/>
  <c r="G340" i="4"/>
  <c r="G313" i="4"/>
  <c r="G281" i="4"/>
  <c r="G255" i="4"/>
  <c r="G228" i="4"/>
  <c r="G196" i="4"/>
  <c r="G173" i="4"/>
  <c r="G153" i="4"/>
  <c r="G129" i="4"/>
  <c r="G11" i="4"/>
  <c r="A44" i="2"/>
  <c r="G499" i="4"/>
  <c r="G472" i="4"/>
  <c r="G445" i="4"/>
  <c r="G413" i="4"/>
  <c r="G387" i="4"/>
  <c r="G360" i="4"/>
  <c r="G328" i="4"/>
  <c r="G301" i="4"/>
  <c r="G275" i="4"/>
  <c r="G243" i="4"/>
  <c r="G216" i="4"/>
  <c r="G189" i="4"/>
  <c r="G497" i="4"/>
  <c r="G444" i="4"/>
  <c r="G391" i="4"/>
  <c r="G327" i="4"/>
  <c r="G273" i="4"/>
  <c r="G220" i="4"/>
  <c r="G167" i="4"/>
  <c r="G140" i="4"/>
  <c r="G114" i="4"/>
  <c r="G496" i="4"/>
  <c r="G443" i="4"/>
  <c r="G389" i="4"/>
  <c r="G325" i="4"/>
  <c r="G272" i="4"/>
  <c r="G219" i="4"/>
  <c r="G166" i="4"/>
  <c r="G144" i="4"/>
  <c r="G123" i="4"/>
  <c r="G109" i="4"/>
  <c r="F1" i="5"/>
  <c r="G492" i="4"/>
  <c r="G449" i="4"/>
  <c r="G407" i="4"/>
  <c r="G364" i="4"/>
  <c r="G321" i="4"/>
  <c r="G279" i="4"/>
  <c r="G236" i="4"/>
  <c r="G193" i="4"/>
  <c r="G164" i="4"/>
  <c r="G143" i="4"/>
  <c r="G122" i="4"/>
  <c r="G491" i="4"/>
  <c r="G448" i="4"/>
  <c r="G405" i="4"/>
  <c r="G363" i="4"/>
  <c r="G320" i="4"/>
  <c r="G277" i="4"/>
  <c r="G50" i="4"/>
  <c r="A88" i="2"/>
  <c r="G66" i="4"/>
  <c r="A94" i="2"/>
  <c r="G498" i="4"/>
  <c r="G446" i="4"/>
  <c r="G402" i="4"/>
  <c r="G362" i="4"/>
  <c r="G318" i="4"/>
  <c r="G274" i="4"/>
  <c r="G234" i="4"/>
  <c r="G190" i="4"/>
  <c r="G473" i="4"/>
  <c r="G420" i="4"/>
  <c r="G361" i="4"/>
  <c r="G303" i="4"/>
  <c r="G249" i="4"/>
  <c r="G191" i="4"/>
  <c r="G145" i="4"/>
  <c r="G100" i="4"/>
  <c r="A5" i="8"/>
  <c r="G493" i="4"/>
  <c r="G435" i="4"/>
  <c r="G381" i="4"/>
  <c r="G323" i="4"/>
  <c r="G264" i="4"/>
  <c r="G211" i="4"/>
  <c r="G487" i="4"/>
  <c r="G369" i="4"/>
  <c r="G263" i="4"/>
  <c r="G162" i="4"/>
  <c r="G432" i="4"/>
  <c r="G315" i="4"/>
  <c r="G197" i="4"/>
  <c r="G139" i="4"/>
  <c r="G15" i="4"/>
  <c r="A48" i="2"/>
  <c r="G439" i="4"/>
  <c r="G353" i="4"/>
  <c r="G268" i="4"/>
  <c r="G183" i="4"/>
  <c r="G138" i="4"/>
  <c r="G13" i="4"/>
  <c r="A46" i="2"/>
  <c r="G437" i="4"/>
  <c r="G352" i="4"/>
  <c r="G267" i="4"/>
  <c r="G224" i="4"/>
  <c r="G182" i="4"/>
  <c r="G158" i="4"/>
  <c r="G136" i="4"/>
  <c r="G115" i="4"/>
  <c r="G12" i="4"/>
  <c r="A45" i="2"/>
  <c r="A491" i="4"/>
  <c r="A427" i="4"/>
  <c r="A363" i="4"/>
  <c r="A237" i="4"/>
  <c r="A104" i="4"/>
  <c r="A471" i="4"/>
  <c r="A407" i="4"/>
  <c r="A325" i="4"/>
  <c r="A197" i="4"/>
  <c r="A467" i="4"/>
  <c r="A403" i="4"/>
  <c r="A317" i="4"/>
  <c r="A189" i="4"/>
  <c r="A463" i="4"/>
  <c r="A399" i="4"/>
  <c r="A309" i="4"/>
  <c r="A181" i="4"/>
  <c r="A20" i="4"/>
  <c r="E15" i="12"/>
  <c r="A514" i="4"/>
  <c r="A498" i="4"/>
  <c r="A482" i="4"/>
  <c r="A466" i="4"/>
  <c r="A450" i="4"/>
  <c r="A434" i="4"/>
  <c r="A418" i="4"/>
  <c r="A402" i="4"/>
  <c r="A386" i="4"/>
  <c r="A370" i="4"/>
  <c r="A348" i="4"/>
  <c r="A316" i="4"/>
  <c r="A284" i="4"/>
  <c r="A252" i="4"/>
  <c r="A220" i="4"/>
  <c r="A188" i="4"/>
  <c r="A156" i="4"/>
  <c r="A124" i="4"/>
  <c r="A111" i="4"/>
  <c r="A10" i="4"/>
  <c r="A8" i="5"/>
  <c r="A505" i="4"/>
  <c r="A489" i="4"/>
  <c r="A473" i="4"/>
  <c r="A457" i="4"/>
  <c r="A441" i="4"/>
  <c r="A425" i="4"/>
  <c r="A409" i="4"/>
  <c r="A393" i="4"/>
  <c r="A377" i="4"/>
  <c r="A361" i="4"/>
  <c r="A329" i="4"/>
  <c r="A297" i="4"/>
  <c r="A265" i="4"/>
  <c r="A233" i="4"/>
  <c r="A201" i="4"/>
  <c r="A169" i="4"/>
  <c r="A137" i="4"/>
  <c r="A16" i="4"/>
  <c r="E12" i="5"/>
  <c r="A17" i="4"/>
  <c r="A13" i="1"/>
  <c r="A122" i="4"/>
  <c r="A138" i="4"/>
  <c r="A154" i="4"/>
  <c r="A170" i="4"/>
  <c r="A186" i="4"/>
  <c r="A202" i="4"/>
  <c r="A218" i="4"/>
  <c r="A234" i="4"/>
  <c r="A250" i="4"/>
  <c r="A266" i="4"/>
  <c r="A282" i="4"/>
  <c r="A298" i="4"/>
  <c r="A314" i="4"/>
  <c r="A330" i="4"/>
  <c r="A346" i="4"/>
  <c r="A5" i="4"/>
  <c r="A41" i="1"/>
  <c r="A21" i="4"/>
  <c r="D118" i="5"/>
  <c r="A106" i="4"/>
  <c r="A127" i="4"/>
  <c r="A143" i="4"/>
  <c r="A159" i="4"/>
  <c r="A175" i="4"/>
  <c r="A191" i="4"/>
  <c r="A207" i="4"/>
  <c r="A223" i="4"/>
  <c r="A239" i="4"/>
  <c r="A255" i="4"/>
  <c r="A271" i="4"/>
  <c r="A287" i="4"/>
  <c r="A303" i="4"/>
  <c r="A319" i="4"/>
  <c r="A335" i="4"/>
  <c r="A351" i="4"/>
  <c r="A512" i="4"/>
  <c r="A496" i="4"/>
  <c r="A480" i="4"/>
  <c r="A464" i="4"/>
  <c r="A448" i="4"/>
  <c r="A432" i="4"/>
  <c r="A416" i="4"/>
  <c r="A400" i="4"/>
  <c r="A384" i="4"/>
  <c r="A368" i="4"/>
  <c r="A344" i="4"/>
  <c r="A312" i="4"/>
  <c r="A280" i="4"/>
  <c r="A248" i="4"/>
  <c r="A216" i="4"/>
  <c r="A184" i="4"/>
  <c r="A152" i="4"/>
  <c r="A120" i="4"/>
  <c r="G75" i="4"/>
  <c r="A142" i="2"/>
  <c r="G70" i="4"/>
  <c r="A99" i="2"/>
  <c r="G486" i="4"/>
  <c r="G442" i="4"/>
  <c r="G398" i="4"/>
  <c r="G354" i="4"/>
  <c r="G314" i="4"/>
  <c r="G270" i="4"/>
  <c r="G226" i="4"/>
  <c r="G186" i="4"/>
  <c r="G468" i="4"/>
  <c r="G409" i="4"/>
  <c r="G356" i="4"/>
  <c r="G297" i="4"/>
  <c r="G239" i="4"/>
  <c r="G185" i="4"/>
  <c r="G141" i="4"/>
  <c r="G107" i="4"/>
  <c r="G488" i="4"/>
  <c r="G429" i="4"/>
  <c r="G371" i="4"/>
  <c r="G317" i="4"/>
  <c r="G259" i="4"/>
  <c r="G200" i="4"/>
  <c r="G476" i="4"/>
  <c r="G359" i="4"/>
  <c r="G241" i="4"/>
  <c r="G156" i="4"/>
  <c r="G10" i="4"/>
  <c r="A43" i="2"/>
  <c r="G411" i="4"/>
  <c r="G304" i="4"/>
  <c r="G187" i="4"/>
  <c r="G134" i="4"/>
  <c r="G513" i="4"/>
  <c r="G428" i="4"/>
  <c r="G343" i="4"/>
  <c r="G257" i="4"/>
  <c r="G175" i="4"/>
  <c r="G132" i="4"/>
  <c r="G512" i="4"/>
  <c r="G427" i="4"/>
  <c r="G341" i="4"/>
  <c r="G256" i="4"/>
  <c r="G213" i="4"/>
  <c r="G174" i="4"/>
  <c r="G152" i="4"/>
  <c r="G131" i="4"/>
  <c r="G110" i="4"/>
  <c r="A7" i="4"/>
  <c r="A109" i="1"/>
  <c r="A475" i="4"/>
  <c r="A411" i="4"/>
  <c r="A333" i="4"/>
  <c r="A205" i="4"/>
  <c r="A455" i="4"/>
  <c r="A391" i="4"/>
  <c r="A293" i="4"/>
  <c r="A165" i="4"/>
  <c r="A515" i="4"/>
  <c r="A451" i="4"/>
  <c r="A387" i="4"/>
  <c r="A285" i="4"/>
  <c r="A157" i="4"/>
  <c r="A511" i="4"/>
  <c r="A447" i="4"/>
  <c r="A383" i="4"/>
  <c r="A277" i="4"/>
  <c r="A149" i="4"/>
  <c r="A510" i="4"/>
  <c r="A494" i="4"/>
  <c r="A478" i="4"/>
  <c r="A462" i="4"/>
  <c r="A446" i="4"/>
  <c r="A430" i="4"/>
  <c r="A414" i="4"/>
  <c r="A398" i="4"/>
  <c r="A382" i="4"/>
  <c r="A366" i="4"/>
  <c r="A340" i="4"/>
  <c r="A308" i="4"/>
  <c r="A276" i="4"/>
  <c r="A244" i="4"/>
  <c r="A212" i="4"/>
  <c r="A180" i="4"/>
  <c r="A148" i="4"/>
  <c r="A116" i="4"/>
  <c r="A517" i="4"/>
  <c r="A501" i="4"/>
  <c r="A485" i="4"/>
  <c r="A469" i="4"/>
  <c r="A453" i="4"/>
  <c r="A437" i="4"/>
  <c r="A421" i="4"/>
  <c r="A405" i="4"/>
  <c r="A389" i="4"/>
  <c r="A373" i="4"/>
  <c r="A353" i="4"/>
  <c r="A321" i="4"/>
  <c r="A289" i="4"/>
  <c r="A257" i="4"/>
  <c r="A225" i="4"/>
  <c r="A193" i="4"/>
  <c r="A161" i="4"/>
  <c r="A129" i="4"/>
  <c r="A4" i="4"/>
  <c r="A7" i="1"/>
  <c r="A113" i="4"/>
  <c r="A105" i="4"/>
  <c r="A126" i="4"/>
  <c r="A142" i="4"/>
  <c r="A158" i="4"/>
  <c r="A174" i="4"/>
  <c r="A190" i="4"/>
  <c r="A206" i="4"/>
  <c r="A222" i="4"/>
  <c r="A238" i="4"/>
  <c r="A254" i="4"/>
  <c r="A270" i="4"/>
  <c r="A286" i="4"/>
  <c r="A302" i="4"/>
  <c r="A318" i="4"/>
  <c r="A334" i="4"/>
  <c r="A350" i="4"/>
  <c r="A9" i="4"/>
  <c r="A177" i="1"/>
  <c r="A98" i="4"/>
  <c r="A110" i="4"/>
  <c r="A131" i="4"/>
  <c r="A147" i="4"/>
  <c r="A163" i="4"/>
  <c r="A179" i="4"/>
  <c r="A195" i="4"/>
  <c r="A211" i="4"/>
  <c r="A227" i="4"/>
  <c r="A243" i="4"/>
  <c r="A259" i="4"/>
  <c r="A275" i="4"/>
  <c r="A291" i="4"/>
  <c r="A307" i="4"/>
  <c r="A323" i="4"/>
  <c r="A339" i="4"/>
  <c r="A355" i="4"/>
  <c r="A508" i="4"/>
  <c r="A492" i="4"/>
  <c r="A476" i="4"/>
  <c r="A460" i="4"/>
  <c r="A444" i="4"/>
  <c r="A428" i="4"/>
  <c r="A412" i="4"/>
  <c r="A396" i="4"/>
  <c r="A380" i="4"/>
  <c r="A364" i="4"/>
  <c r="A336" i="4"/>
  <c r="A304" i="4"/>
  <c r="A272" i="4"/>
  <c r="A240" i="4"/>
  <c r="A208" i="4"/>
  <c r="A176" i="4"/>
  <c r="A144" i="4"/>
  <c r="A107" i="4"/>
  <c r="G490" i="4"/>
  <c r="G73" i="4"/>
  <c r="A102" i="2"/>
  <c r="G56" i="4"/>
  <c r="A135" i="2"/>
  <c r="G46" i="4"/>
  <c r="A84" i="2"/>
  <c r="G17" i="4"/>
  <c r="A50" i="2"/>
  <c r="G47" i="4"/>
  <c r="A85" i="2"/>
  <c r="G28" i="4"/>
  <c r="A63" i="2"/>
  <c r="G41" i="4"/>
  <c r="A78" i="2"/>
  <c r="G64" i="4"/>
  <c r="A92" i="2"/>
  <c r="G33" i="4"/>
  <c r="A69" i="2"/>
  <c r="G44" i="4"/>
  <c r="A81" i="2"/>
  <c r="G97" i="4"/>
  <c r="A131" i="2"/>
  <c r="A22" i="4"/>
  <c r="A160" i="4"/>
  <c r="A224" i="4"/>
  <c r="A288" i="4"/>
  <c r="A352" i="4"/>
  <c r="A388" i="4"/>
  <c r="A420" i="4"/>
  <c r="A452" i="4"/>
  <c r="A484" i="4"/>
  <c r="A516" i="4"/>
  <c r="A331" i="4"/>
  <c r="A299" i="4"/>
  <c r="A267" i="4"/>
  <c r="A235" i="4"/>
  <c r="A203" i="4"/>
  <c r="A171" i="4"/>
  <c r="A139" i="4"/>
  <c r="A18" i="4"/>
  <c r="C117" i="5"/>
  <c r="A342" i="4"/>
  <c r="A310" i="4"/>
  <c r="A278" i="4"/>
  <c r="A246" i="4"/>
  <c r="A214" i="4"/>
  <c r="A182" i="4"/>
  <c r="A150" i="4"/>
  <c r="A118" i="4"/>
  <c r="A23" i="4"/>
  <c r="A17" i="5"/>
  <c r="A108" i="4"/>
  <c r="A177" i="4"/>
  <c r="A241" i="4"/>
  <c r="A305" i="4"/>
  <c r="A365" i="4"/>
  <c r="A397" i="4"/>
  <c r="A429" i="4"/>
  <c r="A461" i="4"/>
  <c r="A493" i="4"/>
  <c r="A19" i="4"/>
  <c r="D15" i="1"/>
  <c r="A99" i="4"/>
  <c r="A164" i="4"/>
  <c r="A228" i="4"/>
  <c r="A292" i="4"/>
  <c r="A356" i="4"/>
  <c r="A390" i="4"/>
  <c r="A422" i="4"/>
  <c r="A454" i="4"/>
  <c r="A486" i="4"/>
  <c r="A518" i="4"/>
  <c r="A213" i="4"/>
  <c r="A415" i="4"/>
  <c r="A112" i="4"/>
  <c r="A349" i="4"/>
  <c r="A483" i="4"/>
  <c r="A229" i="4"/>
  <c r="A423" i="4"/>
  <c r="A141" i="4"/>
  <c r="A379" i="4"/>
  <c r="A507" i="4"/>
  <c r="G120" i="4"/>
  <c r="G163" i="4"/>
  <c r="G235" i="4"/>
  <c r="G384" i="4"/>
  <c r="G111" i="4"/>
  <c r="G215" i="4"/>
  <c r="G385" i="4"/>
  <c r="G112" i="4"/>
  <c r="G240" i="4"/>
  <c r="G475" i="4"/>
  <c r="G188" i="4"/>
  <c r="G412" i="4"/>
  <c r="G232" i="4"/>
  <c r="G344" i="4"/>
  <c r="G456" i="4"/>
  <c r="G121" i="4"/>
  <c r="G212" i="4"/>
  <c r="G324" i="4"/>
  <c r="G441" i="4"/>
  <c r="G206" i="4"/>
  <c r="G290" i="4"/>
  <c r="G378" i="4"/>
  <c r="G462" i="4"/>
  <c r="G48" i="4"/>
  <c r="A86" i="2"/>
  <c r="A15" i="4"/>
  <c r="C63" i="5"/>
  <c r="A136" i="4"/>
  <c r="A200" i="4"/>
  <c r="A264" i="4"/>
  <c r="A328" i="4"/>
  <c r="A376" i="4"/>
  <c r="A408" i="4"/>
  <c r="A440" i="4"/>
  <c r="A472" i="4"/>
  <c r="A504" i="4"/>
  <c r="A343" i="4"/>
  <c r="A311" i="4"/>
  <c r="A279" i="4"/>
  <c r="A247" i="4"/>
  <c r="A215" i="4"/>
  <c r="A183" i="4"/>
  <c r="A151" i="4"/>
  <c r="A119" i="4"/>
  <c r="A354" i="4"/>
  <c r="A322" i="4"/>
  <c r="A290" i="4"/>
  <c r="A258" i="4"/>
  <c r="A226" i="4"/>
  <c r="A194" i="4"/>
  <c r="A162" i="4"/>
  <c r="A130" i="4"/>
  <c r="A97" i="4"/>
  <c r="A8" i="4"/>
  <c r="A143" i="1"/>
  <c r="A153" i="4"/>
  <c r="A217" i="4"/>
  <c r="A281" i="4"/>
  <c r="A345" i="4"/>
  <c r="A385" i="4"/>
  <c r="A417" i="4"/>
  <c r="A449" i="4"/>
  <c r="A481" i="4"/>
  <c r="A513" i="4"/>
  <c r="A140" i="4"/>
  <c r="A204" i="4"/>
  <c r="A268" i="4"/>
  <c r="A332" i="4"/>
  <c r="A378" i="4"/>
  <c r="A410" i="4"/>
  <c r="A442" i="4"/>
  <c r="A474" i="4"/>
  <c r="A506" i="4"/>
  <c r="A117" i="4"/>
  <c r="A367" i="4"/>
  <c r="A495" i="4"/>
  <c r="A253" i="4"/>
  <c r="A435" i="4"/>
  <c r="A133" i="4"/>
  <c r="A375" i="4"/>
  <c r="A503" i="4"/>
  <c r="A301" i="4"/>
  <c r="A459" i="4"/>
  <c r="G99" i="4"/>
  <c r="A4" i="8"/>
  <c r="G147" i="4"/>
  <c r="G203" i="4"/>
  <c r="G309" i="4"/>
  <c r="G480" i="4"/>
  <c r="G159" i="4"/>
  <c r="G311" i="4"/>
  <c r="G481" i="4"/>
  <c r="G160" i="4"/>
  <c r="G368" i="4"/>
  <c r="G135" i="4"/>
  <c r="G316" i="4"/>
  <c r="G180" i="4"/>
  <c r="G296" i="4"/>
  <c r="G408" i="4"/>
  <c r="G520" i="4"/>
  <c r="G169" i="4"/>
  <c r="G276" i="4"/>
  <c r="G388" i="4"/>
  <c r="G505" i="4"/>
  <c r="G254" i="4"/>
  <c r="G338" i="4"/>
  <c r="G426" i="4"/>
  <c r="G93" i="4"/>
  <c r="A127" i="2"/>
  <c r="G506" i="4"/>
  <c r="G74" i="4"/>
  <c r="A103" i="2"/>
  <c r="G52" i="4"/>
  <c r="A91" i="2"/>
  <c r="G38" i="4"/>
  <c r="A74" i="2"/>
  <c r="G29" i="4"/>
  <c r="A64" i="2"/>
  <c r="G37" i="4"/>
  <c r="A73" i="2"/>
  <c r="G72" i="4"/>
  <c r="A101" i="2"/>
  <c r="G62" i="4"/>
  <c r="G25" i="4"/>
  <c r="A59" i="2"/>
  <c r="G31" i="4"/>
  <c r="A66" i="2"/>
  <c r="G96" i="4"/>
  <c r="A130" i="2"/>
  <c r="G71" i="4"/>
  <c r="A100" i="2"/>
  <c r="G20" i="4"/>
  <c r="A53" i="2"/>
  <c r="A168" i="4"/>
  <c r="A232" i="4"/>
  <c r="A296" i="4"/>
  <c r="A360" i="4"/>
  <c r="A392" i="4"/>
  <c r="A424" i="4"/>
  <c r="A456" i="4"/>
  <c r="A488" i="4"/>
  <c r="A359" i="4"/>
  <c r="A327" i="4"/>
  <c r="A295" i="4"/>
  <c r="A263" i="4"/>
  <c r="A231" i="4"/>
  <c r="A199" i="4"/>
  <c r="A167" i="4"/>
  <c r="A135" i="4"/>
  <c r="A103" i="4"/>
  <c r="A14" i="4"/>
  <c r="A338" i="4"/>
  <c r="A306" i="4"/>
  <c r="A274" i="4"/>
  <c r="A242" i="4"/>
  <c r="A210" i="4"/>
  <c r="A178" i="4"/>
  <c r="A146" i="4"/>
  <c r="A109" i="4"/>
  <c r="A121" i="4"/>
  <c r="A185" i="4"/>
  <c r="A249" i="4"/>
  <c r="A313" i="4"/>
  <c r="A369" i="4"/>
  <c r="A401" i="4"/>
  <c r="A433" i="4"/>
  <c r="A465" i="4"/>
  <c r="A497" i="4"/>
  <c r="A115" i="4"/>
  <c r="A172" i="4"/>
  <c r="A236" i="4"/>
  <c r="A300" i="4"/>
  <c r="A362" i="4"/>
  <c r="A394" i="4"/>
  <c r="A426" i="4"/>
  <c r="A458" i="4"/>
  <c r="A490" i="4"/>
  <c r="A11" i="4"/>
  <c r="A9" i="3"/>
  <c r="A245" i="4"/>
  <c r="A431" i="4"/>
  <c r="A125" i="4"/>
  <c r="A371" i="4"/>
  <c r="A499" i="4"/>
  <c r="A261" i="4"/>
  <c r="A439" i="4"/>
  <c r="A173" i="4"/>
  <c r="A395" i="4"/>
  <c r="A3" i="4"/>
  <c r="A6" i="1"/>
  <c r="G126" i="4"/>
  <c r="G168" i="4"/>
  <c r="G245" i="4"/>
  <c r="G395" i="4"/>
  <c r="G116" i="4"/>
  <c r="G225" i="4"/>
  <c r="G396" i="4"/>
  <c r="G118" i="4"/>
  <c r="G261" i="4"/>
  <c r="G485" i="4"/>
  <c r="G199" i="4"/>
  <c r="G433" i="4"/>
  <c r="G237" i="4"/>
  <c r="G349" i="4"/>
  <c r="G467" i="4"/>
  <c r="G125" i="4"/>
  <c r="G217" i="4"/>
  <c r="G335" i="4"/>
  <c r="G447" i="4"/>
  <c r="G210" i="4"/>
  <c r="G298" i="4"/>
  <c r="G382" i="4"/>
  <c r="G466" i="4"/>
  <c r="G23" i="4"/>
  <c r="A57" i="2"/>
  <c r="C34" i="3"/>
  <c r="C35" i="3"/>
  <c r="C33" i="3"/>
  <c r="D34" i="3"/>
  <c r="D35" i="3"/>
  <c r="D33" i="3"/>
  <c r="C206" i="1"/>
  <c r="C207" i="1"/>
  <c r="D205" i="1"/>
  <c r="C172" i="1"/>
  <c r="C173" i="1"/>
  <c r="C137" i="1"/>
  <c r="E172" i="1"/>
  <c r="E173" i="1"/>
  <c r="C104" i="1"/>
  <c r="C105" i="1"/>
  <c r="C103" i="1"/>
  <c r="D137" i="1"/>
  <c r="D171" i="1"/>
  <c r="C70" i="1"/>
  <c r="C71" i="1"/>
  <c r="C35" i="1"/>
  <c r="C36" i="1"/>
  <c r="C37" i="1"/>
  <c r="D35" i="1"/>
  <c r="D36" i="1"/>
  <c r="D37" i="1"/>
  <c r="E138" i="1"/>
  <c r="E139" i="1"/>
  <c r="E137" i="1"/>
  <c r="E95" i="10"/>
  <c r="E35" i="13"/>
  <c r="E36" i="13"/>
  <c r="D33" i="13"/>
  <c r="D34" i="13"/>
  <c r="E24" i="13"/>
  <c r="A54" i="2"/>
  <c r="F47" i="14"/>
  <c r="F113" i="14"/>
  <c r="F181" i="14"/>
  <c r="C201" i="5"/>
  <c r="C204" i="5"/>
  <c r="C205" i="5"/>
  <c r="D203" i="5"/>
  <c r="D206" i="5"/>
  <c r="D207" i="5"/>
  <c r="C26" i="14"/>
  <c r="C28" i="14"/>
  <c r="C29" i="14"/>
  <c r="C33" i="14"/>
  <c r="D68" i="14"/>
  <c r="D69" i="14"/>
  <c r="D67" i="14"/>
  <c r="E99" i="14"/>
  <c r="E127" i="14"/>
  <c r="E128" i="14"/>
  <c r="E125" i="14"/>
  <c r="D35" i="13"/>
  <c r="D36" i="13"/>
  <c r="E35" i="1"/>
  <c r="C201" i="14"/>
  <c r="C202" i="14"/>
  <c r="C203" i="14"/>
  <c r="D26" i="14"/>
  <c r="D28" i="14"/>
  <c r="D29" i="14"/>
  <c r="C99" i="14"/>
  <c r="C92" i="14"/>
  <c r="C94" i="14"/>
  <c r="C95" i="14"/>
  <c r="C162" i="14"/>
  <c r="C163" i="14"/>
  <c r="C167" i="14"/>
  <c r="E205" i="1"/>
  <c r="C101" i="5"/>
  <c r="C102" i="5"/>
  <c r="C103" i="5"/>
  <c r="C99" i="5"/>
  <c r="D104" i="5"/>
  <c r="D105" i="5"/>
  <c r="D101" i="5"/>
  <c r="C125" i="14"/>
  <c r="C127" i="14"/>
  <c r="C128" i="14"/>
  <c r="C132" i="14"/>
  <c r="D168" i="14"/>
  <c r="D169" i="14"/>
  <c r="D170" i="14"/>
  <c r="D195" i="14"/>
  <c r="D196" i="14"/>
  <c r="D193" i="14"/>
  <c r="D200" i="14"/>
  <c r="E51" i="5"/>
  <c r="E52" i="5"/>
  <c r="E48" i="5"/>
  <c r="D53" i="5"/>
  <c r="D54" i="5"/>
  <c r="D50" i="5"/>
  <c r="E30" i="12"/>
  <c r="E31" i="12"/>
  <c r="E28" i="12"/>
  <c r="E35" i="12"/>
  <c r="C26" i="13"/>
  <c r="C33" i="13"/>
  <c r="D35" i="14"/>
  <c r="D36" i="14"/>
  <c r="D34" i="14"/>
  <c r="E33" i="14"/>
  <c r="E26" i="14"/>
  <c r="E28" i="14"/>
  <c r="E29" i="14"/>
  <c r="E64" i="10"/>
  <c r="C96" i="10"/>
  <c r="C97" i="10"/>
  <c r="A51" i="4"/>
  <c r="B100" i="10"/>
  <c r="A26" i="17"/>
  <c r="A87" i="14"/>
  <c r="A22" i="17"/>
  <c r="A16" i="14"/>
  <c r="A52" i="4"/>
  <c r="B101" i="10"/>
  <c r="A25" i="17"/>
  <c r="A119" i="14"/>
  <c r="A30" i="17"/>
  <c r="A61" i="14"/>
  <c r="A31" i="17"/>
  <c r="A197" i="14"/>
  <c r="A27" i="17"/>
  <c r="A23" i="14"/>
  <c r="A24" i="17"/>
  <c r="A152" i="14"/>
  <c r="A32" i="17"/>
  <c r="A64" i="14"/>
  <c r="E97" i="1"/>
  <c r="E98" i="1"/>
  <c r="E104" i="1"/>
  <c r="E105" i="1"/>
  <c r="A170" i="1"/>
  <c r="F80" i="14"/>
  <c r="F148" i="14"/>
  <c r="A18" i="12"/>
  <c r="A200" i="5"/>
  <c r="B108" i="14"/>
  <c r="A10" i="3"/>
  <c r="A51" i="5"/>
  <c r="A151" i="5"/>
  <c r="A107" i="14"/>
  <c r="D95" i="1"/>
  <c r="D97" i="1"/>
  <c r="D98" i="1"/>
  <c r="D102" i="1"/>
  <c r="E63" i="5"/>
  <c r="A17" i="13"/>
  <c r="A120" i="5"/>
  <c r="B213" i="5"/>
  <c r="A32" i="12"/>
  <c r="A86" i="1"/>
  <c r="A32" i="3"/>
  <c r="A201" i="1"/>
  <c r="A24" i="5"/>
  <c r="A53" i="5"/>
  <c r="A20" i="3"/>
  <c r="A111" i="14"/>
  <c r="E165" i="5"/>
  <c r="A185" i="14"/>
  <c r="A68" i="2"/>
  <c r="A34" i="2"/>
  <c r="A22" i="1"/>
  <c r="A106" i="2"/>
  <c r="A141" i="2"/>
  <c r="A122" i="2"/>
  <c r="A157" i="5"/>
  <c r="A147" i="5"/>
  <c r="A192" i="1"/>
  <c r="A64" i="5"/>
  <c r="D151" i="1"/>
  <c r="C169" i="5"/>
  <c r="C152" i="1"/>
  <c r="A104" i="2"/>
  <c r="A26" i="5"/>
  <c r="A183" i="5"/>
  <c r="A93" i="5"/>
  <c r="A112" i="5"/>
  <c r="A69" i="5"/>
  <c r="A18" i="13"/>
  <c r="A173" i="5"/>
  <c r="A75" i="2"/>
  <c r="A82" i="2"/>
  <c r="C77" i="14"/>
  <c r="A137" i="5"/>
  <c r="A31" i="13"/>
  <c r="C49" i="1"/>
  <c r="A234" i="5"/>
  <c r="A224" i="5"/>
  <c r="F1" i="13"/>
  <c r="A42" i="5"/>
  <c r="A77" i="5"/>
  <c r="A17" i="3"/>
  <c r="C182" i="1"/>
  <c r="E114" i="1"/>
  <c r="C80" i="1"/>
  <c r="A204" i="1"/>
  <c r="C15" i="1"/>
  <c r="E216" i="5"/>
  <c r="A196" i="5"/>
  <c r="E12" i="12"/>
  <c r="C44" i="14"/>
  <c r="D152" i="1"/>
  <c r="C15" i="5"/>
  <c r="B143" i="14"/>
  <c r="C12" i="13"/>
  <c r="E80" i="1"/>
  <c r="C83" i="1"/>
  <c r="A17" i="14"/>
  <c r="C219" i="5"/>
  <c r="A22" i="5"/>
  <c r="C185" i="1"/>
  <c r="A184" i="14"/>
  <c r="E11" i="3"/>
  <c r="A60" i="14"/>
  <c r="E11" i="14"/>
  <c r="A25" i="14"/>
  <c r="A192" i="14"/>
  <c r="A121" i="2"/>
  <c r="C145" i="14"/>
  <c r="A39" i="12"/>
  <c r="A131" i="1"/>
  <c r="D49" i="1"/>
  <c r="A255" i="5"/>
  <c r="A74" i="5"/>
  <c r="A6" i="12"/>
  <c r="E220" i="5"/>
  <c r="D118" i="1"/>
  <c r="D219" i="5"/>
  <c r="A108" i="1"/>
  <c r="A29" i="1"/>
  <c r="F1" i="12"/>
  <c r="A35" i="13"/>
  <c r="A68" i="1"/>
  <c r="D185" i="1"/>
  <c r="A37" i="13"/>
  <c r="A18" i="5"/>
  <c r="C47" i="14"/>
  <c r="D16" i="12"/>
  <c r="D220" i="5"/>
  <c r="C220" i="5"/>
  <c r="A52" i="1"/>
  <c r="A110" i="5"/>
  <c r="A154" i="14"/>
  <c r="A19" i="1"/>
  <c r="A146" i="14"/>
  <c r="B176" i="14"/>
  <c r="A158" i="1"/>
  <c r="A12" i="14"/>
  <c r="A155" i="1"/>
  <c r="D66" i="5"/>
  <c r="D15" i="13"/>
  <c r="A27" i="3"/>
  <c r="A82" i="5"/>
  <c r="A153" i="5"/>
  <c r="A179" i="14"/>
  <c r="C16" i="12"/>
  <c r="A120" i="1"/>
  <c r="C148" i="14"/>
  <c r="E118" i="1"/>
  <c r="A18" i="1"/>
  <c r="A154" i="1"/>
  <c r="C186" i="1"/>
  <c r="D117" i="1"/>
  <c r="A222" i="5"/>
  <c r="A31" i="5"/>
  <c r="A45" i="14"/>
  <c r="A199" i="1"/>
  <c r="A184" i="5"/>
  <c r="E118" i="5"/>
  <c r="A63" i="1"/>
  <c r="A34" i="1"/>
  <c r="A186" i="5"/>
  <c r="C178" i="14"/>
  <c r="A133" i="5"/>
  <c r="C110" i="14"/>
  <c r="E169" i="5"/>
  <c r="A171" i="5"/>
  <c r="B179" i="1"/>
  <c r="B9" i="14"/>
  <c r="A21" i="2"/>
  <c r="E15" i="5"/>
  <c r="E151" i="1"/>
  <c r="A93" i="14"/>
  <c r="E66" i="5"/>
  <c r="A99" i="1"/>
  <c r="A143" i="2"/>
  <c r="A124" i="14"/>
  <c r="A149" i="1"/>
  <c r="A160" i="5"/>
  <c r="A194" i="14"/>
  <c r="A27" i="14"/>
  <c r="E117" i="5"/>
  <c r="A151" i="14"/>
  <c r="A190" i="5"/>
  <c r="A144" i="1"/>
  <c r="A178" i="1"/>
  <c r="A31" i="1"/>
  <c r="A11" i="1"/>
  <c r="C14" i="14"/>
  <c r="A144" i="5"/>
  <c r="C113" i="14"/>
  <c r="A32" i="1"/>
  <c r="A198" i="1"/>
  <c r="A23" i="12"/>
  <c r="A126" i="14"/>
  <c r="A140" i="5"/>
  <c r="A45" i="1"/>
  <c r="A7" i="5"/>
  <c r="A91" i="14"/>
  <c r="A11" i="5"/>
  <c r="A62" i="5"/>
  <c r="A181" i="1"/>
  <c r="A115" i="1"/>
  <c r="B68" i="10"/>
  <c r="E49" i="1"/>
  <c r="A241" i="5"/>
  <c r="A11" i="12"/>
  <c r="A246" i="5"/>
  <c r="A159" i="14"/>
  <c r="A134" i="1"/>
  <c r="A139" i="5"/>
  <c r="A179" i="1"/>
  <c r="A50" i="14"/>
  <c r="A168" i="1"/>
  <c r="A66" i="1"/>
  <c r="A176" i="14"/>
  <c r="A26" i="3"/>
  <c r="A202" i="1"/>
  <c r="A126" i="1"/>
  <c r="A160" i="1"/>
  <c r="A244" i="5"/>
  <c r="A40" i="5"/>
  <c r="C182" i="14"/>
  <c r="C149" i="14"/>
  <c r="E114" i="14"/>
  <c r="E182" i="14"/>
  <c r="C114" i="14"/>
  <c r="D149" i="14"/>
  <c r="D182" i="14"/>
  <c r="A142" i="5"/>
  <c r="A5" i="13"/>
  <c r="A5" i="3"/>
  <c r="A110" i="14"/>
  <c r="A44" i="14"/>
  <c r="A11" i="14"/>
  <c r="A178" i="14"/>
  <c r="A12" i="1"/>
  <c r="A114" i="5"/>
  <c r="A77" i="14"/>
  <c r="A145" i="14"/>
  <c r="A76" i="1"/>
  <c r="A8" i="13"/>
  <c r="A8" i="3"/>
  <c r="A161" i="5"/>
  <c r="E15" i="13"/>
  <c r="E219" i="5"/>
  <c r="E185" i="1"/>
  <c r="E14" i="3"/>
  <c r="E117" i="1"/>
  <c r="E168" i="5"/>
  <c r="E83" i="1"/>
  <c r="E15" i="1"/>
  <c r="A225" i="5"/>
  <c r="A174" i="5"/>
  <c r="A123" i="5"/>
  <c r="A72" i="5"/>
  <c r="A242" i="5"/>
  <c r="A89" i="5"/>
  <c r="A38" i="5"/>
  <c r="A177" i="14"/>
  <c r="A10" i="14"/>
  <c r="E113" i="14"/>
  <c r="E148" i="14"/>
  <c r="E14" i="14"/>
  <c r="E181" i="14"/>
  <c r="A94" i="1"/>
  <c r="A196" i="1"/>
  <c r="A128" i="1"/>
  <c r="F168" i="5"/>
  <c r="F151" i="1"/>
  <c r="F15" i="13"/>
  <c r="F83" i="1"/>
  <c r="F66" i="5"/>
  <c r="F14" i="3"/>
  <c r="A43" i="5"/>
  <c r="A247" i="5"/>
  <c r="A145" i="5"/>
  <c r="A172" i="5"/>
  <c r="A19" i="5"/>
  <c r="A22" i="12"/>
  <c r="A20" i="13"/>
  <c r="A19" i="3"/>
  <c r="A177" i="5"/>
  <c r="A126" i="5"/>
  <c r="A75" i="5"/>
  <c r="A72" i="14"/>
  <c r="A6" i="14"/>
  <c r="A100" i="5"/>
  <c r="A189" i="1"/>
  <c r="A53" i="1"/>
  <c r="A102" i="1"/>
  <c r="A135" i="5"/>
  <c r="A136" i="1"/>
  <c r="A17" i="12"/>
  <c r="A68" i="5"/>
  <c r="A12" i="3"/>
  <c r="D14" i="14"/>
  <c r="A18" i="3"/>
  <c r="A51" i="1"/>
  <c r="A58" i="5"/>
  <c r="A109" i="5"/>
  <c r="C168" i="5"/>
  <c r="C117" i="1"/>
  <c r="A16" i="3"/>
  <c r="C14" i="3"/>
  <c r="A87" i="1"/>
  <c r="A183" i="1"/>
  <c r="A61" i="2"/>
  <c r="A221" i="5"/>
  <c r="A121" i="1"/>
  <c r="A96" i="2"/>
  <c r="A37" i="5"/>
  <c r="C12" i="5"/>
  <c r="C148" i="1"/>
  <c r="D14" i="3"/>
  <c r="A237" i="5"/>
  <c r="D15" i="5"/>
  <c r="A147" i="1"/>
  <c r="E178" i="14"/>
  <c r="C80" i="14"/>
  <c r="A33" i="5"/>
  <c r="A30" i="3"/>
  <c r="A176" i="1"/>
  <c r="A28" i="2"/>
  <c r="A188" i="5"/>
  <c r="E16" i="12"/>
  <c r="D186" i="1"/>
  <c r="A23" i="13"/>
  <c r="A198" i="5"/>
  <c r="A49" i="5"/>
  <c r="A251" i="5"/>
  <c r="A149" i="5"/>
  <c r="A47" i="5"/>
  <c r="A89" i="1"/>
  <c r="A55" i="1"/>
  <c r="A123" i="1"/>
  <c r="A191" i="1"/>
  <c r="A157" i="1"/>
  <c r="B8" i="13"/>
  <c r="A111" i="1"/>
  <c r="A111" i="5"/>
  <c r="A12" i="12"/>
  <c r="A9" i="1"/>
  <c r="A11" i="3"/>
  <c r="A81" i="1"/>
  <c r="A13" i="13"/>
  <c r="A166" i="5"/>
  <c r="A47" i="1"/>
  <c r="B161" i="5"/>
  <c r="B110" i="5"/>
  <c r="B59" i="5"/>
  <c r="A130" i="5"/>
  <c r="A232" i="5"/>
  <c r="A181" i="5"/>
  <c r="A79" i="5"/>
  <c r="A58" i="1"/>
  <c r="A24" i="1"/>
  <c r="A194" i="1"/>
  <c r="A13" i="12"/>
  <c r="A13" i="5"/>
  <c r="A217" i="5"/>
  <c r="A63" i="5"/>
  <c r="A92" i="1"/>
  <c r="A21" i="1"/>
  <c r="E12" i="13"/>
  <c r="E46" i="1"/>
  <c r="E12" i="1"/>
  <c r="E114" i="5"/>
  <c r="E182" i="1"/>
  <c r="E148" i="1"/>
  <c r="A36" i="1"/>
  <c r="A70" i="1"/>
  <c r="A138" i="1"/>
  <c r="A172" i="1"/>
  <c r="A206" i="1"/>
  <c r="A145" i="1"/>
  <c r="A9" i="5"/>
  <c r="A9" i="13"/>
  <c r="A77" i="1"/>
  <c r="A12" i="13"/>
  <c r="D83" i="1"/>
  <c r="D117" i="5"/>
  <c r="D168" i="5"/>
  <c r="D15" i="12"/>
  <c r="C66" i="5"/>
  <c r="C15" i="13"/>
  <c r="C15" i="12"/>
  <c r="C151" i="1"/>
  <c r="A105" i="2"/>
  <c r="A114" i="2"/>
  <c r="A132" i="5"/>
  <c r="A30" i="5"/>
  <c r="E186" i="1"/>
  <c r="D169" i="5"/>
  <c r="F1" i="1"/>
  <c r="F1" i="3"/>
  <c r="A113" i="5"/>
  <c r="A113" i="1"/>
  <c r="A23" i="5"/>
  <c r="A125" i="5"/>
  <c r="A175" i="14"/>
  <c r="A74" i="14"/>
  <c r="A8" i="14"/>
  <c r="A76" i="14"/>
  <c r="A43" i="14"/>
  <c r="B42" i="14"/>
  <c r="A20" i="14"/>
  <c r="A53" i="14"/>
  <c r="A187" i="14"/>
  <c r="A91" i="5"/>
  <c r="A47" i="2"/>
  <c r="A193" i="5"/>
  <c r="A165" i="1"/>
  <c r="A202" i="5"/>
  <c r="G1" i="2"/>
  <c r="A133" i="1"/>
  <c r="D114" i="14"/>
  <c r="A27" i="2"/>
  <c r="A11" i="13"/>
  <c r="A164" i="5"/>
  <c r="A204" i="5"/>
  <c r="A142" i="14"/>
  <c r="E152" i="1"/>
  <c r="D67" i="5"/>
  <c r="C118" i="5"/>
  <c r="E67" i="5"/>
  <c r="C118" i="1"/>
  <c r="C67" i="5"/>
  <c r="F1" i="10"/>
  <c r="A65" i="1"/>
  <c r="A96" i="5"/>
  <c r="A26" i="1"/>
  <c r="A109" i="14"/>
  <c r="A79" i="1"/>
  <c r="A86" i="14"/>
  <c r="A6" i="13"/>
  <c r="A6" i="5"/>
  <c r="C46" i="1"/>
  <c r="C216" i="5"/>
  <c r="C12" i="1"/>
  <c r="A170" i="5"/>
  <c r="A119" i="1"/>
  <c r="A8" i="12"/>
  <c r="A42" i="1"/>
  <c r="A110" i="1"/>
  <c r="A212" i="5"/>
  <c r="A8" i="1"/>
  <c r="A59" i="5"/>
  <c r="A163" i="5"/>
  <c r="A112" i="1"/>
  <c r="A223" i="5"/>
  <c r="A121" i="5"/>
  <c r="A70" i="5"/>
  <c r="A60" i="1"/>
  <c r="A249" i="5"/>
  <c r="A140" i="14"/>
  <c r="A143" i="14"/>
  <c r="E44" i="14"/>
  <c r="E47" i="14"/>
  <c r="A83" i="14"/>
  <c r="A56" i="1"/>
  <c r="A124" i="1"/>
  <c r="A230" i="5"/>
  <c r="A128" i="5"/>
  <c r="B9" i="1"/>
  <c r="A167" i="14"/>
  <c r="A132" i="14"/>
  <c r="A66" i="14"/>
  <c r="A175" i="5"/>
  <c r="C114" i="5"/>
  <c r="A105" i="14"/>
  <c r="C12" i="12"/>
  <c r="A5" i="5"/>
  <c r="A173" i="14"/>
  <c r="B75" i="14"/>
  <c r="B111" i="1"/>
  <c r="A9" i="12"/>
  <c r="D47" i="14"/>
  <c r="A78" i="1"/>
  <c r="A44" i="1"/>
  <c r="A55" i="5"/>
  <c r="F185" i="1"/>
  <c r="F117" i="1"/>
  <c r="A146" i="1"/>
  <c r="C165" i="5"/>
  <c r="A114" i="1"/>
  <c r="A148" i="1"/>
  <c r="A206" i="5"/>
  <c r="A257" i="5"/>
  <c r="A117" i="14"/>
  <c r="A153" i="1"/>
  <c r="A17" i="1"/>
  <c r="A187" i="1"/>
  <c r="F15" i="1"/>
  <c r="A162" i="5"/>
  <c r="F219" i="5"/>
  <c r="F49" i="1"/>
  <c r="A25" i="13"/>
  <c r="F15" i="12"/>
  <c r="C114" i="1"/>
  <c r="A73" i="5"/>
  <c r="A115" i="5"/>
  <c r="A213" i="5"/>
  <c r="A60" i="5"/>
  <c r="A40" i="1"/>
  <c r="B77" i="1"/>
  <c r="A5" i="12"/>
  <c r="A165" i="5"/>
  <c r="E110" i="14"/>
  <c r="E145" i="14"/>
  <c r="D181" i="14"/>
  <c r="A29" i="3"/>
  <c r="A61" i="5"/>
  <c r="A10" i="5"/>
  <c r="A208" i="5"/>
  <c r="D80" i="14"/>
  <c r="F117" i="5"/>
  <c r="A142" i="1"/>
  <c r="A43" i="1"/>
  <c r="A119" i="5"/>
  <c r="A74" i="1"/>
  <c r="B43" i="1"/>
  <c r="F15" i="5"/>
  <c r="A18" i="14"/>
  <c r="A200" i="14"/>
  <c r="A239" i="5"/>
  <c r="A226" i="5"/>
  <c r="A27" i="12"/>
  <c r="A27" i="13"/>
  <c r="A130" i="1"/>
  <c r="A164" i="1"/>
  <c r="A28" i="1"/>
  <c r="A29" i="12"/>
  <c r="A96" i="1"/>
  <c r="D148" i="14"/>
  <c r="A54" i="14"/>
  <c r="A51" i="14"/>
  <c r="A84" i="14"/>
  <c r="B145" i="1"/>
  <c r="A188" i="14"/>
  <c r="A214" i="5"/>
  <c r="A180" i="1"/>
  <c r="A10" i="1"/>
  <c r="A10" i="13"/>
  <c r="A259" i="5"/>
  <c r="A86" i="5"/>
  <c r="A120" i="14"/>
  <c r="A80" i="1"/>
  <c r="A12" i="5"/>
  <c r="A46" i="1"/>
  <c r="A182" i="1"/>
  <c r="A108" i="14"/>
  <c r="A75" i="14"/>
  <c r="A9" i="14"/>
  <c r="C11" i="3"/>
  <c r="A5" i="1"/>
  <c r="A85" i="1"/>
  <c r="A216" i="5"/>
  <c r="A22" i="3"/>
  <c r="A104" i="5"/>
  <c r="A33" i="14"/>
  <c r="B60" i="5"/>
  <c r="B162" i="5"/>
  <c r="A227" i="5"/>
  <c r="A20" i="5"/>
  <c r="A71" i="5"/>
  <c r="A28" i="14"/>
  <c r="A115" i="14"/>
  <c r="A21" i="14"/>
  <c r="A155" i="14"/>
  <c r="A195" i="14"/>
  <c r="A94" i="14"/>
  <c r="A127" i="14"/>
  <c r="A162" i="14"/>
  <c r="A165" i="14"/>
  <c r="A30" i="14"/>
  <c r="A183" i="14"/>
  <c r="A150" i="14"/>
  <c r="A129" i="14"/>
  <c r="A82" i="14"/>
  <c r="A49" i="14"/>
  <c r="A56" i="14"/>
  <c r="A122" i="14"/>
  <c r="B69" i="10"/>
  <c r="A89" i="14"/>
  <c r="A190" i="14"/>
  <c r="B9" i="13"/>
  <c r="A157" i="14"/>
  <c r="A198" i="14"/>
  <c r="A97" i="14"/>
  <c r="A63" i="14"/>
  <c r="A164" i="14"/>
  <c r="A96" i="14"/>
  <c r="E37" i="12"/>
  <c r="E38" i="12"/>
  <c r="E36" i="12"/>
  <c r="C134" i="14"/>
  <c r="C135" i="14"/>
  <c r="C133" i="14"/>
  <c r="C136" i="14"/>
  <c r="C137" i="14"/>
  <c r="A130" i="14"/>
  <c r="A31" i="14"/>
  <c r="C169" i="14"/>
  <c r="C170" i="14"/>
  <c r="C168" i="14"/>
  <c r="C101" i="14"/>
  <c r="C102" i="14"/>
  <c r="C100" i="14"/>
  <c r="C35" i="14"/>
  <c r="C36" i="14"/>
  <c r="C34" i="14"/>
  <c r="C34" i="13"/>
  <c r="C35" i="13"/>
  <c r="C36" i="13"/>
  <c r="E100" i="14"/>
  <c r="E101" i="14"/>
  <c r="E102" i="14"/>
  <c r="E34" i="14"/>
  <c r="E35" i="14"/>
  <c r="E36" i="14"/>
  <c r="D201" i="14"/>
  <c r="D202" i="14"/>
  <c r="D203" i="14"/>
  <c r="D104" i="1"/>
  <c r="D105" i="1"/>
  <c r="D1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Sonia Arias</author>
  </authors>
  <commentList>
    <comment ref="D27" authorId="0" shapeId="0" xr:uid="{00000000-0006-0000-0C00-000001000000}">
      <text>
        <r>
          <rPr>
            <b/>
            <sz val="9"/>
            <color indexed="81"/>
            <rFont val="Tahoma"/>
            <family val="2"/>
          </rPr>
          <t>Sonia Arias:</t>
        </r>
        <r>
          <rPr>
            <sz val="9"/>
            <color indexed="81"/>
            <rFont val="Tahoma"/>
            <family val="2"/>
          </rPr>
          <t xml:space="preserve">
C1, C2 and C changes using plural for consistency with cell D26</t>
        </r>
      </text>
    </comment>
    <comment ref="D85" authorId="0" shapeId="0" xr:uid="{00000000-0006-0000-0C00-000002000000}">
      <text>
        <r>
          <rPr>
            <b/>
            <sz val="9"/>
            <color indexed="81"/>
            <rFont val="Tahoma"/>
            <family val="2"/>
          </rPr>
          <t>Sonia Arias:</t>
        </r>
        <r>
          <rPr>
            <sz val="9"/>
            <color indexed="81"/>
            <rFont val="Tahoma"/>
            <family val="2"/>
          </rPr>
          <t xml:space="preserve">
Changed IDU by PWID as in the English text</t>
        </r>
      </text>
    </comment>
    <comment ref="D87" authorId="0" shapeId="0" xr:uid="{00000000-0006-0000-0C00-000003000000}">
      <text>
        <r>
          <rPr>
            <b/>
            <sz val="9"/>
            <color indexed="81"/>
            <rFont val="Tahoma"/>
            <family val="2"/>
          </rPr>
          <t>Sonia Arias:</t>
        </r>
        <r>
          <rPr>
            <sz val="9"/>
            <color indexed="81"/>
            <rFont val="Tahoma"/>
            <family val="2"/>
          </rPr>
          <t xml:space="preserve">
Changed IDU by PWID as in the English text</t>
        </r>
      </text>
    </comment>
  </commentList>
</comments>
</file>

<file path=xl/sharedStrings.xml><?xml version="1.0" encoding="utf-8"?>
<sst xmlns="http://schemas.openxmlformats.org/spreadsheetml/2006/main" count="4379" uniqueCount="2140">
  <si>
    <t>HIV/AIDS</t>
  </si>
  <si>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</si>
  <si>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</si>
  <si>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</si>
  <si>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</si>
  <si>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</si>
  <si>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</si>
  <si>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</si>
  <si>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</si>
  <si>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</si>
  <si>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</si>
  <si>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</si>
  <si>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</si>
  <si>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</si>
  <si>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</si>
  <si>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</si>
  <si>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HIV/AIDS Programmatic Gap Table 2 (Per Priority Intervention)</t>
  </si>
  <si>
    <t>HIV/AIDS Programmatic Gap Table 3 (Per Priority Intervention)</t>
  </si>
  <si>
    <t>HIV/AIDS Programmatic Gap Table 4 (Per Priority Intervention)</t>
  </si>
  <si>
    <t>HIV/AIDS Programmatic Gap Table 6 (Per Priority Intervention)</t>
  </si>
  <si>
    <t>Male Circumcision</t>
  </si>
  <si>
    <t>HIV/AIDS Programmatic Gap Table 1 (Per Priority Intervention)</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</si>
  <si>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</si>
  <si>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</si>
  <si>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</si>
  <si>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</si>
  <si>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Spanish</t>
  </si>
  <si>
    <t>Instructions</t>
  </si>
  <si>
    <t>Label</t>
  </si>
  <si>
    <t>French</t>
  </si>
  <si>
    <t>Russian</t>
  </si>
  <si>
    <t>HIV/AIDS Programmatic Gap Table 5 (Per Priority Intervention)</t>
  </si>
  <si>
    <t>Priority Module</t>
  </si>
  <si>
    <t>Comments / Assumptions</t>
  </si>
  <si>
    <t>A. Total estimated population in need/at risk</t>
  </si>
  <si>
    <t>B. Country targets 
(from National Strategic Plan)</t>
  </si>
  <si>
    <t>E. Targets to be financed by allocation amount</t>
  </si>
  <si>
    <t>Programmatic Gap:
The programmatic gap is calculated based on total need (row A).</t>
  </si>
  <si>
    <t>Estimated population in need/at risk:
It refers to the estimated number of HIV-positive pregnant women.</t>
  </si>
  <si>
    <t>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t>
  </si>
  <si>
    <t>Comments/Assumptions:
1) Specify the target area.
2) Specify who are the other sources of funding.</t>
  </si>
  <si>
    <t>TB/HIV- TB/HIV collaborative interventions- TB screening among HIV patients</t>
  </si>
  <si>
    <t>TB/HIV- TB/HIV collaborative interventions- TB patients with known HIV status</t>
  </si>
  <si>
    <t>Programmatic Gap:
The programmatic gap is calculated based on total need (row A)</t>
  </si>
  <si>
    <t>Comments/Assumptions:
1) Specify the target area
2) Specify who are the other sources of funding</t>
  </si>
  <si>
    <t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t>
  </si>
  <si>
    <t xml:space="preserve">Estimated population in need/ at risk:
Refers to  estimated number of PWID </t>
  </si>
  <si>
    <t>Country target:
1)  Refers to NSP or any other latest agreed country target
2) "#" refers to the number of PWID expected to receive opiod substitution therapy
3) "%" refers to the percentage of PWID receiving opioid substitution therapy among the estimated PWID</t>
  </si>
  <si>
    <t>Estimated population in need/ at risk: 
Refers to the estimated number of men eligible for male circumcision</t>
  </si>
  <si>
    <t xml:space="preserve">Country target: 
1)  Refers to NSP or any other latest agreed country target
2) "#"- refers to the number of males targeted to be circumcised </t>
  </si>
  <si>
    <t>Programmatic Gap:
The programmatic gap is calculated based on the country target (row B)</t>
  </si>
  <si>
    <t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t>
  </si>
  <si>
    <t>VIH/SIDA</t>
  </si>
  <si>
    <t>Country target already covered</t>
  </si>
  <si>
    <t>D. Expected annual gap in meeting the need: A - C</t>
  </si>
  <si>
    <t>Indicador de cobertura seleccionado</t>
  </si>
  <si>
    <t xml:space="preserve">Cobertura nacional actual </t>
  </si>
  <si>
    <t>Inserte los últimos resultados</t>
  </si>
  <si>
    <t>Año</t>
  </si>
  <si>
    <t>Año 1</t>
  </si>
  <si>
    <t>Año 2</t>
  </si>
  <si>
    <t>Año 3</t>
  </si>
  <si>
    <t>Fuente de datos</t>
  </si>
  <si>
    <t>Comentarios</t>
  </si>
  <si>
    <t>Comentarios /supuestos</t>
  </si>
  <si>
    <t>Necesidades estimadas actuales del país</t>
  </si>
  <si>
    <t>Necesidades del país ya cubiertas</t>
  </si>
  <si>
    <t>Circuncisión Masculina</t>
  </si>
  <si>
    <t xml:space="preserve">INSTRUCTIONS - HIV priority modules </t>
  </si>
  <si>
    <t>Población estimada con necesidades/en riesgo:
Se refiere al número estimado de mujeres embarazadas seropositivas.</t>
  </si>
  <si>
    <t>Comentarios/supuestos:
1) Especifique el área objetivo.
2) Especifique cuáles son las otras fuentes de financiamiento.</t>
  </si>
  <si>
    <t xml:space="preserve">Indicador de cobertura: porcentaje de usuarios de drogas inyectables que reciben terapia de sustitución con opiáceos. </t>
  </si>
  <si>
    <t xml:space="preserve">Приоритетный модуль </t>
  </si>
  <si>
    <t>Выбранный показатель охвата</t>
  </si>
  <si>
    <t xml:space="preserve">Существующий национальный охват </t>
  </si>
  <si>
    <t>Укажите последние результаты</t>
  </si>
  <si>
    <t>Год</t>
  </si>
  <si>
    <t>Год 1</t>
  </si>
  <si>
    <t>Год 2</t>
  </si>
  <si>
    <t>Год 3</t>
  </si>
  <si>
    <t>Источник данных</t>
  </si>
  <si>
    <t>Комментарии</t>
  </si>
  <si>
    <t>Укажите год</t>
  </si>
  <si>
    <t>Комментарии/ 
предположения</t>
  </si>
  <si>
    <t>Существующие расчетные потребности страны</t>
  </si>
  <si>
    <t>A. Общая расчетная численность населения, нуждающегося в поддержке/ подверженного риску</t>
  </si>
  <si>
    <t>B. Национальные цели 
(согласно Национальному стратегическому плану)</t>
  </si>
  <si>
    <t>D. Прогнозируемый годовой пробел в удовлетворении потребностей: A - C</t>
  </si>
  <si>
    <t>E. Цели, подлежащие финансированию за счет  выделенной суммы</t>
  </si>
  <si>
    <t>ППМР</t>
  </si>
  <si>
    <t>Комментарии/ предположения:
1) Укажите целевые районы.
2) Укажите иные источники финансирования.</t>
  </si>
  <si>
    <t>ТБ/ВИЧ - Комплексные мероприятия по борьбе с коинфекцией ТБ/ВИЧ 
- пациенты с ТБ с известным ВИЧ-статусом</t>
  </si>
  <si>
    <t xml:space="preserve">ТБ/ВИЧ - Комплексные мероприятия по борьбе с коинфекцией ТБ/ВИЧ 
- ВИЧ-положительные пациенты с ТБ, получающие АРТ </t>
  </si>
  <si>
    <t>PTMI</t>
  </si>
  <si>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</si>
  <si>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PMTCT</t>
  </si>
  <si>
    <t>TB/HIV- TB/HIV collaborative interventions- HIV positive TB patients on ART</t>
  </si>
  <si>
    <t xml:space="preserve">Estimated population in need/ at risk:
Refers to estimated number of PWID </t>
  </si>
  <si>
    <t>Number of condoms distributed (male and female)</t>
  </si>
  <si>
    <t>A1. Total male condoms needed</t>
  </si>
  <si>
    <t>A2. Total female condoms needed</t>
  </si>
  <si>
    <t>B1. Country targets- male condoms
(from National Strategic Plan)</t>
  </si>
  <si>
    <t>B2. Country targets- female condoms
(from National Strategic Plan)</t>
  </si>
  <si>
    <t>E1. Targets to be financed by allocation amount- male condoms</t>
  </si>
  <si>
    <t>E2. Targets to be financed by allocation amount- female condoms</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</si>
  <si>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</si>
  <si>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</si>
  <si>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C2. Country need planned to be covered by external resources</t>
  </si>
  <si>
    <t>C. Total country need already covered</t>
  </si>
  <si>
    <t>Country Need Covered with the Allocation Amount</t>
  </si>
  <si>
    <t>E. Targets to be financed by funding request allocation amount</t>
  </si>
  <si>
    <t>F. Total Coverage from allocation amount and other resources: E + C</t>
  </si>
  <si>
    <t xml:space="preserve">G. Remaining gap: A - F </t>
  </si>
  <si>
    <t xml:space="preserve">G. Remaining gap: B - F </t>
  </si>
  <si>
    <t>Component</t>
  </si>
  <si>
    <t>Applicant Type</t>
  </si>
  <si>
    <t>F1. Coverage from allocation amount and other resources- male condoms:
 E1 + C4</t>
  </si>
  <si>
    <t>F2. Coverage from allocation amount and other resources- female condoms:
 E2 + C5</t>
  </si>
  <si>
    <t>C. Total country target already covered</t>
  </si>
  <si>
    <t>Proportion of people living with HIV in care (including PMTCT) who are screened for TB in HIV care or treatment settings</t>
  </si>
  <si>
    <t>Percentage of HIV-positive pregnant women who receive antiretrovirals to reduce the risk of mother-to-child transmission</t>
  </si>
  <si>
    <t>Proportion of HIV positive new and relapse TB patients on ART during TB treatment</t>
  </si>
  <si>
    <t>Percentage of Key Populations reached with prevention programs- defined package of services</t>
  </si>
  <si>
    <t xml:space="preserve">Percentage of PWID reached with needle and syringe programs </t>
  </si>
  <si>
    <t xml:space="preserve">Percentage of PWID on opioid substitution therapy </t>
  </si>
  <si>
    <t>customized</t>
  </si>
  <si>
    <t>Priority modules for HIV: Prevention programs for general population</t>
  </si>
  <si>
    <t>Key Pop</t>
  </si>
  <si>
    <t>Please select…</t>
  </si>
  <si>
    <t>Modules</t>
  </si>
  <si>
    <t xml:space="preserve"> </t>
  </si>
  <si>
    <t>Relevant Population</t>
  </si>
  <si>
    <t>*will need corresponding translated tables with proper naming convention for drop-down cascade to work</t>
  </si>
  <si>
    <t>adults</t>
  </si>
  <si>
    <t>children</t>
  </si>
  <si>
    <t>pregnant women</t>
  </si>
  <si>
    <t>*tables will need to reflect translations</t>
  </si>
  <si>
    <t>TB.HIV collaborative interventions_TB screening among HIV patients</t>
  </si>
  <si>
    <t>general population</t>
  </si>
  <si>
    <t>TB.HIV collaborative interventions_TB patients with known HIV status</t>
  </si>
  <si>
    <t>TB.HIV collaborative interventions_HIV positive TB patients on ART</t>
  </si>
  <si>
    <r>
      <t xml:space="preserve">Prevention programs for </t>
    </r>
    <r>
      <rPr>
        <sz val="11"/>
        <color rgb="FFC00000"/>
        <rFont val="Calibri"/>
        <family val="2"/>
        <scheme val="minor"/>
      </rPr>
      <t>key populations_</t>
    </r>
    <r>
      <rPr>
        <sz val="11"/>
        <color theme="1"/>
        <rFont val="Calibri"/>
        <family val="2"/>
        <scheme val="minor"/>
      </rPr>
      <t>defined package of services</t>
    </r>
  </si>
  <si>
    <t>Prevention programs for key populations_defined package of services</t>
  </si>
  <si>
    <t>men who have sex with men (MSM)</t>
  </si>
  <si>
    <t>other vulnerable populations - please specify in the comments</t>
  </si>
  <si>
    <t>Prevention programs for PWID and their partners_Needle and syringe distribution</t>
  </si>
  <si>
    <t>people who inject drugs (PWID) and their partners</t>
  </si>
  <si>
    <t>Please read the Instructions sheet carefully before completing the programmatic gap tables.</t>
  </si>
  <si>
    <t>To complete this cover sheet, select from the drop-down lists the Geography and Applicant Type.</t>
  </si>
  <si>
    <t>Prevention programs for general population- male circumcision</t>
  </si>
  <si>
    <t>"HIV Tables" Tab</t>
  </si>
  <si>
    <t>"Condom gap tables" tab</t>
  </si>
  <si>
    <t>"Male circumcision gap table" Tab</t>
  </si>
  <si>
    <t>sex workers and their clients</t>
  </si>
  <si>
    <t xml:space="preserve">adolescents and youth, in and out of school </t>
  </si>
  <si>
    <t>Prevention programs for key populations_HIV testing</t>
  </si>
  <si>
    <t>adults and children</t>
  </si>
  <si>
    <r>
      <t xml:space="preserve">Prevention programs for </t>
    </r>
    <r>
      <rPr>
        <sz val="11"/>
        <color rgb="FFC00000"/>
        <rFont val="Calibri"/>
        <family val="2"/>
        <scheme val="minor"/>
      </rPr>
      <t>key populations_</t>
    </r>
    <r>
      <rPr>
        <sz val="11"/>
        <color theme="7"/>
        <rFont val="Calibri"/>
        <family val="2"/>
        <scheme val="minor"/>
      </rPr>
      <t>HIV testing</t>
    </r>
  </si>
  <si>
    <t xml:space="preserve">Number of medical male circumcisions performed </t>
  </si>
  <si>
    <t>Applicant</t>
  </si>
  <si>
    <t>Prevention programs for PWID and their partners_ OST and other drug dependence treatment for PWIDs</t>
  </si>
  <si>
    <t>Prevention programs for PWID and their partners_OST and other drug dependence treatment for PWIDs</t>
  </si>
  <si>
    <t>Percentage of people living with HIV currently receiving antiretroviral therapy</t>
  </si>
  <si>
    <t>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t>
  </si>
  <si>
    <t>A blank table can be found on the "Blank table" sheet in the case where the number of tables provided in the workbook is not sufficient, or if the applicant wishes to submit a table for a module/intervention that is not specified in the instructions below.</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</si>
  <si>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</si>
  <si>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t>Treatment Care and Support_Differentiated ART Service Delivery</t>
  </si>
  <si>
    <t xml:space="preserve">Percentage of the key population that have received an HIV test during the reporting period and who know their results </t>
  </si>
  <si>
    <t>Number of condoms and lubricants distributed (male and female)</t>
  </si>
  <si>
    <t>Target Population</t>
  </si>
  <si>
    <t>Geography</t>
  </si>
  <si>
    <t>Please select your geography…</t>
  </si>
  <si>
    <t>Afghanistan</t>
  </si>
  <si>
    <t>Aland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</si>
  <si>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</si>
  <si>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</si>
  <si>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</si>
  <si>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</si>
  <si>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</si>
  <si>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</si>
  <si>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</si>
  <si>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</si>
  <si>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</si>
  <si>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</si>
  <si>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</si>
  <si>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</si>
  <si>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</si>
  <si>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</si>
  <si>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</si>
  <si>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</si>
  <si>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</si>
  <si>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</si>
  <si>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</si>
  <si>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</si>
  <si>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</si>
  <si>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</si>
  <si>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</si>
  <si>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</si>
  <si>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</si>
  <si>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</si>
  <si>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</si>
  <si>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</si>
  <si>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</si>
  <si>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</si>
  <si>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</si>
  <si>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</si>
  <si>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</si>
  <si>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</si>
  <si>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</si>
  <si>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</si>
  <si>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</si>
  <si>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</si>
  <si>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</si>
  <si>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</si>
  <si>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</si>
  <si>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</si>
  <si>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</si>
  <si>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</si>
  <si>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</si>
  <si>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</si>
  <si>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</si>
  <si>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</si>
  <si>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</si>
  <si>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</si>
  <si>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</si>
  <si>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</si>
  <si>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</si>
  <si>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</si>
  <si>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</si>
  <si>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</si>
  <si>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</si>
  <si>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</si>
  <si>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</si>
  <si>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</si>
  <si>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</si>
  <si>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</si>
  <si>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</si>
  <si>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</si>
  <si>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</si>
  <si>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</si>
  <si>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</si>
  <si>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</si>
  <si>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</si>
  <si>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</si>
  <si>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</si>
  <si>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</si>
  <si>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</si>
  <si>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</si>
  <si>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</si>
  <si>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</si>
  <si>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</si>
  <si>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</si>
  <si>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</si>
  <si>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</si>
  <si>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</si>
  <si>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</si>
  <si>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</si>
  <si>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</si>
  <si>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</si>
  <si>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</si>
  <si>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</si>
  <si>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</si>
  <si>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</si>
  <si>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</si>
  <si>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</si>
  <si>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</si>
  <si>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</si>
  <si>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 (Islamic Republic)</t>
  </si>
  <si>
    <t>Iraq</t>
  </si>
  <si>
    <t>Ireland</t>
  </si>
  <si>
    <t>Isle of Man</t>
  </si>
  <si>
    <t>Israel</t>
  </si>
  <si>
    <t>Italy</t>
  </si>
  <si>
    <t>Jamaica</t>
  </si>
  <si>
    <t>Japan</t>
  </si>
  <si>
    <t>Jersey</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</si>
  <si>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</si>
  <si>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</si>
  <si>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</si>
  <si>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</si>
  <si>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</si>
  <si>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</si>
  <si>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</si>
  <si>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</si>
  <si>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</si>
  <si>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</si>
  <si>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</si>
  <si>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</si>
  <si>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</si>
  <si>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</si>
  <si>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</si>
  <si>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</si>
  <si>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Macao</t>
  </si>
  <si>
    <t>Macedonia (Former Yugoslav Republic)</t>
  </si>
  <si>
    <t>Madagascar</t>
  </si>
  <si>
    <t>Malawi</t>
  </si>
  <si>
    <t>Malaysia</t>
  </si>
  <si>
    <t>Maldives</t>
  </si>
  <si>
    <t>Mali</t>
  </si>
  <si>
    <t>Malta</t>
  </si>
  <si>
    <t>Marshall Islands</t>
  </si>
  <si>
    <t>Martinique</t>
  </si>
  <si>
    <t>Mauritania</t>
  </si>
  <si>
    <t>Mauritius</t>
  </si>
  <si>
    <t>Mayotte</t>
  </si>
  <si>
    <t>Mexico</t>
  </si>
  <si>
    <t>Micronesia (Federated States)</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</si>
  <si>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</si>
  <si>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</si>
  <si>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</si>
  <si>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</si>
  <si>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</si>
  <si>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</si>
  <si>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</si>
  <si>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</si>
  <si>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</si>
  <si>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</si>
  <si>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</si>
  <si>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</si>
  <si>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</si>
  <si>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</si>
  <si>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</si>
  <si>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</si>
  <si>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</si>
  <si>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</si>
  <si>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</si>
  <si>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</si>
  <si>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</si>
  <si>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</si>
  <si>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</si>
  <si>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</si>
  <si>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</si>
  <si>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</si>
  <si>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</si>
  <si>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</si>
  <si>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</si>
  <si>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</si>
  <si>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</si>
  <si>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</si>
  <si>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</si>
  <si>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</si>
  <si>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Réunion</t>
  </si>
  <si>
    <t>Romania</t>
  </si>
  <si>
    <t>Russian Federation</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</si>
  <si>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</si>
  <si>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</si>
  <si>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</si>
  <si>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</si>
  <si>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</si>
  <si>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</si>
  <si>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</si>
  <si>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</si>
  <si>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</si>
  <si>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</si>
  <si>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</si>
  <si>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</si>
  <si>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</si>
  <si>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</si>
  <si>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</si>
  <si>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</si>
  <si>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</si>
  <si>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</si>
  <si>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</si>
  <si>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</si>
  <si>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</si>
  <si>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</si>
  <si>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</si>
  <si>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</si>
  <si>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</si>
  <si>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Svalbard and Jan Mayen Islands</t>
  </si>
  <si>
    <t>Swaziland</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</si>
  <si>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</si>
  <si>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</si>
  <si>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</si>
  <si>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</si>
  <si>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</si>
  <si>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</si>
  <si>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</si>
  <si>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</si>
  <si>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</si>
  <si>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</si>
  <si>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</si>
  <si>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</si>
  <si>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</si>
  <si>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</si>
  <si>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</si>
  <si>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</si>
  <si>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</si>
  <si>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</si>
  <si>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</si>
  <si>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</si>
  <si>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</si>
  <si>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</si>
  <si>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</si>
  <si>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</si>
  <si>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</si>
  <si>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</si>
  <si>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</si>
  <si>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 Nam</t>
  </si>
  <si>
    <t>Wallis and Futuna Islands</t>
  </si>
  <si>
    <t>Western Sahara</t>
  </si>
  <si>
    <t>Yemen</t>
  </si>
  <si>
    <t>Zambia</t>
  </si>
  <si>
    <t>Zanzibar</t>
  </si>
  <si>
    <t>Zimbabwe</t>
  </si>
  <si>
    <t>CCM</t>
  </si>
  <si>
    <t>non-CCM</t>
  </si>
  <si>
    <t>Africa</t>
  </si>
  <si>
    <t>Americas</t>
  </si>
  <si>
    <t>Asia</t>
  </si>
  <si>
    <t>Australia and New Zealand</t>
  </si>
  <si>
    <t>Bonaire, Sint Eustatius and Saba</t>
  </si>
  <si>
    <t>Caribbean</t>
  </si>
  <si>
    <t>Central America</t>
  </si>
  <si>
    <t>Central Asia</t>
  </si>
  <si>
    <t>Curacao</t>
  </si>
  <si>
    <t>Eastern Africa</t>
  </si>
  <si>
    <t>Eastern Asia</t>
  </si>
  <si>
    <t>Eastern Europe</t>
  </si>
  <si>
    <t>Europe</t>
  </si>
  <si>
    <t>Korea (Republic)</t>
  </si>
  <si>
    <t>Libya</t>
  </si>
  <si>
    <t>Melanesia</t>
  </si>
  <si>
    <t>Micronesia</t>
  </si>
  <si>
    <t>Middle Africa</t>
  </si>
  <si>
    <t>Northern Africa</t>
  </si>
  <si>
    <t>Northern America</t>
  </si>
  <si>
    <t>Northern Europe</t>
  </si>
  <si>
    <t>Oceania</t>
  </si>
  <si>
    <t>Palestine</t>
  </si>
  <si>
    <t>Polynesia</t>
  </si>
  <si>
    <t>Sint Maarten (Dutch part)</t>
  </si>
  <si>
    <t>South America</t>
  </si>
  <si>
    <t>South-Eastern Asia</t>
  </si>
  <si>
    <t>Southern Africa</t>
  </si>
  <si>
    <t>Southern Asia</t>
  </si>
  <si>
    <t>Southern Europe</t>
  </si>
  <si>
    <t>Western Africa</t>
  </si>
  <si>
    <t>Western Asia</t>
  </si>
  <si>
    <t>Western Europe</t>
  </si>
  <si>
    <t>World</t>
  </si>
  <si>
    <t>Czechia</t>
  </si>
  <si>
    <t>Country Target Already Covered by funding resource</t>
  </si>
  <si>
    <t>C1. Country target planned to be covered by domestic resources</t>
  </si>
  <si>
    <t>C2. Country target planned to be covered by external resources</t>
  </si>
  <si>
    <t>C3. Total Country target planned to be covered (C1+C2)</t>
  </si>
  <si>
    <t>Country Target Already Covered by type of condom</t>
  </si>
  <si>
    <t>C6. Total Country target planned to be covered (male+female) (C4+C5)</t>
  </si>
  <si>
    <t>D1. Expected annual gap in meeting the need- male condoms: B1 - C4</t>
  </si>
  <si>
    <t>G1. Remaining gap- male condoms: B1 - F1</t>
  </si>
  <si>
    <t>G2. Remaining gap- female condoms: B2 - F2</t>
  </si>
  <si>
    <t>D2. Expected annual gap in meeting the need- female condoms: B2 - C5</t>
  </si>
  <si>
    <t>Comprehensive prevention programs for PWIDs and their partners</t>
  </si>
  <si>
    <t xml:space="preserve">Number of needles and syringes distributed </t>
  </si>
  <si>
    <t>Needles and syringes to be distributed per person per year</t>
  </si>
  <si>
    <t>A. Total needles and syringes needed</t>
  </si>
  <si>
    <t>B. Country target- Needles and syringes to be distributed (from National Strategic Plan)</t>
  </si>
  <si>
    <t>G. Remaining gap-needles and syringes: B - F</t>
  </si>
  <si>
    <t>Percentage of the key population using PrEP in priority PrEP populations</t>
  </si>
  <si>
    <t>Prevention programs for key populations-PrEP</t>
  </si>
  <si>
    <t>"NSP gap table" Tab</t>
  </si>
  <si>
    <t>"PrEP gap table" Tab</t>
  </si>
  <si>
    <t>people in prisons and other closed settings</t>
  </si>
  <si>
    <t>Possible targets: Low ←100 ← Mid →200→High
Note that the levels required for the prevention of HCV are likely to be much higher than those proposed here.
This number should still be calculated even if data on the number of needles– syringes sold by pharmacies is not available.</t>
  </si>
  <si>
    <t xml:space="preserve">Tool to Set and Monitor Targets for HIV Prevention, Diagnosis, Treatment and Care for Key Populations, July 2015 (page 40-41)
http://apps.who.int/iris/bitstream/10665/177992/1/9789241508995_eng.pdf?ua=1&amp;ua=1 </t>
  </si>
  <si>
    <t>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t>
  </si>
  <si>
    <t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t>
  </si>
  <si>
    <t>Treatment, Care and Support- Differentiated ART Service Delivery (to be completed separately for adults and children)</t>
  </si>
  <si>
    <t>Coverage indicator: 
Percentage of people living with HIV currently receiving antiretroviral therapy</t>
  </si>
  <si>
    <t>Estimated population in need/at risk:
This refers to all adults and children living with HIV (based on GARPR definition for 2014 reporting)</t>
  </si>
  <si>
    <t>Country target:
1) Refers to NSP or any other latest agreed country target
2) "#" refers to the total number of people to be on antiretroviral therapy
3) "%" refers to the number of adults and children expected to be on antiretroviral therapy among all adults and children living with HIV</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</si>
  <si>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</si>
  <si>
    <t>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t>
  </si>
  <si>
    <t>PMTCT - Preventing vertical HIV transmission</t>
  </si>
  <si>
    <t>Coverage indicator: 
Percentage of HIV-positive pregnant women who received ART during pregnancy</t>
  </si>
  <si>
    <t>Coverage Indicator:
Proportion of people living with HIV in care (including PMTCT) who are screened for TB in HIV care or treatment settings</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</si>
  <si>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</si>
  <si>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t>
  </si>
  <si>
    <t>Coverage Indicator:
Proportion of registered new and relapse TB patients with documented HIV status</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</si>
  <si>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</si>
  <si>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</si>
  <si>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Estimated population in need/at risk:
Refers to the total number of expected HIV positive new and relapses TB patients registered in the period</t>
  </si>
  <si>
    <t>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t>
  </si>
  <si>
    <t>All "%" targets from rows C to G are based on numerical target in row B1 and B2</t>
  </si>
  <si>
    <t>Coverage indicator: 
Percentage of the key population reached with prevention programs- defined package of services</t>
  </si>
  <si>
    <t>Estimated population in need/ at risk:
Refers to estimated number of people in the specified key population</t>
  </si>
  <si>
    <t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t>
  </si>
  <si>
    <t xml:space="preserve">Coverage indicator: Percentage of the key population that have received an HIV test during the reporting period and who know their results </t>
  </si>
  <si>
    <t>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t>
  </si>
  <si>
    <t>Prevention programs for PWID and their partners-  OST and other drug dependence treatment for PWIDs</t>
  </si>
  <si>
    <t>Coverage indicator: Percentage of PWID on opioid substitution therapy</t>
  </si>
  <si>
    <t>Coverage indicator: Percentage of the key population using PrEP in priority PrEP populations</t>
  </si>
  <si>
    <t>Estimated population in need/ at risk:
Refers to estimated number of people in the specified key population in the specified year. 
Provide data source/reference/assumptions used for estimating the population in need in the comments box.</t>
  </si>
  <si>
    <t>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t>
  </si>
  <si>
    <t>Programmatic Gap:
The programmatic gap is automatically calculated based on country target (row B)</t>
  </si>
  <si>
    <t>Prevention programs for general population- condoms distributed</t>
  </si>
  <si>
    <t xml:space="preserve">Coverage indicator: Number of condoms distributed (male and female) </t>
  </si>
  <si>
    <t>Target population: This refers to the estimated number of people in the general population targeted for condom promotion and distribution</t>
  </si>
  <si>
    <t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</si>
  <si>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the general population</t>
  </si>
  <si>
    <t>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t>
  </si>
  <si>
    <t>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t>
  </si>
  <si>
    <t>Coverage indicator: Number of condoms and lubricants distributed (male and female)</t>
  </si>
  <si>
    <t xml:space="preserve">Target population: This refers to the estimated number of people in the specified key population in the country </t>
  </si>
  <si>
    <t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</si>
  <si>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key populations</t>
  </si>
  <si>
    <t>Comments/Assumptions:
1) Specify forecast methodology used in comments box (row A1 and A2)
2) Specify what is the expected coverage of key populations- rows B1 and B2 and rows E1 and E2
3) Specify who are the other sources of funding</t>
  </si>
  <si>
    <t>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t>
  </si>
  <si>
    <t>Coverage indicator: number of medical male circumcisions performed according to national standards</t>
  </si>
  <si>
    <t>Prevention programs for PWID and their partners-  Needle and syringe programs</t>
  </si>
  <si>
    <t xml:space="preserve">Coverage indicator: Number of needles and syringes distributed </t>
  </si>
  <si>
    <t xml:space="preserve">Needles and syringes to be distributed per person per year: 
Specify the number of needles and syringes planned to be distributed per person per year.
Refer to WHO guidance for further details: </t>
  </si>
  <si>
    <t>Total needles and syringes needed:
It refers to the estimated number of needles and syringes needed for distribution each year based on the needles and syringes needed per person per year.</t>
  </si>
  <si>
    <t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t>
  </si>
  <si>
    <t>Afganistán</t>
  </si>
  <si>
    <t>Афганистан</t>
  </si>
  <si>
    <t>África</t>
  </si>
  <si>
    <t>Африка</t>
  </si>
  <si>
    <t>Åland, Islas</t>
  </si>
  <si>
    <t>Аландские острова</t>
  </si>
  <si>
    <t>Албания</t>
  </si>
  <si>
    <t>Argelia</t>
  </si>
  <si>
    <t>Алжир</t>
  </si>
  <si>
    <t>Samoa Americana</t>
  </si>
  <si>
    <t>Американское Самоа</t>
  </si>
  <si>
    <t>Américas</t>
  </si>
  <si>
    <t>Северная и Южная Америка</t>
  </si>
  <si>
    <t>Андорра</t>
  </si>
  <si>
    <t>Ангола</t>
  </si>
  <si>
    <t>Anguila</t>
  </si>
  <si>
    <t>Ангилья</t>
  </si>
  <si>
    <t>Antigua y Barbuda</t>
  </si>
  <si>
    <t>Антигуа и Барбуда</t>
  </si>
  <si>
    <t>Аргентина</t>
  </si>
  <si>
    <t>Армения</t>
  </si>
  <si>
    <t>Аруба</t>
  </si>
  <si>
    <t>Азия</t>
  </si>
  <si>
    <t>Австралия</t>
  </si>
  <si>
    <t>Australia y Nueva Zelanda</t>
  </si>
  <si>
    <t>Австралия и Новая Зеландия</t>
  </si>
  <si>
    <t>Австрия</t>
  </si>
  <si>
    <t>Azerbaiyán</t>
  </si>
  <si>
    <t>Азербайджан</t>
  </si>
  <si>
    <t>Bahamas (las)</t>
  </si>
  <si>
    <t>Багамы</t>
  </si>
  <si>
    <t>Bahrein</t>
  </si>
  <si>
    <t>Бахрейн</t>
  </si>
  <si>
    <t>Бангладеш</t>
  </si>
  <si>
    <t>Барбадос</t>
  </si>
  <si>
    <t>Belarús</t>
  </si>
  <si>
    <t>Белоруссия</t>
  </si>
  <si>
    <t>Bélgica</t>
  </si>
  <si>
    <t>Бельгия</t>
  </si>
  <si>
    <t>Belice</t>
  </si>
  <si>
    <t>Белиз</t>
  </si>
  <si>
    <t>Бенин</t>
  </si>
  <si>
    <t>Bermudas</t>
  </si>
  <si>
    <t>Бермуды</t>
  </si>
  <si>
    <t>Bhután</t>
  </si>
  <si>
    <t>Бутан</t>
  </si>
  <si>
    <t>Bolivia (Estado Plurinacional)</t>
  </si>
  <si>
    <t>Боливия</t>
  </si>
  <si>
    <t>Bonaire, San Eustaquio y Saba</t>
  </si>
  <si>
    <t>Бонэйр, Синт-Эстатиус и Саба</t>
  </si>
  <si>
    <t>Bosnia y Herzegovina</t>
  </si>
  <si>
    <t>Босния и Герцеговина</t>
  </si>
  <si>
    <t>Ботсвана</t>
  </si>
  <si>
    <t>Brasil</t>
  </si>
  <si>
    <t>Бразилия</t>
  </si>
  <si>
    <t>Islas Vírgenes británicas</t>
  </si>
  <si>
    <t>Британские Виргинские острова</t>
  </si>
  <si>
    <t>Бруней</t>
  </si>
  <si>
    <t>Болгария</t>
  </si>
  <si>
    <t>Буркина-Фасо</t>
  </si>
  <si>
    <t>Бурунди</t>
  </si>
  <si>
    <t>Camboya</t>
  </si>
  <si>
    <t>Камбоджа</t>
  </si>
  <si>
    <t>Camerún</t>
  </si>
  <si>
    <t>Камерун</t>
  </si>
  <si>
    <t>Canadá</t>
  </si>
  <si>
    <t>Канада</t>
  </si>
  <si>
    <t>Cabo Verde</t>
  </si>
  <si>
    <t>Кабо-Верде</t>
  </si>
  <si>
    <t>Caribe</t>
  </si>
  <si>
    <t>Карибы</t>
  </si>
  <si>
    <t>Islas Caimán</t>
  </si>
  <si>
    <t>Острова Кайман</t>
  </si>
  <si>
    <t>República Centroafricana</t>
  </si>
  <si>
    <t>Центральноафриканская Республика</t>
  </si>
  <si>
    <t>América central</t>
  </si>
  <si>
    <t>Центральная Америка</t>
  </si>
  <si>
    <t>Asia Central</t>
  </si>
  <si>
    <t>Средняя Азия</t>
  </si>
  <si>
    <t>Чад</t>
  </si>
  <si>
    <t>Чили</t>
  </si>
  <si>
    <t>Китай</t>
  </si>
  <si>
    <t>Колумбия</t>
  </si>
  <si>
    <t>Comoras</t>
  </si>
  <si>
    <t>Коморы</t>
  </si>
  <si>
    <t>Конго</t>
  </si>
  <si>
    <t>Congo (República Democrática)</t>
  </si>
  <si>
    <t>Конго (Демократическая Республика)</t>
  </si>
  <si>
    <t>Islas Cook</t>
  </si>
  <si>
    <t>Острова Кука</t>
  </si>
  <si>
    <t>Коста-Рика</t>
  </si>
  <si>
    <t>Кот-д’Ивуар</t>
  </si>
  <si>
    <t>Croacia</t>
  </si>
  <si>
    <t>Хорватия</t>
  </si>
  <si>
    <t>Куба</t>
  </si>
  <si>
    <t>Curaçao</t>
  </si>
  <si>
    <t>Кюрасао</t>
  </si>
  <si>
    <t>Chipre</t>
  </si>
  <si>
    <t>Кипр</t>
  </si>
  <si>
    <t>República Checa</t>
  </si>
  <si>
    <t>Чехия</t>
  </si>
  <si>
    <t>Dinamarca</t>
  </si>
  <si>
    <t>Дания</t>
  </si>
  <si>
    <t>Джибути</t>
  </si>
  <si>
    <t>Доминика</t>
  </si>
  <si>
    <t>República Dominicana</t>
  </si>
  <si>
    <t>Доминиканская Республика</t>
  </si>
  <si>
    <t>África Oriental</t>
  </si>
  <si>
    <t>Восточная Африка</t>
  </si>
  <si>
    <t>Asia Oriental</t>
  </si>
  <si>
    <t>Восточной Азии</t>
  </si>
  <si>
    <t>Europa Oriental</t>
  </si>
  <si>
    <t>Восточная Европа</t>
  </si>
  <si>
    <t>Эквадор</t>
  </si>
  <si>
    <t>Egipto</t>
  </si>
  <si>
    <t>Египет</t>
  </si>
  <si>
    <t>Сальвадор</t>
  </si>
  <si>
    <t>Guinea Ecuatorial</t>
  </si>
  <si>
    <t>Экваториальная Гвинея</t>
  </si>
  <si>
    <t>Эритрея</t>
  </si>
  <si>
    <t>Эстония</t>
  </si>
  <si>
    <t>Etiopía</t>
  </si>
  <si>
    <t>Эфиопия</t>
  </si>
  <si>
    <t>Europa</t>
  </si>
  <si>
    <t>Европа</t>
  </si>
  <si>
    <t>Islas Feroe</t>
  </si>
  <si>
    <t>Фареры</t>
  </si>
  <si>
    <t>Islas Malvinas (Falkland)</t>
  </si>
  <si>
    <t>Фолклендские острова</t>
  </si>
  <si>
    <t>Фиджи</t>
  </si>
  <si>
    <t>Finlandia</t>
  </si>
  <si>
    <t>Финляндия</t>
  </si>
  <si>
    <t>Francia</t>
  </si>
  <si>
    <t>Франция</t>
  </si>
  <si>
    <t>Guayana Francesa</t>
  </si>
  <si>
    <t>Гвиана</t>
  </si>
  <si>
    <t>Polinesia Francesa</t>
  </si>
  <si>
    <t>Французская Полинезия</t>
  </si>
  <si>
    <t>Gabón</t>
  </si>
  <si>
    <t>Габон</t>
  </si>
  <si>
    <t>Гамбия</t>
  </si>
  <si>
    <t>Грузия</t>
  </si>
  <si>
    <t>Alemania</t>
  </si>
  <si>
    <t>Германия</t>
  </si>
  <si>
    <t>Гана</t>
  </si>
  <si>
    <t>Гибралтар</t>
  </si>
  <si>
    <t>Grecia</t>
  </si>
  <si>
    <t>Греция</t>
  </si>
  <si>
    <t>Groenlandia</t>
  </si>
  <si>
    <t>Гренландия</t>
  </si>
  <si>
    <t>Granada</t>
  </si>
  <si>
    <t>Гренада</t>
  </si>
  <si>
    <t>Гваделупа</t>
  </si>
  <si>
    <t>Гуам</t>
  </si>
  <si>
    <t>Гватемала</t>
  </si>
  <si>
    <t>Гернси</t>
  </si>
  <si>
    <t>Гвинея</t>
  </si>
  <si>
    <t>Guinea Bissau</t>
  </si>
  <si>
    <t>Гвинея-Бисау</t>
  </si>
  <si>
    <t>Гайана</t>
  </si>
  <si>
    <t>Haití</t>
  </si>
  <si>
    <t>Гаити</t>
  </si>
  <si>
    <t>Santa Sede</t>
  </si>
  <si>
    <t>Ватикан</t>
  </si>
  <si>
    <t>Гондурас</t>
  </si>
  <si>
    <t>Гонконг</t>
  </si>
  <si>
    <t>Hungría</t>
  </si>
  <si>
    <t>Венгрия</t>
  </si>
  <si>
    <t>Islandia</t>
  </si>
  <si>
    <t>Исландия</t>
  </si>
  <si>
    <t>Индия</t>
  </si>
  <si>
    <t>Индонезия</t>
  </si>
  <si>
    <t>Irán (República Islámica)</t>
  </si>
  <si>
    <t>Иран</t>
  </si>
  <si>
    <t>Ирак</t>
  </si>
  <si>
    <t>Irlanda</t>
  </si>
  <si>
    <t>Ирландия</t>
  </si>
  <si>
    <t>Isla de Man</t>
  </si>
  <si>
    <t>Остров Мэн</t>
  </si>
  <si>
    <t>Израиль</t>
  </si>
  <si>
    <t>Italia</t>
  </si>
  <si>
    <t>Италия</t>
  </si>
  <si>
    <t>Ямайка</t>
  </si>
  <si>
    <t>Japón</t>
  </si>
  <si>
    <t>Япония</t>
  </si>
  <si>
    <t>Джерси</t>
  </si>
  <si>
    <t>Jordania</t>
  </si>
  <si>
    <t>Иордания</t>
  </si>
  <si>
    <t>Kazajstán</t>
  </si>
  <si>
    <t>Казахстан</t>
  </si>
  <si>
    <t>Кения</t>
  </si>
  <si>
    <t>Кирибати</t>
  </si>
  <si>
    <t>Corea (República Popular Democrática)</t>
  </si>
  <si>
    <t>Корея (Народно-Демократическая Республика)</t>
  </si>
  <si>
    <t>Corea (lRepública)</t>
  </si>
  <si>
    <t>Корея</t>
  </si>
  <si>
    <t xml:space="preserve">Косово </t>
  </si>
  <si>
    <t>Кувейт</t>
  </si>
  <si>
    <t>Kirguistán</t>
  </si>
  <si>
    <t>Киргизия</t>
  </si>
  <si>
    <t>Lao, (República Democrática Popular)</t>
  </si>
  <si>
    <t>Лаос</t>
  </si>
  <si>
    <t>Letonia</t>
  </si>
  <si>
    <t>Латвия</t>
  </si>
  <si>
    <t>Líbano</t>
  </si>
  <si>
    <t>Ливан</t>
  </si>
  <si>
    <t>Лесото</t>
  </si>
  <si>
    <t>Либерия</t>
  </si>
  <si>
    <t>Libia</t>
  </si>
  <si>
    <t>Ливия</t>
  </si>
  <si>
    <t>Лихтенштейн</t>
  </si>
  <si>
    <t>Lituania</t>
  </si>
  <si>
    <t>Литва</t>
  </si>
  <si>
    <t>Luxemburgo</t>
  </si>
  <si>
    <t>Люксембург</t>
  </si>
  <si>
    <t>Макао</t>
  </si>
  <si>
    <t>Macedonia (ex República Yugoslava)</t>
  </si>
  <si>
    <t>Македония</t>
  </si>
  <si>
    <t>Мадагаскар</t>
  </si>
  <si>
    <t>Малави</t>
  </si>
  <si>
    <t>Malasia</t>
  </si>
  <si>
    <t>Малайзия</t>
  </si>
  <si>
    <t>Maldivas</t>
  </si>
  <si>
    <t>Мальдивы</t>
  </si>
  <si>
    <t>Malí</t>
  </si>
  <si>
    <t>Мали</t>
  </si>
  <si>
    <t>Мальта</t>
  </si>
  <si>
    <t>Islas Marshall</t>
  </si>
  <si>
    <t>Маршалловы Острова</t>
  </si>
  <si>
    <t>Мартиника</t>
  </si>
  <si>
    <t>Мавритания</t>
  </si>
  <si>
    <t>Mauricio</t>
  </si>
  <si>
    <t>Маврикий</t>
  </si>
  <si>
    <t>Майотта</t>
  </si>
  <si>
    <t>Меланезия</t>
  </si>
  <si>
    <t>México</t>
  </si>
  <si>
    <t>Мексика</t>
  </si>
  <si>
    <t>Микронезия</t>
  </si>
  <si>
    <t>Micronesia (Estados Federados)</t>
  </si>
  <si>
    <t>África Central</t>
  </si>
  <si>
    <t>Центральная Африка</t>
  </si>
  <si>
    <t>Moldova (lRepública)</t>
  </si>
  <si>
    <t>Молдавия</t>
  </si>
  <si>
    <t>Mónaco</t>
  </si>
  <si>
    <t>Монако</t>
  </si>
  <si>
    <t>Монголия</t>
  </si>
  <si>
    <t>Черногория</t>
  </si>
  <si>
    <t>Монтсеррат</t>
  </si>
  <si>
    <t>Marruecos</t>
  </si>
  <si>
    <t>Марокко</t>
  </si>
  <si>
    <t>Мозамбик</t>
  </si>
  <si>
    <t>Мьянма</t>
  </si>
  <si>
    <t>Намибия</t>
  </si>
  <si>
    <t>Науру</t>
  </si>
  <si>
    <t>Непал</t>
  </si>
  <si>
    <t>Países Bajos</t>
  </si>
  <si>
    <t>Нидерланды</t>
  </si>
  <si>
    <t>Nueva Caledonia</t>
  </si>
  <si>
    <t>Новая Каледония</t>
  </si>
  <si>
    <t>Nueva Zelandia</t>
  </si>
  <si>
    <t>Новая Зеландия</t>
  </si>
  <si>
    <t>Никарагуа</t>
  </si>
  <si>
    <t>Níger</t>
  </si>
  <si>
    <t>Нигер</t>
  </si>
  <si>
    <t>Нигерия</t>
  </si>
  <si>
    <t>Ниуэ</t>
  </si>
  <si>
    <t>Isla Norfolk</t>
  </si>
  <si>
    <t>Остров Норфолк</t>
  </si>
  <si>
    <t>África del Norte</t>
  </si>
  <si>
    <t>Северная Африка</t>
  </si>
  <si>
    <t>América del Norte</t>
  </si>
  <si>
    <t>Северная Америка</t>
  </si>
  <si>
    <t>Europa del Norte</t>
  </si>
  <si>
    <t>Северная Европа</t>
  </si>
  <si>
    <t>Islas Marianas del Norte</t>
  </si>
  <si>
    <t>Северные Марианские Острова</t>
  </si>
  <si>
    <t>Noruega</t>
  </si>
  <si>
    <t>Норвегия</t>
  </si>
  <si>
    <t>Oceanía</t>
  </si>
  <si>
    <t>Океания</t>
  </si>
  <si>
    <t>Omán</t>
  </si>
  <si>
    <t>Оман</t>
  </si>
  <si>
    <t>Pakistán</t>
  </si>
  <si>
    <t>Пакистан</t>
  </si>
  <si>
    <t>Палау</t>
  </si>
  <si>
    <t>Palestina (Estado)</t>
  </si>
  <si>
    <t>Палестина (Государство)</t>
  </si>
  <si>
    <t>Panamá</t>
  </si>
  <si>
    <t>Панама</t>
  </si>
  <si>
    <t>Papua Nueva Guinea</t>
  </si>
  <si>
    <t>Папуа - Новая Гвинея</t>
  </si>
  <si>
    <t>Парагвай</t>
  </si>
  <si>
    <t>Perú</t>
  </si>
  <si>
    <t>Перу</t>
  </si>
  <si>
    <t>Filipinas</t>
  </si>
  <si>
    <t>Филиппины</t>
  </si>
  <si>
    <t>Острова Питкэрн</t>
  </si>
  <si>
    <t>Polonia</t>
  </si>
  <si>
    <t>Польша</t>
  </si>
  <si>
    <t>Polinesia</t>
  </si>
  <si>
    <t>Полинезия</t>
  </si>
  <si>
    <t>Португалия</t>
  </si>
  <si>
    <t>Пуэрто-Рико</t>
  </si>
  <si>
    <t>Катар</t>
  </si>
  <si>
    <t>Reunión</t>
  </si>
  <si>
    <t>Реюньон</t>
  </si>
  <si>
    <t>Rumania</t>
  </si>
  <si>
    <t>Румыния</t>
  </si>
  <si>
    <t>Rusia (Federación)</t>
  </si>
  <si>
    <t>Россия</t>
  </si>
  <si>
    <t>Руанда</t>
  </si>
  <si>
    <t>Santa Helena, Ascensión y Tristán de Acuña</t>
  </si>
  <si>
    <t>Острова Святой Елены, Вознесения и Тристан-да-Кунья</t>
  </si>
  <si>
    <t>Saint Kitts y Nevis</t>
  </si>
  <si>
    <t>Сент-Китс и Невис</t>
  </si>
  <si>
    <t>Santa Lucía</t>
  </si>
  <si>
    <t>Сент-Люсия</t>
  </si>
  <si>
    <t>San Pedro y Miquelón</t>
  </si>
  <si>
    <t>Сен-Пьер и Микелон</t>
  </si>
  <si>
    <t>San Vicente y las Granadinas</t>
  </si>
  <si>
    <t>Сент-Винсент и Гренадины</t>
  </si>
  <si>
    <t>Самоа</t>
  </si>
  <si>
    <t>Сан-Марино</t>
  </si>
  <si>
    <t>Santo Tomé y Príncipe</t>
  </si>
  <si>
    <t>Сан-Томе и Принсипи</t>
  </si>
  <si>
    <t>Arabia Saudita</t>
  </si>
  <si>
    <t>Саудовская Аравия</t>
  </si>
  <si>
    <t>Сенегал</t>
  </si>
  <si>
    <t>Сербия</t>
  </si>
  <si>
    <t>Сейшельские Острова</t>
  </si>
  <si>
    <t>Sierra leona</t>
  </si>
  <si>
    <t>Сьерра-Леоне</t>
  </si>
  <si>
    <t>Singapur</t>
  </si>
  <si>
    <t>Сингапур</t>
  </si>
  <si>
    <t>Sint Maarten (parte neerlandesa)</t>
  </si>
  <si>
    <t>Синт-Мартен</t>
  </si>
  <si>
    <t>Eslovaquia</t>
  </si>
  <si>
    <t>Словакия</t>
  </si>
  <si>
    <t>Eslovenia</t>
  </si>
  <si>
    <t>Словения</t>
  </si>
  <si>
    <t>Islas Salomón</t>
  </si>
  <si>
    <t>Соломоновы Острова</t>
  </si>
  <si>
    <t>Сомали</t>
  </si>
  <si>
    <t>Sudáfrica</t>
  </si>
  <si>
    <t>Южно-Африканская Республика</t>
  </si>
  <si>
    <t>Sudamerica</t>
  </si>
  <si>
    <t>Южная Америка</t>
  </si>
  <si>
    <t>Sudán del Sur</t>
  </si>
  <si>
    <t>Южный Судан</t>
  </si>
  <si>
    <t>Sudeste de Asia</t>
  </si>
  <si>
    <t>Юго-Восточной Азии</t>
  </si>
  <si>
    <t>África del Sur</t>
  </si>
  <si>
    <t>Южная Африка</t>
  </si>
  <si>
    <t>Asia del Sur</t>
  </si>
  <si>
    <t>Южной Азии</t>
  </si>
  <si>
    <t>Europa del Sur</t>
  </si>
  <si>
    <t>Южная Европа</t>
  </si>
  <si>
    <t>España</t>
  </si>
  <si>
    <t>Испания</t>
  </si>
  <si>
    <t>Шри-Ланка</t>
  </si>
  <si>
    <t>Sudán</t>
  </si>
  <si>
    <t>Судан</t>
  </si>
  <si>
    <t>Суринам</t>
  </si>
  <si>
    <t>Svalbard y Jan Mayen</t>
  </si>
  <si>
    <t>Шпицберген и Ян-Майен</t>
  </si>
  <si>
    <t>Swazilandia</t>
  </si>
  <si>
    <t>Свазиленд</t>
  </si>
  <si>
    <t>Suecia</t>
  </si>
  <si>
    <t>Швеция</t>
  </si>
  <si>
    <t>Suiza</t>
  </si>
  <si>
    <t>Швейцария</t>
  </si>
  <si>
    <t>Siria (República Árabe)</t>
  </si>
  <si>
    <t>Сирия</t>
  </si>
  <si>
    <t>Taiwán</t>
  </si>
  <si>
    <t>Тайвань</t>
  </si>
  <si>
    <t>Tayikistán</t>
  </si>
  <si>
    <t>Таджикистан</t>
  </si>
  <si>
    <t>Tanzania (República Unida)</t>
  </si>
  <si>
    <t>Танзания</t>
  </si>
  <si>
    <t>Tailandia</t>
  </si>
  <si>
    <t>Таиланд</t>
  </si>
  <si>
    <t>Восточный Тимор</t>
  </si>
  <si>
    <t>Того</t>
  </si>
  <si>
    <t>Токелау</t>
  </si>
  <si>
    <t>Тонга</t>
  </si>
  <si>
    <t>Trinidad y Tabago</t>
  </si>
  <si>
    <t>Тринидад и Тобаго</t>
  </si>
  <si>
    <t>Túnez</t>
  </si>
  <si>
    <t>Тунис</t>
  </si>
  <si>
    <t>Turquía</t>
  </si>
  <si>
    <t>Турция</t>
  </si>
  <si>
    <t>Turkmenistán</t>
  </si>
  <si>
    <t>Туркмения</t>
  </si>
  <si>
    <t>Islas Turcas y Caicos</t>
  </si>
  <si>
    <t>Тёркс и Кайкос</t>
  </si>
  <si>
    <t>Тувалу</t>
  </si>
  <si>
    <t>Уганда</t>
  </si>
  <si>
    <t>Ucrania</t>
  </si>
  <si>
    <t>Украина</t>
  </si>
  <si>
    <t>Emiratos Árabes Unidos</t>
  </si>
  <si>
    <t>Объединенные Арабские Эмираты</t>
  </si>
  <si>
    <t>Reino Unido de Gran Bretaña e Irlanda del Norte</t>
  </si>
  <si>
    <t>Великобритания</t>
  </si>
  <si>
    <t>Estados Unidos de América</t>
  </si>
  <si>
    <t>Соединённые Штаты Америки</t>
  </si>
  <si>
    <t>Islas Vírgenes (Estados Unidos)</t>
  </si>
  <si>
    <t>Виргинские Острова (США)</t>
  </si>
  <si>
    <t>Уругвай</t>
  </si>
  <si>
    <t>Uzbekistán</t>
  </si>
  <si>
    <t>Узбекистан</t>
  </si>
  <si>
    <t>Вануату</t>
  </si>
  <si>
    <t>Венесуэла</t>
  </si>
  <si>
    <t>Вьетнам</t>
  </si>
  <si>
    <t>Wallis y Futuna</t>
  </si>
  <si>
    <t>Уоллис и Футуна</t>
  </si>
  <si>
    <t>África Occidental</t>
  </si>
  <si>
    <t>Западная Африка</t>
  </si>
  <si>
    <t>Asia Occidental</t>
  </si>
  <si>
    <t>Западная Азия</t>
  </si>
  <si>
    <t>Europa Occidental</t>
  </si>
  <si>
    <t>Западная Европа</t>
  </si>
  <si>
    <t>Sahara Occidental</t>
  </si>
  <si>
    <t>Западная Сахара</t>
  </si>
  <si>
    <t>Mundo</t>
  </si>
  <si>
    <t>Мир</t>
  </si>
  <si>
    <t>Йемен</t>
  </si>
  <si>
    <t>Замбия</t>
  </si>
  <si>
    <t>Занзибар</t>
  </si>
  <si>
    <t>Зимбабве</t>
  </si>
  <si>
    <t>Key PopPrep</t>
  </si>
  <si>
    <t>F. Coverage from allocation amount and other resources: E + C</t>
  </si>
  <si>
    <r>
      <t xml:space="preserve">D. Expected annual gap in meeting the country </t>
    </r>
    <r>
      <rPr>
        <sz val="11"/>
        <color rgb="FFFF0000"/>
        <rFont val="Arial"/>
        <family val="2"/>
      </rPr>
      <t>target</t>
    </r>
    <r>
      <rPr>
        <sz val="11"/>
        <color theme="1"/>
        <rFont val="Arial"/>
        <family val="2"/>
      </rPr>
      <t>: B - C</t>
    </r>
  </si>
  <si>
    <t>Country Target Covered with the Allocation Amount</t>
  </si>
  <si>
    <t>All "%" targets from rows C to G are based on numerical target in row B.</t>
  </si>
  <si>
    <t>PrEP Programmatic Gap Table</t>
  </si>
  <si>
    <t>Prevention programs for general population</t>
  </si>
  <si>
    <t>C4. Country target planned to be covered (domestic+external resources)- male condoms</t>
  </si>
  <si>
    <t>C5. Country target planned to be covered (domestic+external resources)- female condoms</t>
  </si>
  <si>
    <t>Prevention programs for key populations</t>
  </si>
  <si>
    <t>HIV/AIDS Programmatic Gap Table - Condoms</t>
  </si>
  <si>
    <t>HIV/AIDS Programmatic Gap Table - Needle and syringe programs</t>
  </si>
  <si>
    <t>D. Expected annual gap in meeting the need- needles and syringes: 
B - C</t>
  </si>
  <si>
    <t>E. Targets to be financed by allocation amount- needles and syringes</t>
  </si>
  <si>
    <t>F. Coverage from allocation amount and other resources- needles and syringes:  E + C</t>
  </si>
  <si>
    <r>
      <rPr>
        <sz val="11"/>
        <color theme="1"/>
        <rFont val="Calibri"/>
        <family val="2"/>
      </rPr>
      <t>adultes</t>
    </r>
  </si>
  <si>
    <r>
      <rPr>
        <sz val="11"/>
        <color theme="1"/>
        <rFont val="Calibri"/>
        <family val="2"/>
      </rPr>
      <t>enfants</t>
    </r>
  </si>
  <si>
    <r>
      <rPr>
        <sz val="11"/>
        <color theme="1"/>
        <rFont val="Calibri"/>
        <family val="2"/>
      </rPr>
      <t>adultes et enfants</t>
    </r>
  </si>
  <si>
    <r>
      <rPr>
        <b/>
        <sz val="11"/>
        <color theme="1"/>
        <rFont val="Calibri"/>
        <family val="2"/>
      </rPr>
      <t>PTME</t>
    </r>
  </si>
  <si>
    <r>
      <rPr>
        <sz val="11"/>
        <color theme="1"/>
        <rFont val="Calibri"/>
        <family val="2"/>
      </rPr>
      <t>femmes enceintes</t>
    </r>
  </si>
  <si>
    <r>
      <rPr>
        <b/>
        <sz val="11"/>
        <color theme="1"/>
        <rFont val="Calibri"/>
        <family val="2"/>
      </rPr>
      <t>Interventions conjointes TB.VIH_Dépistage de la tuberculose chez les patients séropositifs au VIH</t>
    </r>
  </si>
  <si>
    <r>
      <rPr>
        <sz val="11"/>
        <color theme="1"/>
        <rFont val="Calibri"/>
        <family val="2"/>
      </rPr>
      <t>population générale</t>
    </r>
  </si>
  <si>
    <r>
      <rPr>
        <b/>
        <sz val="11"/>
        <color theme="1"/>
        <rFont val="Calibri"/>
        <family val="2"/>
      </rPr>
      <t>Interventions conjointes TB.VIH_Patients tuberculeux dont le statut sérologique vis-à-vis du VIH est connu</t>
    </r>
  </si>
  <si>
    <r>
      <rPr>
        <b/>
        <sz val="11"/>
        <color theme="1"/>
        <rFont val="Calibri"/>
        <family val="2"/>
      </rPr>
      <t>Interventions conjointes TB.VIH_Patients tuberculeux séropositifs au VIH sous TAR</t>
    </r>
  </si>
  <si>
    <r>
      <rPr>
        <b/>
        <sz val="11"/>
        <color theme="1"/>
        <rFont val="Calibri"/>
        <family val="2"/>
      </rPr>
      <t>Programmes de prévention pour les populations clés_Ensemble défini de services</t>
    </r>
  </si>
  <si>
    <r>
      <rPr>
        <sz val="11"/>
        <color theme="1"/>
        <rFont val="Calibri"/>
        <family val="2"/>
      </rPr>
      <t>hommes ayant des rapports sexuels avec des hommes (HSH)</t>
    </r>
  </si>
  <si>
    <r>
      <rPr>
        <sz val="11"/>
        <color theme="1"/>
        <rFont val="Calibri"/>
        <family val="2"/>
      </rPr>
      <t>professionnel(le)s du sexe et leurs clients</t>
    </r>
  </si>
  <si>
    <r>
      <rPr>
        <sz val="11"/>
        <color theme="1"/>
        <rFont val="Calibri"/>
        <family val="2"/>
      </rPr>
      <t>personnes transgenres (TG)</t>
    </r>
  </si>
  <si>
    <r>
      <rPr>
        <sz val="11"/>
        <color theme="1"/>
        <rFont val="Calibri"/>
        <family val="2"/>
      </rPr>
      <t>consommateurs de drogues injectables (CDI) et leurs partenaires</t>
    </r>
  </si>
  <si>
    <r>
      <rPr>
        <sz val="11"/>
        <color theme="1"/>
        <rFont val="Calibri"/>
        <family val="2"/>
      </rPr>
      <t xml:space="preserve">adolescents et jeunes, scolarisés ou non </t>
    </r>
  </si>
  <si>
    <r>
      <rPr>
        <sz val="11"/>
        <color theme="1"/>
        <rFont val="Calibri"/>
        <family val="2"/>
      </rPr>
      <t>autres populations vulnérables - à préciser dans les observations</t>
    </r>
  </si>
  <si>
    <r>
      <rPr>
        <b/>
        <sz val="11"/>
        <color theme="1"/>
        <rFont val="Calibri"/>
        <family val="2"/>
      </rPr>
      <t>Programmes de prévention pour les populations clés_Dépistage du VIH</t>
    </r>
  </si>
  <si>
    <r>
      <rPr>
        <b/>
        <sz val="11"/>
        <color theme="1"/>
        <rFont val="Calibri"/>
        <family val="2"/>
      </rPr>
      <t>Programmes de prévention pour les CDI et leurs partenaires_Distribution d'aiguilles et de seringues</t>
    </r>
  </si>
  <si>
    <r>
      <rPr>
        <b/>
        <sz val="11"/>
        <color theme="1"/>
        <rFont val="Calibri"/>
        <family val="2"/>
      </rPr>
      <t>Programmes de prévention pour les CDI et leurs partenaires_TSO et autres traitements contre la dépendance aux drogues pour les CDI</t>
    </r>
  </si>
  <si>
    <r>
      <rPr>
        <i/>
        <sz val="11"/>
        <color theme="1"/>
        <rFont val="Calibri"/>
        <family val="2"/>
      </rPr>
      <t>personnalisé</t>
    </r>
  </si>
  <si>
    <r>
      <rPr>
        <sz val="11"/>
        <color theme="1"/>
        <rFont val="Calibri"/>
        <family val="2"/>
      </rPr>
      <t>Modules prioritaires pour le VIH : Programmes de prévention pour la population générale</t>
    </r>
  </si>
  <si>
    <r>
      <rPr>
        <sz val="11"/>
        <color theme="1"/>
        <rFont val="Calibri"/>
        <family val="2"/>
      </rPr>
      <t xml:space="preserve">Programmes de prévention pour les </t>
    </r>
    <r>
      <rPr>
        <sz val="11"/>
        <color rgb="FFC00000"/>
        <rFont val="Calibri"/>
        <family val="2"/>
      </rPr>
      <t>populations clés</t>
    </r>
  </si>
  <si>
    <r>
      <rPr>
        <b/>
        <sz val="11"/>
        <color theme="1"/>
        <rFont val="Calibri"/>
        <family val="2"/>
      </rPr>
      <t>Pop. clés</t>
    </r>
  </si>
  <si>
    <r>
      <rPr>
        <sz val="11"/>
        <color theme="1"/>
        <rFont val="Calibri"/>
        <family val="2"/>
      </rPr>
      <t>Sélectionner…</t>
    </r>
  </si>
  <si>
    <r>
      <rPr>
        <b/>
        <sz val="11"/>
        <color theme="1"/>
        <rFont val="Calibri"/>
        <family val="2"/>
      </rPr>
      <t>PPrE pop. clés</t>
    </r>
  </si>
  <si>
    <r>
      <rPr>
        <sz val="11"/>
        <color theme="1"/>
        <rFont val="Calibri"/>
        <family val="2"/>
      </rPr>
      <t>PTME</t>
    </r>
  </si>
  <si>
    <r>
      <rPr>
        <sz val="11"/>
        <color theme="1"/>
        <rFont val="Calibri"/>
        <family val="2"/>
      </rPr>
      <t>Interventions conjointes TB.VIH_Dépistage de la tuberculose chez les patients séropositifs au VIH</t>
    </r>
  </si>
  <si>
    <r>
      <rPr>
        <sz val="11"/>
        <color theme="1"/>
        <rFont val="Calibri"/>
        <family val="2"/>
      </rPr>
      <t>Interventions conjointes TB.VIH_Patients tuberculeux séropositifs au VIH sous TAR</t>
    </r>
  </si>
  <si>
    <r>
      <rPr>
        <sz val="11"/>
        <color theme="1"/>
        <rFont val="Calibri"/>
        <family val="2"/>
      </rPr>
      <t xml:space="preserve">Programmes de prévention pour les </t>
    </r>
    <r>
      <rPr>
        <sz val="11"/>
        <color rgb="FFC00000"/>
        <rFont val="Calibri"/>
        <family val="2"/>
      </rPr>
      <t>populations clés_</t>
    </r>
    <r>
      <rPr>
        <sz val="11"/>
        <color rgb="FF8064A2"/>
        <rFont val="Calibri"/>
        <family val="2"/>
      </rPr>
      <t>Dépistage du VIH</t>
    </r>
  </si>
  <si>
    <r>
      <rPr>
        <sz val="11"/>
        <color theme="1"/>
        <rFont val="Calibri"/>
        <family val="2"/>
      </rPr>
      <t>Nombre de préservatifs distribués (masculins et féminins)</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</si>
  <si>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</si>
  <si>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r>
      <rPr>
        <sz val="11"/>
        <color theme="1"/>
        <rFont val="Calibri"/>
        <family val="2"/>
      </rPr>
      <t>Proportion de personnes vivant avec le VIH prises en charge (PTME comprise) qui sont dépistées pour la tuberculose dans un service de prise en charge ou de traitement du VIH</t>
    </r>
  </si>
  <si>
    <r>
      <rPr>
        <sz val="11"/>
        <color theme="1"/>
        <rFont val="Calibri"/>
        <family val="2"/>
      </rPr>
      <t>Proportion de patients tuberculeux (nouveaux cas et récidives) séropositifs au VIH sous traitement antirétroviral pendant leur traitement antituberculeux</t>
    </r>
  </si>
  <si>
    <r>
      <rPr>
        <sz val="11"/>
        <color theme="1"/>
        <rFont val="Calibri"/>
        <family val="2"/>
      </rPr>
      <t xml:space="preserve">Pourcentage de personnes appartenant aux populations clés, qui ont effectué un test de dépistage du VIH pendant la période de communication de l'information et qui en connaissent le résultat </t>
    </r>
  </si>
  <si>
    <r>
      <rPr>
        <sz val="11"/>
        <color theme="1"/>
        <rFont val="Calibri"/>
        <family val="2"/>
      </rPr>
      <t xml:space="preserve">Pourcentage de consommateurs de drogues injectables bénéficiant de programmes de distribution d'aiguilles et de seringues </t>
    </r>
  </si>
  <si>
    <r>
      <rPr>
        <sz val="11"/>
        <color theme="1"/>
        <rFont val="Calibri"/>
        <family val="2"/>
      </rPr>
      <t xml:space="preserve">Pourcentage de consommateurs de drogues injectables suivant un traitement de substitution aux opiacés </t>
    </r>
  </si>
  <si>
    <r>
      <rPr>
        <sz val="11"/>
        <color theme="1"/>
        <rFont val="Calibri"/>
        <family val="2"/>
      </rPr>
      <t>Sélectionnez votre lieu géographique…</t>
    </r>
  </si>
  <si>
    <r>
      <rPr>
        <sz val="11"/>
        <color theme="1"/>
        <rFont val="Calibri"/>
        <family val="2"/>
      </rPr>
      <t>Afghanistan</t>
    </r>
  </si>
  <si>
    <r>
      <rPr>
        <sz val="11"/>
        <color theme="1"/>
        <rFont val="Calibri"/>
        <family val="2"/>
      </rPr>
      <t>Afrique</t>
    </r>
  </si>
  <si>
    <r>
      <rPr>
        <sz val="11"/>
        <color theme="1"/>
        <rFont val="Calibri"/>
        <family val="2"/>
      </rPr>
      <t>Îles Åland</t>
    </r>
  </si>
  <si>
    <r>
      <rPr>
        <sz val="11"/>
        <color theme="1"/>
        <rFont val="Calibri"/>
        <family val="2"/>
      </rPr>
      <t>Albanie</t>
    </r>
  </si>
  <si>
    <r>
      <rPr>
        <sz val="11"/>
        <color theme="1"/>
        <rFont val="Calibri"/>
        <family val="2"/>
      </rPr>
      <t>Algérie</t>
    </r>
  </si>
  <si>
    <r>
      <rPr>
        <sz val="11"/>
        <color theme="1"/>
        <rFont val="Calibri"/>
        <family val="2"/>
      </rPr>
      <t>Samoa américaines</t>
    </r>
  </si>
  <si>
    <r>
      <rPr>
        <sz val="11"/>
        <color theme="1"/>
        <rFont val="Calibri"/>
        <family val="2"/>
      </rPr>
      <t>Amériques</t>
    </r>
  </si>
  <si>
    <r>
      <rPr>
        <sz val="11"/>
        <color theme="1"/>
        <rFont val="Calibri"/>
        <family val="2"/>
      </rPr>
      <t>Andorre</t>
    </r>
  </si>
  <si>
    <r>
      <rPr>
        <sz val="11"/>
        <color theme="1"/>
        <rFont val="Calibri"/>
        <family val="2"/>
      </rPr>
      <t>Angola</t>
    </r>
  </si>
  <si>
    <r>
      <rPr>
        <sz val="11"/>
        <color theme="1"/>
        <rFont val="Calibri"/>
        <family val="2"/>
      </rPr>
      <t>Anguilla</t>
    </r>
  </si>
  <si>
    <r>
      <rPr>
        <sz val="11"/>
        <color theme="1"/>
        <rFont val="Calibri"/>
        <family val="2"/>
      </rPr>
      <t>Antigua-et-Barbuda</t>
    </r>
  </si>
  <si>
    <r>
      <rPr>
        <sz val="11"/>
        <color theme="1"/>
        <rFont val="Calibri"/>
        <family val="2"/>
      </rPr>
      <t>Argentine</t>
    </r>
  </si>
  <si>
    <r>
      <rPr>
        <sz val="11"/>
        <color theme="1"/>
        <rFont val="Calibri"/>
        <family val="2"/>
      </rPr>
      <t>Arménie</t>
    </r>
  </si>
  <si>
    <r>
      <rPr>
        <sz val="11"/>
        <color theme="1"/>
        <rFont val="Calibri"/>
        <family val="2"/>
      </rPr>
      <t>Aruba</t>
    </r>
  </si>
  <si>
    <r>
      <rPr>
        <sz val="11"/>
        <color theme="1"/>
        <rFont val="Calibri"/>
        <family val="2"/>
      </rPr>
      <t>Asie</t>
    </r>
  </si>
  <si>
    <r>
      <rPr>
        <sz val="11"/>
        <color theme="1"/>
        <rFont val="Calibri"/>
        <family val="2"/>
      </rPr>
      <t>Australie</t>
    </r>
  </si>
  <si>
    <r>
      <rPr>
        <sz val="11"/>
        <color theme="1"/>
        <rFont val="Calibri"/>
        <family val="2"/>
      </rPr>
      <t>Australie et Nouvelle-Zélande</t>
    </r>
  </si>
  <si>
    <r>
      <rPr>
        <sz val="11"/>
        <color theme="1"/>
        <rFont val="Calibri"/>
        <family val="2"/>
      </rPr>
      <t>Autriche</t>
    </r>
  </si>
  <si>
    <r>
      <rPr>
        <sz val="11"/>
        <color theme="1"/>
        <rFont val="Calibri"/>
        <family val="2"/>
      </rPr>
      <t>Azerbaïdjan</t>
    </r>
  </si>
  <si>
    <r>
      <rPr>
        <sz val="11"/>
        <color theme="1"/>
        <rFont val="Calibri"/>
        <family val="2"/>
      </rPr>
      <t>Bahamas</t>
    </r>
  </si>
  <si>
    <r>
      <rPr>
        <sz val="11"/>
        <color theme="1"/>
        <rFont val="Calibri"/>
        <family val="2"/>
      </rPr>
      <t>Bahreïn</t>
    </r>
  </si>
  <si>
    <r>
      <rPr>
        <sz val="11"/>
        <color theme="1"/>
        <rFont val="Calibri"/>
        <family val="2"/>
      </rPr>
      <t>Bangladesh</t>
    </r>
  </si>
  <si>
    <r>
      <rPr>
        <sz val="11"/>
        <color theme="1"/>
        <rFont val="Calibri"/>
        <family val="2"/>
      </rPr>
      <t>Barbade</t>
    </r>
  </si>
  <si>
    <r>
      <rPr>
        <sz val="11"/>
        <color theme="1"/>
        <rFont val="Calibri"/>
        <family val="2"/>
      </rPr>
      <t>Biélorussie</t>
    </r>
  </si>
  <si>
    <r>
      <rPr>
        <sz val="11"/>
        <color theme="1"/>
        <rFont val="Calibri"/>
        <family val="2"/>
      </rPr>
      <t>Belgique</t>
    </r>
  </si>
  <si>
    <r>
      <rPr>
        <sz val="11"/>
        <color theme="1"/>
        <rFont val="Calibri"/>
        <family val="2"/>
      </rPr>
      <t>Belize</t>
    </r>
  </si>
  <si>
    <r>
      <rPr>
        <sz val="11"/>
        <color theme="1"/>
        <rFont val="Calibri"/>
        <family val="2"/>
      </rPr>
      <t>Bénin</t>
    </r>
  </si>
  <si>
    <r>
      <rPr>
        <sz val="11"/>
        <color theme="1"/>
        <rFont val="Calibri"/>
        <family val="2"/>
      </rPr>
      <t>Bermudes</t>
    </r>
  </si>
  <si>
    <r>
      <rPr>
        <sz val="11"/>
        <color theme="1"/>
        <rFont val="Calibri"/>
        <family val="2"/>
      </rPr>
      <t>Bhoutan</t>
    </r>
  </si>
  <si>
    <r>
      <rPr>
        <sz val="11"/>
        <color theme="1"/>
        <rFont val="Calibri"/>
        <family val="2"/>
      </rPr>
      <t>Bolivie (État plurinational)</t>
    </r>
  </si>
  <si>
    <r>
      <rPr>
        <sz val="11"/>
        <color theme="1"/>
        <rFont val="Calibri"/>
        <family val="2"/>
      </rPr>
      <t>Bonaire, Saint-Eustache et Saba</t>
    </r>
  </si>
  <si>
    <r>
      <rPr>
        <sz val="11"/>
        <color theme="1"/>
        <rFont val="Calibri"/>
        <family val="2"/>
      </rPr>
      <t>Bosnie-Herzégovine</t>
    </r>
  </si>
  <si>
    <r>
      <rPr>
        <sz val="11"/>
        <color theme="1"/>
        <rFont val="Calibri"/>
        <family val="2"/>
      </rPr>
      <t>Botswana</t>
    </r>
  </si>
  <si>
    <r>
      <rPr>
        <sz val="11"/>
        <color theme="1"/>
        <rFont val="Calibri"/>
        <family val="2"/>
      </rPr>
      <t>Brésil</t>
    </r>
  </si>
  <si>
    <r>
      <rPr>
        <sz val="11"/>
        <color theme="1"/>
        <rFont val="Calibri"/>
        <family val="2"/>
      </rPr>
      <t>Îles Vierges britanniques</t>
    </r>
  </si>
  <si>
    <r>
      <rPr>
        <sz val="11"/>
        <color theme="1"/>
        <rFont val="Calibri"/>
        <family val="2"/>
      </rPr>
      <t>Brunei Darussalam</t>
    </r>
  </si>
  <si>
    <r>
      <rPr>
        <sz val="11"/>
        <color theme="1"/>
        <rFont val="Calibri"/>
        <family val="2"/>
      </rPr>
      <t>Bulgarie</t>
    </r>
  </si>
  <si>
    <r>
      <rPr>
        <sz val="11"/>
        <color theme="1"/>
        <rFont val="Calibri"/>
        <family val="2"/>
      </rPr>
      <t>Burkina Faso</t>
    </r>
  </si>
  <si>
    <r>
      <rPr>
        <sz val="11"/>
        <color theme="1"/>
        <rFont val="Calibri"/>
        <family val="2"/>
      </rPr>
      <t>Burundi</t>
    </r>
  </si>
  <si>
    <r>
      <rPr>
        <sz val="11"/>
        <color theme="1"/>
        <rFont val="Calibri"/>
        <family val="2"/>
      </rPr>
      <t>Cambodge</t>
    </r>
  </si>
  <si>
    <r>
      <rPr>
        <sz val="11"/>
        <color theme="1"/>
        <rFont val="Calibri"/>
        <family val="2"/>
      </rPr>
      <t>Cameroun</t>
    </r>
  </si>
  <si>
    <r>
      <rPr>
        <sz val="11"/>
        <color theme="1"/>
        <rFont val="Calibri"/>
        <family val="2"/>
      </rPr>
      <t>Canada</t>
    </r>
  </si>
  <si>
    <r>
      <rPr>
        <sz val="11"/>
        <color theme="1"/>
        <rFont val="Calibri"/>
        <family val="2"/>
      </rPr>
      <t>Cap-Vert</t>
    </r>
  </si>
  <si>
    <r>
      <rPr>
        <sz val="11"/>
        <color theme="1"/>
        <rFont val="Calibri"/>
        <family val="2"/>
      </rPr>
      <t>Caraïbes</t>
    </r>
  </si>
  <si>
    <r>
      <rPr>
        <sz val="11"/>
        <color theme="1"/>
        <rFont val="Calibri"/>
        <family val="2"/>
      </rPr>
      <t>Îles Caïman</t>
    </r>
  </si>
  <si>
    <r>
      <rPr>
        <sz val="11"/>
        <color theme="1"/>
        <rFont val="Calibri"/>
        <family val="2"/>
      </rPr>
      <t>République centrafricaine</t>
    </r>
  </si>
  <si>
    <r>
      <rPr>
        <sz val="11"/>
        <color theme="1"/>
        <rFont val="Calibri"/>
        <family val="2"/>
      </rPr>
      <t>Amérique centrale</t>
    </r>
  </si>
  <si>
    <r>
      <rPr>
        <sz val="11"/>
        <color theme="1"/>
        <rFont val="Calibri"/>
        <family val="2"/>
      </rPr>
      <t>Asie centrale</t>
    </r>
  </si>
  <si>
    <r>
      <rPr>
        <sz val="11"/>
        <color theme="1"/>
        <rFont val="Calibri"/>
        <family val="2"/>
      </rPr>
      <t>Tchad</t>
    </r>
  </si>
  <si>
    <r>
      <rPr>
        <sz val="11"/>
        <color theme="1"/>
        <rFont val="Calibri"/>
        <family val="2"/>
      </rPr>
      <t>Chili</t>
    </r>
  </si>
  <si>
    <r>
      <rPr>
        <sz val="11"/>
        <color theme="1"/>
        <rFont val="Calibri"/>
        <family val="2"/>
      </rPr>
      <t>Chine</t>
    </r>
  </si>
  <si>
    <r>
      <rPr>
        <sz val="11"/>
        <color theme="1"/>
        <rFont val="Calibri"/>
        <family val="2"/>
      </rPr>
      <t>Colombie</t>
    </r>
  </si>
  <si>
    <r>
      <rPr>
        <sz val="11"/>
        <color theme="1"/>
        <rFont val="Calibri"/>
        <family val="2"/>
      </rPr>
      <t>Comores</t>
    </r>
  </si>
  <si>
    <r>
      <rPr>
        <sz val="11"/>
        <color theme="1"/>
        <rFont val="Calibri"/>
        <family val="2"/>
      </rPr>
      <t>Congo</t>
    </r>
  </si>
  <si>
    <r>
      <rPr>
        <sz val="11"/>
        <color theme="1"/>
        <rFont val="Calibri"/>
        <family val="2"/>
      </rPr>
      <t>Congo (République démocratique)</t>
    </r>
  </si>
  <si>
    <r>
      <rPr>
        <sz val="11"/>
        <color theme="1"/>
        <rFont val="Calibri"/>
        <family val="2"/>
      </rPr>
      <t>Îles Cook</t>
    </r>
  </si>
  <si>
    <r>
      <rPr>
        <sz val="11"/>
        <color theme="1"/>
        <rFont val="Calibri"/>
        <family val="2"/>
      </rPr>
      <t>Costa Rica</t>
    </r>
  </si>
  <si>
    <r>
      <rPr>
        <sz val="11"/>
        <color theme="1"/>
        <rFont val="Calibri"/>
        <family val="2"/>
      </rPr>
      <t>Côte d'Ivoire</t>
    </r>
  </si>
  <si>
    <r>
      <rPr>
        <sz val="11"/>
        <color theme="1"/>
        <rFont val="Calibri"/>
        <family val="2"/>
      </rPr>
      <t>Croatie</t>
    </r>
  </si>
  <si>
    <r>
      <rPr>
        <sz val="11"/>
        <color theme="1"/>
        <rFont val="Calibri"/>
        <family val="2"/>
      </rPr>
      <t>Cuba</t>
    </r>
  </si>
  <si>
    <r>
      <rPr>
        <sz val="11"/>
        <color theme="1"/>
        <rFont val="Calibri"/>
        <family val="2"/>
      </rPr>
      <t>Curaçao</t>
    </r>
  </si>
  <si>
    <r>
      <rPr>
        <sz val="11"/>
        <color theme="1"/>
        <rFont val="Calibri"/>
        <family val="2"/>
      </rPr>
      <t>Chypre</t>
    </r>
  </si>
  <si>
    <r>
      <rPr>
        <sz val="11"/>
        <color theme="1"/>
        <rFont val="Calibri"/>
        <family val="2"/>
      </rPr>
      <t>République tchèque</t>
    </r>
  </si>
  <si>
    <r>
      <rPr>
        <sz val="11"/>
        <color theme="1"/>
        <rFont val="Calibri"/>
        <family val="2"/>
      </rPr>
      <t>Danemark</t>
    </r>
  </si>
  <si>
    <r>
      <rPr>
        <sz val="11"/>
        <color theme="1"/>
        <rFont val="Calibri"/>
        <family val="2"/>
      </rPr>
      <t>Djibouti</t>
    </r>
  </si>
  <si>
    <r>
      <rPr>
        <sz val="11"/>
        <color theme="1"/>
        <rFont val="Calibri"/>
        <family val="2"/>
      </rPr>
      <t>Dominique</t>
    </r>
  </si>
  <si>
    <r>
      <rPr>
        <sz val="11"/>
        <color theme="1"/>
        <rFont val="Calibri"/>
        <family val="2"/>
      </rPr>
      <t>République dominicaine</t>
    </r>
  </si>
  <si>
    <r>
      <rPr>
        <sz val="11"/>
        <color theme="1"/>
        <rFont val="Calibri"/>
        <family val="2"/>
      </rPr>
      <t>Afrique orientale</t>
    </r>
  </si>
  <si>
    <r>
      <rPr>
        <sz val="11"/>
        <color theme="1"/>
        <rFont val="Calibri"/>
        <family val="2"/>
      </rPr>
      <t>Asie orientale</t>
    </r>
  </si>
  <si>
    <r>
      <rPr>
        <sz val="11"/>
        <color theme="1"/>
        <rFont val="Calibri"/>
        <family val="2"/>
      </rPr>
      <t>Europe orientale</t>
    </r>
  </si>
  <si>
    <r>
      <rPr>
        <sz val="11"/>
        <color theme="1"/>
        <rFont val="Calibri"/>
        <family val="2"/>
      </rPr>
      <t>Équateur</t>
    </r>
  </si>
  <si>
    <r>
      <rPr>
        <sz val="11"/>
        <color theme="1"/>
        <rFont val="Calibri"/>
        <family val="2"/>
      </rPr>
      <t>Égypte</t>
    </r>
  </si>
  <si>
    <r>
      <rPr>
        <sz val="11"/>
        <color theme="1"/>
        <rFont val="Calibri"/>
        <family val="2"/>
      </rPr>
      <t>Salvador</t>
    </r>
  </si>
  <si>
    <r>
      <rPr>
        <sz val="11"/>
        <color theme="1"/>
        <rFont val="Calibri"/>
        <family val="2"/>
      </rPr>
      <t>Guinée équatoriale</t>
    </r>
  </si>
  <si>
    <r>
      <rPr>
        <sz val="11"/>
        <color theme="1"/>
        <rFont val="Calibri"/>
        <family val="2"/>
      </rPr>
      <t>Érythrée</t>
    </r>
  </si>
  <si>
    <r>
      <rPr>
        <sz val="11"/>
        <color theme="1"/>
        <rFont val="Calibri"/>
        <family val="2"/>
      </rPr>
      <t>Estonie</t>
    </r>
  </si>
  <si>
    <r>
      <rPr>
        <sz val="11"/>
        <color theme="1"/>
        <rFont val="Calibri"/>
        <family val="2"/>
      </rPr>
      <t>Éthiopie</t>
    </r>
  </si>
  <si>
    <r>
      <rPr>
        <sz val="11"/>
        <color theme="1"/>
        <rFont val="Calibri"/>
        <family val="2"/>
      </rPr>
      <t>Europe</t>
    </r>
  </si>
  <si>
    <r>
      <rPr>
        <sz val="11"/>
        <color theme="1"/>
        <rFont val="Calibri"/>
        <family val="2"/>
      </rPr>
      <t>Îles Féroé</t>
    </r>
  </si>
  <si>
    <r>
      <rPr>
        <sz val="11"/>
        <color theme="1"/>
        <rFont val="Calibri"/>
        <family val="2"/>
      </rPr>
      <t>Malouines (Falkland)</t>
    </r>
  </si>
  <si>
    <r>
      <rPr>
        <sz val="11"/>
        <color theme="1"/>
        <rFont val="Calibri"/>
        <family val="2"/>
      </rPr>
      <t>Fidji</t>
    </r>
  </si>
  <si>
    <r>
      <rPr>
        <sz val="11"/>
        <color theme="1"/>
        <rFont val="Calibri"/>
        <family val="2"/>
      </rPr>
      <t>Finlande</t>
    </r>
  </si>
  <si>
    <r>
      <rPr>
        <sz val="11"/>
        <color theme="1"/>
        <rFont val="Calibri"/>
        <family val="2"/>
      </rPr>
      <t>France</t>
    </r>
  </si>
  <si>
    <r>
      <rPr>
        <sz val="11"/>
        <color theme="1"/>
        <rFont val="Calibri"/>
        <family val="2"/>
      </rPr>
      <t>Guyane française</t>
    </r>
  </si>
  <si>
    <r>
      <rPr>
        <sz val="11"/>
        <color theme="1"/>
        <rFont val="Calibri"/>
        <family val="2"/>
      </rPr>
      <t>Polynésie française</t>
    </r>
  </si>
  <si>
    <r>
      <rPr>
        <sz val="11"/>
        <color theme="1"/>
        <rFont val="Calibri"/>
        <family val="2"/>
      </rPr>
      <t>Gabon</t>
    </r>
  </si>
  <si>
    <r>
      <rPr>
        <sz val="11"/>
        <color theme="1"/>
        <rFont val="Calibri"/>
        <family val="2"/>
      </rPr>
      <t>Gambie</t>
    </r>
  </si>
  <si>
    <r>
      <rPr>
        <sz val="11"/>
        <color theme="1"/>
        <rFont val="Calibri"/>
        <family val="2"/>
      </rPr>
      <t>Géorgie</t>
    </r>
  </si>
  <si>
    <r>
      <rPr>
        <sz val="11"/>
        <color theme="1"/>
        <rFont val="Calibri"/>
        <family val="2"/>
      </rPr>
      <t>Allemagne</t>
    </r>
  </si>
  <si>
    <r>
      <rPr>
        <sz val="11"/>
        <color theme="1"/>
        <rFont val="Calibri"/>
        <family val="2"/>
      </rPr>
      <t>Ghana</t>
    </r>
  </si>
  <si>
    <r>
      <rPr>
        <sz val="11"/>
        <color theme="1"/>
        <rFont val="Calibri"/>
        <family val="2"/>
      </rPr>
      <t>Gibraltar</t>
    </r>
  </si>
  <si>
    <r>
      <rPr>
        <sz val="11"/>
        <color theme="1"/>
        <rFont val="Calibri"/>
        <family val="2"/>
      </rPr>
      <t>Grèce</t>
    </r>
  </si>
  <si>
    <r>
      <rPr>
        <sz val="11"/>
        <color theme="1"/>
        <rFont val="Calibri"/>
        <family val="2"/>
      </rPr>
      <t>Groenland</t>
    </r>
  </si>
  <si>
    <r>
      <rPr>
        <sz val="11"/>
        <color theme="1"/>
        <rFont val="Calibri"/>
        <family val="2"/>
      </rPr>
      <t>Grenade</t>
    </r>
  </si>
  <si>
    <r>
      <rPr>
        <sz val="11"/>
        <color theme="1"/>
        <rFont val="Calibri"/>
        <family val="2"/>
      </rPr>
      <t>Guadeloupe</t>
    </r>
  </si>
  <si>
    <r>
      <rPr>
        <sz val="11"/>
        <color theme="1"/>
        <rFont val="Calibri"/>
        <family val="2"/>
      </rPr>
      <t>Guam</t>
    </r>
  </si>
  <si>
    <r>
      <rPr>
        <sz val="11"/>
        <color theme="1"/>
        <rFont val="Calibri"/>
        <family val="2"/>
      </rPr>
      <t>Guatemala</t>
    </r>
  </si>
  <si>
    <r>
      <rPr>
        <sz val="11"/>
        <color theme="1"/>
        <rFont val="Calibri"/>
        <family val="2"/>
      </rPr>
      <t>Guernesey</t>
    </r>
  </si>
  <si>
    <r>
      <rPr>
        <sz val="11"/>
        <color theme="1"/>
        <rFont val="Calibri"/>
        <family val="2"/>
      </rPr>
      <t>Guinée</t>
    </r>
  </si>
  <si>
    <r>
      <rPr>
        <sz val="11"/>
        <color theme="1"/>
        <rFont val="Calibri"/>
        <family val="2"/>
      </rPr>
      <t>Guinée-Bissau</t>
    </r>
  </si>
  <si>
    <r>
      <rPr>
        <sz val="11"/>
        <color theme="1"/>
        <rFont val="Calibri"/>
        <family val="2"/>
      </rPr>
      <t>Guyana</t>
    </r>
  </si>
  <si>
    <r>
      <rPr>
        <sz val="11"/>
        <color theme="1"/>
        <rFont val="Calibri"/>
        <family val="2"/>
      </rPr>
      <t>Haïti</t>
    </r>
  </si>
  <si>
    <r>
      <rPr>
        <sz val="11"/>
        <color theme="1"/>
        <rFont val="Calibri"/>
        <family val="2"/>
      </rPr>
      <t>Saint-Siège (Vatican)</t>
    </r>
  </si>
  <si>
    <r>
      <rPr>
        <sz val="11"/>
        <color theme="1"/>
        <rFont val="Calibri"/>
        <family val="2"/>
      </rPr>
      <t>Honduras</t>
    </r>
  </si>
  <si>
    <r>
      <rPr>
        <sz val="11"/>
        <color theme="1"/>
        <rFont val="Calibri"/>
        <family val="2"/>
      </rPr>
      <t>Hong Kong</t>
    </r>
  </si>
  <si>
    <r>
      <rPr>
        <sz val="11"/>
        <color theme="1"/>
        <rFont val="Calibri"/>
        <family val="2"/>
      </rPr>
      <t>Hongrie</t>
    </r>
  </si>
  <si>
    <r>
      <rPr>
        <sz val="11"/>
        <color theme="1"/>
        <rFont val="Calibri"/>
        <family val="2"/>
      </rPr>
      <t>Islande</t>
    </r>
  </si>
  <si>
    <r>
      <rPr>
        <sz val="11"/>
        <color theme="1"/>
        <rFont val="Calibri"/>
        <family val="2"/>
      </rPr>
      <t>Inde</t>
    </r>
  </si>
  <si>
    <r>
      <rPr>
        <sz val="11"/>
        <color theme="1"/>
        <rFont val="Calibri"/>
        <family val="2"/>
      </rPr>
      <t>Indonésie</t>
    </r>
  </si>
  <si>
    <r>
      <rPr>
        <sz val="11"/>
        <color theme="1"/>
        <rFont val="Calibri"/>
        <family val="2"/>
      </rPr>
      <t>Iran</t>
    </r>
  </si>
  <si>
    <r>
      <rPr>
        <sz val="11"/>
        <color theme="1"/>
        <rFont val="Calibri"/>
        <family val="2"/>
      </rPr>
      <t>Irak</t>
    </r>
  </si>
  <si>
    <r>
      <rPr>
        <sz val="11"/>
        <color theme="1"/>
        <rFont val="Calibri"/>
        <family val="2"/>
      </rPr>
      <t>Irlande</t>
    </r>
  </si>
  <si>
    <r>
      <rPr>
        <sz val="11"/>
        <color theme="1"/>
        <rFont val="Calibri"/>
        <family val="2"/>
      </rPr>
      <t>Île de Man</t>
    </r>
  </si>
  <si>
    <r>
      <rPr>
        <sz val="11"/>
        <color theme="1"/>
        <rFont val="Calibri"/>
        <family val="2"/>
      </rPr>
      <t>Israël</t>
    </r>
  </si>
  <si>
    <r>
      <rPr>
        <sz val="11"/>
        <color theme="1"/>
        <rFont val="Calibri"/>
        <family val="2"/>
      </rPr>
      <t>Italie</t>
    </r>
  </si>
  <si>
    <r>
      <rPr>
        <sz val="11"/>
        <color theme="1"/>
        <rFont val="Calibri"/>
        <family val="2"/>
      </rPr>
      <t>Jamaïque</t>
    </r>
  </si>
  <si>
    <r>
      <rPr>
        <sz val="11"/>
        <color theme="1"/>
        <rFont val="Calibri"/>
        <family val="2"/>
      </rPr>
      <t>Japon</t>
    </r>
  </si>
  <si>
    <r>
      <rPr>
        <sz val="11"/>
        <color theme="1"/>
        <rFont val="Calibri"/>
        <family val="2"/>
      </rPr>
      <t>Jersey</t>
    </r>
  </si>
  <si>
    <r>
      <rPr>
        <sz val="11"/>
        <color theme="1"/>
        <rFont val="Calibri"/>
        <family val="2"/>
      </rPr>
      <t>Jordanie</t>
    </r>
  </si>
  <si>
    <r>
      <rPr>
        <sz val="11"/>
        <color theme="1"/>
        <rFont val="Calibri"/>
        <family val="2"/>
      </rPr>
      <t>Kazakhstan</t>
    </r>
  </si>
  <si>
    <r>
      <rPr>
        <sz val="11"/>
        <color theme="1"/>
        <rFont val="Calibri"/>
        <family val="2"/>
      </rPr>
      <t>Kenya</t>
    </r>
  </si>
  <si>
    <r>
      <rPr>
        <sz val="11"/>
        <color theme="1"/>
        <rFont val="Calibri"/>
        <family val="2"/>
      </rPr>
      <t>Kiribati</t>
    </r>
  </si>
  <si>
    <r>
      <rPr>
        <sz val="11"/>
        <color theme="1"/>
        <rFont val="Calibri"/>
        <family val="2"/>
      </rPr>
      <t>Corée du Nord</t>
    </r>
  </si>
  <si>
    <r>
      <rPr>
        <sz val="11"/>
        <color theme="1"/>
        <rFont val="Calibri"/>
        <family val="2"/>
      </rPr>
      <t>Corée du Sud</t>
    </r>
  </si>
  <si>
    <r>
      <rPr>
        <sz val="11"/>
        <color theme="1"/>
        <rFont val="Calibri"/>
        <family val="2"/>
      </rPr>
      <t>Kosovo</t>
    </r>
  </si>
  <si>
    <r>
      <rPr>
        <sz val="11"/>
        <color theme="1"/>
        <rFont val="Calibri"/>
        <family val="2"/>
      </rPr>
      <t>Koweït</t>
    </r>
  </si>
  <si>
    <r>
      <rPr>
        <sz val="11"/>
        <color theme="1"/>
        <rFont val="Calibri"/>
        <family val="2"/>
      </rPr>
      <t>Kirghizistan</t>
    </r>
  </si>
  <si>
    <r>
      <rPr>
        <sz val="11"/>
        <color theme="1"/>
        <rFont val="Calibri"/>
        <family val="2"/>
      </rPr>
      <t>Laos</t>
    </r>
  </si>
  <si>
    <r>
      <rPr>
        <sz val="11"/>
        <color theme="1"/>
        <rFont val="Calibri"/>
        <family val="2"/>
      </rPr>
      <t>Lettonie</t>
    </r>
  </si>
  <si>
    <r>
      <rPr>
        <sz val="11"/>
        <color theme="1"/>
        <rFont val="Calibri"/>
        <family val="2"/>
      </rPr>
      <t>Liban</t>
    </r>
  </si>
  <si>
    <r>
      <rPr>
        <sz val="11"/>
        <color theme="1"/>
        <rFont val="Calibri"/>
        <family val="2"/>
      </rPr>
      <t>Lesotho</t>
    </r>
  </si>
  <si>
    <r>
      <rPr>
        <sz val="11"/>
        <color theme="1"/>
        <rFont val="Calibri"/>
        <family val="2"/>
      </rPr>
      <t>Liberia</t>
    </r>
  </si>
  <si>
    <r>
      <rPr>
        <sz val="11"/>
        <color theme="1"/>
        <rFont val="Calibri"/>
        <family val="2"/>
      </rPr>
      <t>Libye</t>
    </r>
  </si>
  <si>
    <r>
      <rPr>
        <sz val="11"/>
        <color theme="1"/>
        <rFont val="Calibri"/>
        <family val="2"/>
      </rPr>
      <t>Liechtenstein</t>
    </r>
  </si>
  <si>
    <r>
      <rPr>
        <sz val="11"/>
        <color theme="1"/>
        <rFont val="Calibri"/>
        <family val="2"/>
      </rPr>
      <t>Lituanie</t>
    </r>
  </si>
  <si>
    <r>
      <rPr>
        <sz val="11"/>
        <color theme="1"/>
        <rFont val="Calibri"/>
        <family val="2"/>
      </rPr>
      <t>Luxembourg</t>
    </r>
  </si>
  <si>
    <r>
      <rPr>
        <sz val="11"/>
        <color theme="1"/>
        <rFont val="Calibri"/>
        <family val="2"/>
      </rPr>
      <t>Macao</t>
    </r>
  </si>
  <si>
    <r>
      <rPr>
        <sz val="11"/>
        <color theme="1"/>
        <rFont val="Calibri"/>
        <family val="2"/>
      </rPr>
      <t>Macédoine (Ex-république yougoslave)</t>
    </r>
  </si>
  <si>
    <r>
      <rPr>
        <sz val="11"/>
        <color theme="1"/>
        <rFont val="Calibri"/>
        <family val="2"/>
      </rPr>
      <t>Madagascar</t>
    </r>
  </si>
  <si>
    <r>
      <rPr>
        <sz val="11"/>
        <color theme="1"/>
        <rFont val="Calibri"/>
        <family val="2"/>
      </rPr>
      <t>Malawi</t>
    </r>
  </si>
  <si>
    <r>
      <rPr>
        <sz val="11"/>
        <color theme="1"/>
        <rFont val="Calibri"/>
        <family val="2"/>
      </rPr>
      <t>Malaisie</t>
    </r>
  </si>
  <si>
    <r>
      <rPr>
        <sz val="11"/>
        <color theme="1"/>
        <rFont val="Calibri"/>
        <family val="2"/>
      </rPr>
      <t>Maldives</t>
    </r>
  </si>
  <si>
    <r>
      <rPr>
        <sz val="11"/>
        <color theme="1"/>
        <rFont val="Calibri"/>
        <family val="2"/>
      </rPr>
      <t>Mali</t>
    </r>
  </si>
  <si>
    <r>
      <rPr>
        <sz val="11"/>
        <color theme="1"/>
        <rFont val="Calibri"/>
        <family val="2"/>
      </rPr>
      <t>Malte</t>
    </r>
  </si>
  <si>
    <r>
      <rPr>
        <sz val="11"/>
        <color theme="1"/>
        <rFont val="Calibri"/>
        <family val="2"/>
      </rPr>
      <t>Îles Marshall</t>
    </r>
  </si>
  <si>
    <r>
      <rPr>
        <sz val="11"/>
        <color theme="1"/>
        <rFont val="Calibri"/>
        <family val="2"/>
      </rPr>
      <t>Martinique</t>
    </r>
  </si>
  <si>
    <r>
      <rPr>
        <sz val="11"/>
        <color theme="1"/>
        <rFont val="Calibri"/>
        <family val="2"/>
      </rPr>
      <t>Mauritanie</t>
    </r>
  </si>
  <si>
    <r>
      <rPr>
        <sz val="11"/>
        <color theme="1"/>
        <rFont val="Calibri"/>
        <family val="2"/>
      </rPr>
      <t>Maurice</t>
    </r>
  </si>
  <si>
    <r>
      <rPr>
        <sz val="11"/>
        <color theme="1"/>
        <rFont val="Calibri"/>
        <family val="2"/>
      </rPr>
      <t>Mayotte</t>
    </r>
  </si>
  <si>
    <r>
      <rPr>
        <sz val="11"/>
        <color theme="1"/>
        <rFont val="Calibri"/>
        <family val="2"/>
      </rPr>
      <t>Mélanésie</t>
    </r>
  </si>
  <si>
    <r>
      <rPr>
        <sz val="11"/>
        <color theme="1"/>
        <rFont val="Calibri"/>
        <family val="2"/>
      </rPr>
      <t>Mexique</t>
    </r>
  </si>
  <si>
    <r>
      <rPr>
        <sz val="11"/>
        <color theme="1"/>
        <rFont val="Calibri"/>
        <family val="2"/>
      </rPr>
      <t>Micronésie</t>
    </r>
  </si>
  <si>
    <r>
      <rPr>
        <sz val="11"/>
        <color theme="1"/>
        <rFont val="Calibri"/>
        <family val="2"/>
      </rPr>
      <t>Afrique centrale</t>
    </r>
  </si>
  <si>
    <r>
      <rPr>
        <sz val="11"/>
        <color theme="1"/>
        <rFont val="Calibri"/>
        <family val="2"/>
      </rPr>
      <t>Moldavie</t>
    </r>
  </si>
  <si>
    <r>
      <rPr>
        <sz val="11"/>
        <color theme="1"/>
        <rFont val="Calibri"/>
        <family val="2"/>
      </rPr>
      <t>Monaco</t>
    </r>
  </si>
  <si>
    <r>
      <rPr>
        <sz val="11"/>
        <color theme="1"/>
        <rFont val="Calibri"/>
        <family val="2"/>
      </rPr>
      <t>Mongolie</t>
    </r>
  </si>
  <si>
    <r>
      <rPr>
        <sz val="11"/>
        <color theme="1"/>
        <rFont val="Calibri"/>
        <family val="2"/>
      </rPr>
      <t>Monténégro</t>
    </r>
  </si>
  <si>
    <r>
      <rPr>
        <sz val="11"/>
        <color theme="1"/>
        <rFont val="Calibri"/>
        <family val="2"/>
      </rPr>
      <t>Montserrat</t>
    </r>
  </si>
  <si>
    <r>
      <rPr>
        <sz val="11"/>
        <color theme="1"/>
        <rFont val="Calibri"/>
        <family val="2"/>
      </rPr>
      <t>Maroc</t>
    </r>
  </si>
  <si>
    <r>
      <rPr>
        <sz val="11"/>
        <color theme="1"/>
        <rFont val="Calibri"/>
        <family val="2"/>
      </rPr>
      <t>Mozambique</t>
    </r>
  </si>
  <si>
    <r>
      <rPr>
        <sz val="11"/>
        <color theme="1"/>
        <rFont val="Calibri"/>
        <family val="2"/>
      </rPr>
      <t>Birmanie</t>
    </r>
  </si>
  <si>
    <r>
      <rPr>
        <sz val="11"/>
        <color theme="1"/>
        <rFont val="Calibri"/>
        <family val="2"/>
      </rPr>
      <t>Namibie</t>
    </r>
  </si>
  <si>
    <r>
      <rPr>
        <sz val="11"/>
        <color theme="1"/>
        <rFont val="Calibri"/>
        <family val="2"/>
      </rPr>
      <t>Nauru</t>
    </r>
  </si>
  <si>
    <r>
      <rPr>
        <sz val="11"/>
        <color theme="1"/>
        <rFont val="Calibri"/>
        <family val="2"/>
      </rPr>
      <t>Népal</t>
    </r>
  </si>
  <si>
    <r>
      <rPr>
        <sz val="11"/>
        <color theme="1"/>
        <rFont val="Calibri"/>
        <family val="2"/>
      </rPr>
      <t>Pays-Bas</t>
    </r>
  </si>
  <si>
    <r>
      <rPr>
        <sz val="11"/>
        <color theme="1"/>
        <rFont val="Calibri"/>
        <family val="2"/>
      </rPr>
      <t>Nouvelle-Calédonie</t>
    </r>
  </si>
  <si>
    <r>
      <rPr>
        <sz val="11"/>
        <color theme="1"/>
        <rFont val="Calibri"/>
        <family val="2"/>
      </rPr>
      <t>Nouvelle-Zélande</t>
    </r>
  </si>
  <si>
    <r>
      <rPr>
        <sz val="11"/>
        <color theme="1"/>
        <rFont val="Calibri"/>
        <family val="2"/>
      </rPr>
      <t>Nicaragua</t>
    </r>
  </si>
  <si>
    <r>
      <rPr>
        <sz val="11"/>
        <color theme="1"/>
        <rFont val="Calibri"/>
        <family val="2"/>
      </rPr>
      <t>Niger</t>
    </r>
  </si>
  <si>
    <r>
      <rPr>
        <sz val="11"/>
        <color theme="1"/>
        <rFont val="Calibri"/>
        <family val="2"/>
      </rPr>
      <t>Nigeria</t>
    </r>
  </si>
  <si>
    <r>
      <rPr>
        <sz val="11"/>
        <color theme="1"/>
        <rFont val="Calibri"/>
        <family val="2"/>
      </rPr>
      <t>Niue</t>
    </r>
  </si>
  <si>
    <r>
      <rPr>
        <sz val="11"/>
        <color theme="1"/>
        <rFont val="Calibri"/>
        <family val="2"/>
      </rPr>
      <t>Île Norfolk</t>
    </r>
  </si>
  <si>
    <r>
      <rPr>
        <sz val="11"/>
        <color theme="1"/>
        <rFont val="Calibri"/>
        <family val="2"/>
      </rPr>
      <t>Afrique septentrionale</t>
    </r>
  </si>
  <si>
    <r>
      <rPr>
        <sz val="11"/>
        <color theme="1"/>
        <rFont val="Calibri"/>
        <family val="2"/>
      </rPr>
      <t>Amérique septentrionale</t>
    </r>
  </si>
  <si>
    <r>
      <rPr>
        <sz val="11"/>
        <color theme="1"/>
        <rFont val="Calibri"/>
        <family val="2"/>
      </rPr>
      <t>Europe septentrionale</t>
    </r>
  </si>
  <si>
    <r>
      <rPr>
        <sz val="11"/>
        <color theme="1"/>
        <rFont val="Calibri"/>
        <family val="2"/>
      </rPr>
      <t>Îles Mariannes du Nord</t>
    </r>
  </si>
  <si>
    <r>
      <rPr>
        <sz val="11"/>
        <color theme="1"/>
        <rFont val="Calibri"/>
        <family val="2"/>
      </rPr>
      <t>Norvège</t>
    </r>
  </si>
  <si>
    <r>
      <rPr>
        <sz val="11"/>
        <color theme="1"/>
        <rFont val="Calibri"/>
        <family val="2"/>
      </rPr>
      <t>Océanie</t>
    </r>
  </si>
  <si>
    <r>
      <rPr>
        <sz val="11"/>
        <color theme="1"/>
        <rFont val="Calibri"/>
        <family val="2"/>
      </rPr>
      <t>Oman</t>
    </r>
  </si>
  <si>
    <r>
      <rPr>
        <sz val="11"/>
        <color theme="1"/>
        <rFont val="Calibri"/>
        <family val="2"/>
      </rPr>
      <t>Pakistan</t>
    </r>
  </si>
  <si>
    <r>
      <rPr>
        <sz val="11"/>
        <color theme="1"/>
        <rFont val="Calibri"/>
        <family val="2"/>
      </rPr>
      <t>Palaos</t>
    </r>
  </si>
  <si>
    <r>
      <rPr>
        <sz val="11"/>
        <color theme="1"/>
        <rFont val="Calibri"/>
        <family val="2"/>
      </rPr>
      <t>Palestine</t>
    </r>
  </si>
  <si>
    <r>
      <rPr>
        <sz val="11"/>
        <color theme="1"/>
        <rFont val="Calibri"/>
        <family val="2"/>
      </rPr>
      <t>Panama</t>
    </r>
  </si>
  <si>
    <r>
      <rPr>
        <sz val="11"/>
        <color theme="1"/>
        <rFont val="Calibri"/>
        <family val="2"/>
      </rPr>
      <t>Papouasie-Nouvelle-Guinée</t>
    </r>
  </si>
  <si>
    <r>
      <rPr>
        <sz val="11"/>
        <color theme="1"/>
        <rFont val="Calibri"/>
        <family val="2"/>
      </rPr>
      <t>Paraguay</t>
    </r>
  </si>
  <si>
    <r>
      <rPr>
        <sz val="11"/>
        <color theme="1"/>
        <rFont val="Calibri"/>
        <family val="2"/>
      </rPr>
      <t>Pérou</t>
    </r>
  </si>
  <si>
    <r>
      <rPr>
        <sz val="11"/>
        <color theme="1"/>
        <rFont val="Calibri"/>
        <family val="2"/>
      </rPr>
      <t>Philippines</t>
    </r>
  </si>
  <si>
    <r>
      <rPr>
        <sz val="11"/>
        <color theme="1"/>
        <rFont val="Calibri"/>
        <family val="2"/>
      </rPr>
      <t>Îles Pitcairn</t>
    </r>
  </si>
  <si>
    <r>
      <rPr>
        <sz val="11"/>
        <color theme="1"/>
        <rFont val="Calibri"/>
        <family val="2"/>
      </rPr>
      <t>Pologne</t>
    </r>
  </si>
  <si>
    <r>
      <rPr>
        <sz val="11"/>
        <color theme="1"/>
        <rFont val="Calibri"/>
        <family val="2"/>
      </rPr>
      <t>Polynésie</t>
    </r>
  </si>
  <si>
    <r>
      <rPr>
        <sz val="11"/>
        <color theme="1"/>
        <rFont val="Calibri"/>
        <family val="2"/>
      </rPr>
      <t>Portugal</t>
    </r>
  </si>
  <si>
    <r>
      <rPr>
        <sz val="11"/>
        <color theme="1"/>
        <rFont val="Calibri"/>
        <family val="2"/>
      </rPr>
      <t>Porto Rico</t>
    </r>
  </si>
  <si>
    <r>
      <rPr>
        <sz val="11"/>
        <color theme="1"/>
        <rFont val="Calibri"/>
        <family val="2"/>
      </rPr>
      <t>Qatar</t>
    </r>
  </si>
  <si>
    <r>
      <rPr>
        <sz val="11"/>
        <color theme="1"/>
        <rFont val="Calibri"/>
        <family val="2"/>
      </rPr>
      <t>Réunion</t>
    </r>
  </si>
  <si>
    <r>
      <rPr>
        <sz val="11"/>
        <color theme="1"/>
        <rFont val="Calibri"/>
        <family val="2"/>
      </rPr>
      <t>Roumanie</t>
    </r>
  </si>
  <si>
    <r>
      <rPr>
        <sz val="11"/>
        <color theme="1"/>
        <rFont val="Calibri"/>
        <family val="2"/>
      </rPr>
      <t>Russie</t>
    </r>
  </si>
  <si>
    <r>
      <rPr>
        <sz val="11"/>
        <color theme="1"/>
        <rFont val="Calibri"/>
        <family val="2"/>
      </rPr>
      <t>Rwanda</t>
    </r>
  </si>
  <si>
    <r>
      <rPr>
        <sz val="11"/>
        <color theme="1"/>
        <rFont val="Calibri"/>
        <family val="2"/>
      </rPr>
      <t>Sainte-Hélène, Ascension et Tristan da Cunha</t>
    </r>
  </si>
  <si>
    <r>
      <rPr>
        <sz val="11"/>
        <color theme="1"/>
        <rFont val="Calibri"/>
        <family val="2"/>
      </rPr>
      <t>Saint-Christophe-et-Niévès</t>
    </r>
  </si>
  <si>
    <r>
      <rPr>
        <sz val="11"/>
        <color theme="1"/>
        <rFont val="Calibri"/>
        <family val="2"/>
      </rPr>
      <t>Sainte-Lucie</t>
    </r>
  </si>
  <si>
    <r>
      <rPr>
        <sz val="11"/>
        <color theme="1"/>
        <rFont val="Calibri"/>
        <family val="2"/>
      </rPr>
      <t>Saint-Pierre-et-Miquelon</t>
    </r>
  </si>
  <si>
    <r>
      <rPr>
        <sz val="11"/>
        <color theme="1"/>
        <rFont val="Calibri"/>
        <family val="2"/>
      </rPr>
      <t>Saint-Vincent-et-les-Grenadines</t>
    </r>
  </si>
  <si>
    <r>
      <rPr>
        <sz val="11"/>
        <color theme="1"/>
        <rFont val="Calibri"/>
        <family val="2"/>
      </rPr>
      <t>Samoa</t>
    </r>
  </si>
  <si>
    <r>
      <rPr>
        <sz val="11"/>
        <color theme="1"/>
        <rFont val="Calibri"/>
        <family val="2"/>
      </rPr>
      <t>Saint-Marin</t>
    </r>
  </si>
  <si>
    <r>
      <rPr>
        <sz val="11"/>
        <color theme="1"/>
        <rFont val="Calibri"/>
        <family val="2"/>
      </rPr>
      <t>Sao Tomé-et-Principe</t>
    </r>
  </si>
  <si>
    <r>
      <rPr>
        <sz val="11"/>
        <color theme="1"/>
        <rFont val="Calibri"/>
        <family val="2"/>
      </rPr>
      <t>Arabie saoudite</t>
    </r>
  </si>
  <si>
    <r>
      <rPr>
        <sz val="11"/>
        <color theme="1"/>
        <rFont val="Calibri"/>
        <family val="2"/>
      </rPr>
      <t>Sénégal</t>
    </r>
  </si>
  <si>
    <r>
      <rPr>
        <sz val="11"/>
        <color theme="1"/>
        <rFont val="Calibri"/>
        <family val="2"/>
      </rPr>
      <t>Serbie</t>
    </r>
  </si>
  <si>
    <r>
      <rPr>
        <sz val="11"/>
        <color theme="1"/>
        <rFont val="Calibri"/>
        <family val="2"/>
      </rPr>
      <t>Seychelles</t>
    </r>
  </si>
  <si>
    <r>
      <rPr>
        <sz val="11"/>
        <color theme="1"/>
        <rFont val="Calibri"/>
        <family val="2"/>
      </rPr>
      <t>Sierra Leone</t>
    </r>
  </si>
  <si>
    <r>
      <rPr>
        <sz val="11"/>
        <color theme="1"/>
        <rFont val="Calibri"/>
        <family val="2"/>
      </rPr>
      <t>Singapour</t>
    </r>
  </si>
  <si>
    <r>
      <rPr>
        <sz val="11"/>
        <color theme="1"/>
        <rFont val="Calibri"/>
        <family val="2"/>
      </rPr>
      <t>Sint Maarten</t>
    </r>
  </si>
  <si>
    <r>
      <rPr>
        <sz val="11"/>
        <color theme="1"/>
        <rFont val="Calibri"/>
        <family val="2"/>
      </rPr>
      <t>Slovaquie</t>
    </r>
  </si>
  <si>
    <r>
      <rPr>
        <sz val="11"/>
        <color theme="1"/>
        <rFont val="Calibri"/>
        <family val="2"/>
      </rPr>
      <t>Slovénie</t>
    </r>
  </si>
  <si>
    <r>
      <rPr>
        <sz val="11"/>
        <color theme="1"/>
        <rFont val="Calibri"/>
        <family val="2"/>
      </rPr>
      <t>Salomon</t>
    </r>
  </si>
  <si>
    <r>
      <rPr>
        <sz val="11"/>
        <color theme="1"/>
        <rFont val="Calibri"/>
        <family val="2"/>
      </rPr>
      <t>Somalie</t>
    </r>
  </si>
  <si>
    <r>
      <rPr>
        <sz val="11"/>
        <color theme="1"/>
        <rFont val="Calibri"/>
        <family val="2"/>
      </rPr>
      <t>Afrique du Sud</t>
    </r>
  </si>
  <si>
    <r>
      <rPr>
        <sz val="11"/>
        <color theme="1"/>
        <rFont val="Calibri"/>
        <family val="2"/>
      </rPr>
      <t>Amérique du Sud</t>
    </r>
  </si>
  <si>
    <r>
      <rPr>
        <sz val="11"/>
        <color theme="1"/>
        <rFont val="Calibri"/>
        <family val="2"/>
      </rPr>
      <t>Soudan du Sud</t>
    </r>
  </si>
  <si>
    <r>
      <rPr>
        <sz val="11"/>
        <color theme="1"/>
        <rFont val="Calibri"/>
        <family val="2"/>
      </rPr>
      <t>Asie du Sud-Est</t>
    </r>
  </si>
  <si>
    <r>
      <rPr>
        <sz val="11"/>
        <color theme="1"/>
        <rFont val="Calibri"/>
        <family val="2"/>
      </rPr>
      <t>Afrique australe</t>
    </r>
  </si>
  <si>
    <r>
      <rPr>
        <sz val="11"/>
        <color theme="1"/>
        <rFont val="Calibri"/>
        <family val="2"/>
      </rPr>
      <t>Asie méridionale</t>
    </r>
  </si>
  <si>
    <r>
      <rPr>
        <sz val="11"/>
        <color theme="1"/>
        <rFont val="Calibri"/>
        <family val="2"/>
      </rPr>
      <t>Europe méridionale</t>
    </r>
  </si>
  <si>
    <r>
      <rPr>
        <sz val="11"/>
        <color theme="1"/>
        <rFont val="Calibri"/>
        <family val="2"/>
      </rPr>
      <t>Espagne</t>
    </r>
  </si>
  <si>
    <r>
      <rPr>
        <sz val="11"/>
        <color theme="1"/>
        <rFont val="Calibri"/>
        <family val="2"/>
      </rPr>
      <t>Sri Lanka</t>
    </r>
  </si>
  <si>
    <r>
      <rPr>
        <sz val="11"/>
        <color theme="1"/>
        <rFont val="Calibri"/>
        <family val="2"/>
      </rPr>
      <t>Soudan</t>
    </r>
  </si>
  <si>
    <r>
      <rPr>
        <sz val="11"/>
        <color theme="1"/>
        <rFont val="Calibri"/>
        <family val="2"/>
      </rPr>
      <t>Suriname</t>
    </r>
  </si>
  <si>
    <r>
      <rPr>
        <sz val="11"/>
        <color theme="1"/>
        <rFont val="Calibri"/>
        <family val="2"/>
      </rPr>
      <t>Svalbard et île Jan Mayen</t>
    </r>
  </si>
  <si>
    <r>
      <rPr>
        <sz val="11"/>
        <color theme="1"/>
        <rFont val="Calibri"/>
        <family val="2"/>
      </rPr>
      <t>Swaziland</t>
    </r>
  </si>
  <si>
    <r>
      <rPr>
        <sz val="11"/>
        <color theme="1"/>
        <rFont val="Calibri"/>
        <family val="2"/>
      </rPr>
      <t>Suède</t>
    </r>
  </si>
  <si>
    <r>
      <rPr>
        <sz val="11"/>
        <color theme="1"/>
        <rFont val="Calibri"/>
        <family val="2"/>
      </rPr>
      <t>Suisse</t>
    </r>
  </si>
  <si>
    <r>
      <rPr>
        <sz val="11"/>
        <color theme="1"/>
        <rFont val="Calibri"/>
        <family val="2"/>
      </rPr>
      <t>Syrie</t>
    </r>
  </si>
  <si>
    <r>
      <rPr>
        <sz val="11"/>
        <color theme="1"/>
        <rFont val="Calibri"/>
        <family val="2"/>
      </rPr>
      <t>Taïwan</t>
    </r>
  </si>
  <si>
    <r>
      <rPr>
        <sz val="11"/>
        <color theme="1"/>
        <rFont val="Calibri"/>
        <family val="2"/>
      </rPr>
      <t>Tadjikistan</t>
    </r>
  </si>
  <si>
    <r>
      <rPr>
        <sz val="11"/>
        <color theme="1"/>
        <rFont val="Calibri"/>
        <family val="2"/>
      </rPr>
      <t>Tanzanie (République-Unie)</t>
    </r>
  </si>
  <si>
    <r>
      <rPr>
        <sz val="11"/>
        <color theme="1"/>
        <rFont val="Calibri"/>
        <family val="2"/>
      </rPr>
      <t>Thaïlande</t>
    </r>
  </si>
  <si>
    <r>
      <rPr>
        <sz val="11"/>
        <color theme="1"/>
        <rFont val="Calibri"/>
        <family val="2"/>
      </rPr>
      <t>Timor oriental</t>
    </r>
  </si>
  <si>
    <r>
      <rPr>
        <sz val="11"/>
        <color theme="1"/>
        <rFont val="Calibri"/>
        <family val="2"/>
      </rPr>
      <t>Togo</t>
    </r>
  </si>
  <si>
    <r>
      <rPr>
        <sz val="11"/>
        <color theme="1"/>
        <rFont val="Calibri"/>
        <family val="2"/>
      </rPr>
      <t>Tokelau</t>
    </r>
  </si>
  <si>
    <r>
      <rPr>
        <sz val="11"/>
        <color theme="1"/>
        <rFont val="Calibri"/>
        <family val="2"/>
      </rPr>
      <t>Tonga</t>
    </r>
  </si>
  <si>
    <r>
      <rPr>
        <sz val="11"/>
        <color theme="1"/>
        <rFont val="Calibri"/>
        <family val="2"/>
      </rPr>
      <t>Trinité-et-Tobago</t>
    </r>
  </si>
  <si>
    <r>
      <rPr>
        <sz val="11"/>
        <color theme="1"/>
        <rFont val="Calibri"/>
        <family val="2"/>
      </rPr>
      <t>Tunisie</t>
    </r>
  </si>
  <si>
    <r>
      <rPr>
        <sz val="11"/>
        <color theme="1"/>
        <rFont val="Calibri"/>
        <family val="2"/>
      </rPr>
      <t>Turquie</t>
    </r>
  </si>
  <si>
    <r>
      <rPr>
        <sz val="11"/>
        <color theme="1"/>
        <rFont val="Calibri"/>
        <family val="2"/>
      </rPr>
      <t>Turkménistan</t>
    </r>
  </si>
  <si>
    <r>
      <rPr>
        <sz val="11"/>
        <color theme="1"/>
        <rFont val="Calibri"/>
        <family val="2"/>
      </rPr>
      <t>Îles Turques-et-Caïques</t>
    </r>
  </si>
  <si>
    <r>
      <rPr>
        <sz val="11"/>
        <color theme="1"/>
        <rFont val="Calibri"/>
        <family val="2"/>
      </rPr>
      <t>Tuvalu</t>
    </r>
  </si>
  <si>
    <r>
      <rPr>
        <sz val="11"/>
        <color theme="1"/>
        <rFont val="Calibri"/>
        <family val="2"/>
      </rPr>
      <t>Ouganda</t>
    </r>
  </si>
  <si>
    <r>
      <rPr>
        <sz val="11"/>
        <color theme="1"/>
        <rFont val="Calibri"/>
        <family val="2"/>
      </rPr>
      <t>Ukraine</t>
    </r>
  </si>
  <si>
    <r>
      <rPr>
        <sz val="11"/>
        <color theme="1"/>
        <rFont val="Calibri"/>
        <family val="2"/>
      </rPr>
      <t>Émirats arabes unis</t>
    </r>
  </si>
  <si>
    <r>
      <rPr>
        <sz val="11"/>
        <color theme="1"/>
        <rFont val="Calibri"/>
        <family val="2"/>
      </rPr>
      <t>Royaume-Uni</t>
    </r>
  </si>
  <si>
    <r>
      <rPr>
        <sz val="11"/>
        <color theme="1"/>
        <rFont val="Calibri"/>
        <family val="2"/>
      </rPr>
      <t>États-Unis</t>
    </r>
  </si>
  <si>
    <r>
      <rPr>
        <sz val="11"/>
        <color theme="1"/>
        <rFont val="Calibri"/>
        <family val="2"/>
      </rPr>
      <t>Îles Vierges des États-Unis</t>
    </r>
  </si>
  <si>
    <r>
      <rPr>
        <sz val="11"/>
        <color theme="1"/>
        <rFont val="Calibri"/>
        <family val="2"/>
      </rPr>
      <t>Uruguay</t>
    </r>
  </si>
  <si>
    <r>
      <rPr>
        <sz val="11"/>
        <color theme="1"/>
        <rFont val="Calibri"/>
        <family val="2"/>
      </rPr>
      <t>Ouzbékistan</t>
    </r>
  </si>
  <si>
    <r>
      <rPr>
        <sz val="11"/>
        <color theme="1"/>
        <rFont val="Calibri"/>
        <family val="2"/>
      </rPr>
      <t>Vanuatu</t>
    </r>
  </si>
  <si>
    <r>
      <rPr>
        <sz val="11"/>
        <color theme="1"/>
        <rFont val="Calibri"/>
        <family val="2"/>
      </rPr>
      <t>Venezuela</t>
    </r>
  </si>
  <si>
    <r>
      <rPr>
        <sz val="11"/>
        <color theme="1"/>
        <rFont val="Calibri"/>
        <family val="2"/>
      </rPr>
      <t>Viêt Nam</t>
    </r>
  </si>
  <si>
    <r>
      <rPr>
        <sz val="11"/>
        <color theme="1"/>
        <rFont val="Calibri"/>
        <family val="2"/>
      </rPr>
      <t>Wallis-et-Futuna</t>
    </r>
  </si>
  <si>
    <r>
      <rPr>
        <sz val="11"/>
        <color theme="1"/>
        <rFont val="Calibri"/>
        <family val="2"/>
      </rPr>
      <t>Afrique occidentale</t>
    </r>
  </si>
  <si>
    <r>
      <rPr>
        <sz val="11"/>
        <color theme="1"/>
        <rFont val="Calibri"/>
        <family val="2"/>
      </rPr>
      <t>Asie occidentale</t>
    </r>
  </si>
  <si>
    <r>
      <rPr>
        <sz val="11"/>
        <color theme="1"/>
        <rFont val="Calibri"/>
        <family val="2"/>
      </rPr>
      <t>Europe occidentale</t>
    </r>
  </si>
  <si>
    <r>
      <rPr>
        <sz val="11"/>
        <color theme="1"/>
        <rFont val="Calibri"/>
        <family val="2"/>
      </rPr>
      <t>Sahara occidental</t>
    </r>
  </si>
  <si>
    <r>
      <rPr>
        <sz val="11"/>
        <color theme="1"/>
        <rFont val="Calibri"/>
        <family val="2"/>
      </rPr>
      <t>Monde</t>
    </r>
  </si>
  <si>
    <r>
      <rPr>
        <sz val="11"/>
        <color theme="1"/>
        <rFont val="Calibri"/>
        <family val="2"/>
      </rPr>
      <t>Yémen</t>
    </r>
  </si>
  <si>
    <r>
      <rPr>
        <sz val="11"/>
        <color theme="1"/>
        <rFont val="Calibri"/>
        <family val="2"/>
      </rPr>
      <t>Zambie</t>
    </r>
  </si>
  <si>
    <r>
      <rPr>
        <sz val="11"/>
        <color theme="1"/>
        <rFont val="Calibri"/>
        <family val="2"/>
      </rPr>
      <t>Zanzibar</t>
    </r>
  </si>
  <si>
    <r>
      <rPr>
        <sz val="11"/>
        <color theme="1"/>
        <rFont val="Calibri"/>
        <family val="2"/>
      </rPr>
      <t>Zimbabwe</t>
    </r>
  </si>
  <si>
    <r>
      <rPr>
        <sz val="11"/>
        <color theme="1"/>
        <rFont val="Calibri"/>
        <family val="2"/>
      </rPr>
      <t>ICN</t>
    </r>
  </si>
  <si>
    <r>
      <rPr>
        <sz val="11"/>
        <color theme="1"/>
        <rFont val="Calibri"/>
        <family val="2"/>
      </rPr>
      <t>non ICN</t>
    </r>
  </si>
  <si>
    <r>
      <rPr>
        <sz val="11"/>
        <color theme="1"/>
        <rFont val="Calibri"/>
        <family val="2"/>
      </rPr>
      <t>VIH/sida</t>
    </r>
  </si>
  <si>
    <r>
      <rPr>
        <sz val="11"/>
        <color theme="1"/>
        <rFont val="Calibri"/>
        <family val="2"/>
      </rPr>
      <t>Tableau 1 des déficits programmatiques pour le VIH/sida (par intervention prioritaire)</t>
    </r>
  </si>
  <si>
    <r>
      <rPr>
        <sz val="11"/>
        <color theme="1"/>
        <rFont val="Calibri"/>
        <family val="2"/>
      </rPr>
      <t>Tableau 2 des déficits programmatiques pour le VIH/sida (par intervention prioritaire)</t>
    </r>
  </si>
  <si>
    <r>
      <rPr>
        <sz val="11"/>
        <color theme="1"/>
        <rFont val="Calibri"/>
        <family val="2"/>
      </rPr>
      <t>Tableau 3 des déficits programmatiques pour le VIH/sida (par intervention prioritaire)</t>
    </r>
  </si>
  <si>
    <r>
      <rPr>
        <sz val="11"/>
        <color theme="1"/>
        <rFont val="Calibri"/>
        <family val="2"/>
      </rPr>
      <t>Tableau 4 des déficits programmatiques pour le VIH/sida (par intervention prioritaire)</t>
    </r>
  </si>
  <si>
    <r>
      <rPr>
        <sz val="11"/>
        <color theme="1"/>
        <rFont val="Calibri"/>
        <family val="2"/>
      </rPr>
      <t>Tableau 5 des déficits programmatiques pour le VIH/sida (par intervention prioritaire)</t>
    </r>
  </si>
  <si>
    <r>
      <rPr>
        <sz val="11"/>
        <color theme="1"/>
        <rFont val="Calibri"/>
        <family val="2"/>
      </rPr>
      <t>Tableau 6 des déficits programmatiques pour le VIH/sida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</si>
  <si>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</si>
  <si>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</si>
  <si>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Population cible</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</si>
  <si>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</si>
  <si>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</si>
  <si>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</si>
  <si>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</si>
  <si>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</si>
  <si>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</si>
  <si>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</si>
  <si>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</si>
  <si>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</si>
  <si>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</si>
  <si>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</si>
  <si>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</si>
  <si>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</si>
  <si>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</si>
  <si>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</si>
  <si>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C. Total des besoins du pays déjà couverts</t>
    </r>
  </si>
  <si>
    <r>
      <rPr>
        <sz val="11"/>
        <color theme="1"/>
        <rFont val="Calibri"/>
        <family val="2"/>
      </rPr>
      <t>Déficit programmatique</t>
    </r>
  </si>
  <si>
    <r>
      <rPr>
        <sz val="11"/>
        <color theme="1"/>
        <rFont val="Calibri"/>
        <family val="2"/>
      </rPr>
      <t>D. Déficit annuel attendu par rapport aux besoins : A - C</t>
    </r>
  </si>
  <si>
    <r>
      <rPr>
        <sz val="11"/>
        <color theme="1"/>
        <rFont val="Calibri"/>
        <family val="2"/>
      </rPr>
      <t>Besoins du pays couverts par la somme allouée</t>
    </r>
  </si>
  <si>
    <r>
      <rPr>
        <sz val="11"/>
        <color theme="1"/>
        <rFont val="Calibri"/>
        <family val="2"/>
      </rPr>
      <t>E. Cibles devant être financées par la somme allouée</t>
    </r>
  </si>
  <si>
    <r>
      <rPr>
        <sz val="11"/>
        <color theme="1"/>
        <rFont val="Calibri"/>
        <family val="2"/>
      </rPr>
      <t>F. Couverture par la somme allouée et d'autres ressources : E + C</t>
    </r>
  </si>
  <si>
    <r>
      <rPr>
        <sz val="11"/>
        <color theme="1"/>
        <rFont val="Calibri"/>
        <family val="2"/>
      </rPr>
      <t xml:space="preserve">G. Déficit restant : A - F </t>
    </r>
  </si>
  <si>
    <r>
      <rPr>
        <sz val="11"/>
        <color theme="1"/>
        <rFont val="Calibri"/>
        <family val="2"/>
      </rPr>
      <t>Circoncision masculine</t>
    </r>
  </si>
  <si>
    <r>
      <rPr>
        <sz val="11"/>
        <color theme="1"/>
        <rFont val="Calibri"/>
        <family val="2"/>
      </rPr>
      <t xml:space="preserve">Nombre de circoncisions médicales pratiquées </t>
    </r>
  </si>
  <si>
    <r>
      <rPr>
        <sz val="11"/>
        <color theme="1"/>
        <rFont val="Calibri"/>
        <family val="2"/>
      </rPr>
      <t>Cible nationale déjà couverte</t>
    </r>
  </si>
  <si>
    <r>
      <rPr>
        <sz val="11"/>
        <color theme="1"/>
        <rFont val="Calibri"/>
        <family val="2"/>
      </rPr>
      <t>C1. Cible nationale devant être couverte par des ressources nationales</t>
    </r>
  </si>
  <si>
    <r>
      <rPr>
        <sz val="11"/>
        <color theme="1"/>
        <rFont val="Calibri"/>
        <family val="2"/>
      </rPr>
      <t>C2. Cible nationale devant être couverte par des ressources extérieures</t>
    </r>
  </si>
  <si>
    <r>
      <rPr>
        <sz val="11"/>
        <color theme="1"/>
        <rFont val="Calibri"/>
        <family val="2"/>
      </rPr>
      <t>C. Total de la cible nationale déjà couvert</t>
    </r>
  </si>
  <si>
    <r>
      <rPr>
        <sz val="11"/>
        <color theme="1"/>
        <rFont val="Calibri"/>
        <family val="2"/>
      </rPr>
      <t xml:space="preserve">D. Déficit annuel attendu par rapport à la </t>
    </r>
    <r>
      <rPr>
        <sz val="11"/>
        <color rgb="FFFF0000"/>
        <rFont val="Arial"/>
        <family val="2"/>
      </rPr>
      <t>cible</t>
    </r>
    <r>
      <rPr>
        <sz val="11"/>
        <color theme="1"/>
        <rFont val="Calibri"/>
        <family val="2"/>
      </rPr>
      <t xml:space="preserve"> nationale : B - C</t>
    </r>
  </si>
  <si>
    <r>
      <rPr>
        <sz val="11"/>
        <color theme="1"/>
        <rFont val="Calibri"/>
        <family val="2"/>
      </rPr>
      <t>Cible nationale déjà couverte par la somme allouée</t>
    </r>
  </si>
  <si>
    <r>
      <rPr>
        <sz val="11"/>
        <color theme="1"/>
        <rFont val="Calibri"/>
        <family val="2"/>
      </rPr>
      <t xml:space="preserve">G. Déficit restant : B - F </t>
    </r>
  </si>
  <si>
    <r>
      <rPr>
        <sz val="11"/>
        <color theme="1"/>
        <rFont val="Calibri"/>
        <family val="2"/>
      </rPr>
      <t>Programmes de prévention pour les populations clés - PPrE</t>
    </r>
  </si>
  <si>
    <r>
      <rPr>
        <sz val="11"/>
        <color theme="1"/>
        <rFont val="Calibri"/>
        <family val="2"/>
      </rPr>
      <t>Tableau des déficits programmatiques - Prophylaxie pré-exposition</t>
    </r>
  </si>
  <si>
    <r>
      <rPr>
        <sz val="11"/>
        <color theme="1"/>
        <rFont val="Calibri"/>
        <family val="2"/>
      </rPr>
      <t>Tableau des déficits programmatiques pour le VIH/sida - Préservatifs</t>
    </r>
  </si>
  <si>
    <r>
      <rPr>
        <sz val="11"/>
        <color theme="1"/>
        <rFont val="Calibri"/>
        <family val="2"/>
      </rPr>
      <t>B1. Cibles du pays- préservatifs masculins
(à partir du plan stratégique national)</t>
    </r>
  </si>
  <si>
    <r>
      <rPr>
        <sz val="11"/>
        <color theme="1"/>
        <rFont val="Calibri"/>
        <family val="2"/>
      </rPr>
      <t>B2. Cibles du pays- préservatifs féminins
(à partir du plan stratégique national)</t>
    </r>
  </si>
  <si>
    <r>
      <rPr>
        <sz val="11"/>
        <color theme="1"/>
        <rFont val="Calibri"/>
        <family val="2"/>
      </rPr>
      <t>Cible nationale déjà couverte par des sources de financement</t>
    </r>
  </si>
  <si>
    <r>
      <rPr>
        <sz val="11"/>
        <color theme="1"/>
        <rFont val="Calibri"/>
        <family val="2"/>
      </rPr>
      <t>C3 Total de la cible nationale qui devrait être couvert (C1 + C2)</t>
    </r>
  </si>
  <si>
    <r>
      <rPr>
        <sz val="11"/>
        <color theme="1"/>
        <rFont val="Calibri"/>
        <family val="2"/>
      </rPr>
      <t>Cible nationale déjà couverte par type de préservatif</t>
    </r>
  </si>
  <si>
    <r>
      <rPr>
        <sz val="11"/>
        <color theme="1"/>
        <rFont val="Calibri"/>
        <family val="2"/>
      </rPr>
      <t>C4. Cible nationale qui devrait être couverte (ressources nationales et extérieures) - préservatifs masculins</t>
    </r>
  </si>
  <si>
    <r>
      <rPr>
        <sz val="11"/>
        <color theme="1"/>
        <rFont val="Calibri"/>
        <family val="2"/>
      </rPr>
      <t>C5. Cible nationale qui devrait être couverte (ressources nationales et extérieures) - préservatifs féminins</t>
    </r>
  </si>
  <si>
    <r>
      <rPr>
        <sz val="11"/>
        <color theme="1"/>
        <rFont val="Calibri"/>
        <family val="2"/>
      </rPr>
      <t>C6. Total de la cible nationale qui devrait être couvert (masculins + féminins) (C1 + C2)</t>
    </r>
  </si>
  <si>
    <r>
      <rPr>
        <sz val="11"/>
        <color theme="1"/>
        <rFont val="Calibri"/>
        <family val="2"/>
      </rPr>
      <t>D1. Déficit annuel attendu par rapport aux besoins - préservatifs masculins : B1 - C4</t>
    </r>
  </si>
  <si>
    <r>
      <rPr>
        <sz val="11"/>
        <color theme="1"/>
        <rFont val="Calibri"/>
        <family val="2"/>
      </rPr>
      <t>D2. Déficit annuel attendu par rapport aux besoins - préservatifs féminins : B2 - C5</t>
    </r>
  </si>
  <si>
    <r>
      <rPr>
        <sz val="11"/>
        <color theme="1"/>
        <rFont val="Calibri"/>
        <family val="2"/>
      </rPr>
      <t>E1. Cibles devant être financées par la somme allouée - préservatifs masculins</t>
    </r>
  </si>
  <si>
    <r>
      <rPr>
        <sz val="11"/>
        <color theme="1"/>
        <rFont val="Calibri"/>
        <family val="2"/>
      </rPr>
      <t>E2. Cibles devant être financées par la somme allouée - préservatifs féminins</t>
    </r>
  </si>
  <si>
    <r>
      <rPr>
        <sz val="11"/>
        <color theme="1"/>
        <rFont val="Calibri"/>
        <family val="2"/>
      </rPr>
      <t>F1. Couverture par la somme allouée et d'autres ressources - préservatifs masculins :
 E1 + C4</t>
    </r>
  </si>
  <si>
    <r>
      <rPr>
        <sz val="11"/>
        <color theme="1"/>
        <rFont val="Calibri"/>
        <family val="2"/>
      </rPr>
      <t>F2. Couverture par la somme allouée et d'autres ressources - préservatifs féminins :
 E2 + C5</t>
    </r>
  </si>
  <si>
    <r>
      <rPr>
        <sz val="11"/>
        <color theme="1"/>
        <rFont val="Calibri"/>
        <family val="2"/>
      </rPr>
      <t>G1. Déficit restant - préservatifs masculins : B1 - F1</t>
    </r>
  </si>
  <si>
    <r>
      <rPr>
        <sz val="11"/>
        <color theme="1"/>
        <rFont val="Calibri"/>
        <family val="2"/>
      </rPr>
      <t>G2. Déficit restant - préservatifs féminins : B2 - F2</t>
    </r>
  </si>
  <si>
    <r>
      <rPr>
        <sz val="11"/>
        <color theme="1"/>
        <rFont val="Calibri"/>
        <family val="2"/>
      </rPr>
      <t>Programmes de prévention pour les populations clés</t>
    </r>
  </si>
  <si>
    <r>
      <rPr>
        <sz val="11"/>
        <color theme="1"/>
        <rFont val="Calibri"/>
        <family val="2"/>
      </rPr>
      <t>Nombre de préservatifs et de lubrifiants distribués (masculins et féminins)</t>
    </r>
  </si>
  <si>
    <r>
      <rPr>
        <sz val="11"/>
        <color theme="1"/>
        <rFont val="Calibri"/>
        <family val="2"/>
      </rPr>
      <t>Programmes de prévention complets pour les CDI et leurs partenaires</t>
    </r>
  </si>
  <si>
    <r>
      <rPr>
        <sz val="11"/>
        <color theme="1"/>
        <rFont val="Calibri"/>
        <family val="2"/>
      </rPr>
      <t xml:space="preserve">Nombre d'aiguilles et de seringues distribuées </t>
    </r>
  </si>
  <si>
    <r>
      <rPr>
        <sz val="11"/>
        <color theme="1"/>
        <rFont val="Calibri"/>
        <family val="2"/>
      </rPr>
      <t>Tableau des déficits programmatiques pour le VIH/sida - Programmes de distribution d'aiguilles et de seringues</t>
    </r>
  </si>
  <si>
    <r>
      <rPr>
        <sz val="11"/>
        <color theme="1"/>
        <rFont val="Calibri"/>
        <family val="2"/>
      </rPr>
      <t>Nombre d'aiguilles et de seringues à distribuer par personne et par an</t>
    </r>
  </si>
  <si>
    <r>
      <rPr>
        <sz val="11"/>
        <color theme="1"/>
        <rFont val="Calibri"/>
        <family val="2"/>
      </rPr>
      <t>A. Nombre total d'aiguilles et de seringues nécessaire</t>
    </r>
  </si>
  <si>
    <r>
      <rPr>
        <sz val="11"/>
        <color theme="1"/>
        <rFont val="Calibri"/>
        <family val="2"/>
      </rPr>
      <t>B. Cible du pays - Nombre d'aiguilles et de seringues à distribuer (à partir du plan stratégique national)</t>
    </r>
  </si>
  <si>
    <r>
      <rPr>
        <sz val="11"/>
        <color theme="1"/>
        <rFont val="Calibri"/>
        <family val="2"/>
      </rPr>
      <t>D. Déficit annuel attendu par rapport aux besoins - aiguilles et seringues : 
B - C</t>
    </r>
  </si>
  <si>
    <r>
      <rPr>
        <sz val="11"/>
        <color theme="1"/>
        <rFont val="Calibri"/>
        <family val="2"/>
      </rPr>
      <t>E. Cibles devant être financées par la somme allouée - aiguilles et seringues</t>
    </r>
  </si>
  <si>
    <r>
      <rPr>
        <sz val="11"/>
        <color theme="1"/>
        <rFont val="Calibri"/>
        <family val="2"/>
      </rPr>
      <t>F. Couverture par la somme allouée et d'autres ressources - aiguilles et seringues :  E + C</t>
    </r>
  </si>
  <si>
    <r>
      <rPr>
        <sz val="11"/>
        <color theme="1"/>
        <rFont val="Calibri"/>
        <family val="2"/>
      </rPr>
      <t>G. Déficit restant - aiguilles et seringues : B - F</t>
    </r>
  </si>
  <si>
    <r>
      <rPr>
        <sz val="11"/>
        <color theme="1"/>
        <rFont val="Calibri"/>
        <family val="2"/>
      </rPr>
      <t xml:space="preserve">INSTRUCTIONS – Modules prioritaires pour le VIH </t>
    </r>
  </si>
  <si>
    <r>
      <rPr>
        <sz val="11"/>
        <color theme="1"/>
        <rFont val="Calibri"/>
        <family val="2"/>
      </rPr>
      <t>Onglet « HIV Tables »</t>
    </r>
  </si>
  <si>
    <r>
      <rPr>
        <sz val="11"/>
        <color theme="1"/>
        <rFont val="Calibri"/>
        <family val="2"/>
      </rPr>
      <t>PTME - Prévention de la transmission verticale du VIH</t>
    </r>
  </si>
  <si>
    <r>
      <rPr>
        <sz val="11"/>
        <color theme="1"/>
        <rFont val="Calibri"/>
        <family val="2"/>
      </rPr>
      <t>Tuberculose et VIH - Interventions conjointes de lutte contre la tuberculose et le VIH - Patients atteints de tuberculose et dont le statut sérologique vis-à-vis du VIH est connu</t>
    </r>
  </si>
  <si>
    <r>
      <rPr>
        <sz val="11"/>
        <color theme="1"/>
        <rFont val="Calibri"/>
        <family val="2"/>
      </rPr>
      <t>Observations/Hypothèses :
1) Indiquez la zone cible
2) Précisez qui sont les autres sources de financement</t>
    </r>
  </si>
  <si>
    <r>
      <rPr>
        <sz val="11"/>
        <color theme="1"/>
        <rFont val="Calibri"/>
        <family val="2"/>
      </rPr>
      <t xml:space="preserve">Observations/Hypothèses :
1) Indiquez la zone cible
2) Précisez qui sont les autres sources de financement
3) Spécifiez les interventions incluses dans l'ensemble de services. L'ensemble de services doit faire référence à un ensemble d'interventions qui doivent être réalisées auprès des personnes et en fonction desquelles ces personnes sont ou non inclues dans les résultats. Les personnes doivent donc être comptabilisées uniquement lorsqu'elles ont bénéficié de l'intégralité des interventions de l'ensemble défini de services. </t>
    </r>
  </si>
  <si>
    <r>
      <rPr>
        <sz val="11"/>
        <color theme="1"/>
        <rFont val="Calibri"/>
        <family val="2"/>
      </rPr>
      <t>Onglet « NSP gap table »</t>
    </r>
  </si>
  <si>
    <r>
      <rPr>
        <sz val="11"/>
        <color theme="1"/>
        <rFont val="Calibri"/>
        <family val="2"/>
      </rPr>
      <t xml:space="preserve">Indicateur de couverture : Nombre d'aiguilles et de seringues distribuées </t>
    </r>
  </si>
  <si>
    <r>
      <rPr>
        <sz val="11"/>
        <color theme="1"/>
        <rFont val="Calibri"/>
        <family val="2"/>
      </rPr>
      <t xml:space="preserve">Tool to Set and Monitor Targets for HIV Prevention, Diagnosis, Treatment and Care for Key Populations, juillet 2015 (pages 40 et 41)
http://apps.who.int/iris/bitstream/10665/177992/1/9789241508995_eng.pdf?ua=1&amp;ua=1 </t>
    </r>
  </si>
  <si>
    <r>
      <rPr>
        <sz val="11"/>
        <color theme="1"/>
        <rFont val="Calibri"/>
        <family val="2"/>
      </rPr>
      <t>Indicateur de couverture : Pourcentage de consommateurs de drogues injectables suivant un traitement de substitution aux opiacés.</t>
    </r>
  </si>
  <si>
    <r>
      <rPr>
        <sz val="11"/>
        <color theme="1"/>
        <rFont val="Calibri"/>
        <family val="2"/>
      </rPr>
      <t>Indicateur de couverture : Pourcentage de personnes appartenant à des populations clés prioritaires pour la PPrE qui recourent à ce type de prévention</t>
    </r>
  </si>
  <si>
    <r>
      <rPr>
        <sz val="11"/>
        <color theme="1"/>
        <rFont val="Calibri"/>
        <family val="2"/>
      </rPr>
      <t>Onglet « Condom gap tables »</t>
    </r>
  </si>
  <si>
    <r>
      <rPr>
        <sz val="11"/>
        <color theme="1"/>
        <rFont val="Calibri"/>
        <family val="2"/>
      </rPr>
      <t>Programmes de prévention pour la population générale - préservatifs distribués</t>
    </r>
  </si>
  <si>
    <r>
      <rPr>
        <sz val="11"/>
        <color theme="1"/>
        <rFont val="Calibri"/>
        <family val="2"/>
      </rPr>
      <t xml:space="preserve">Indicateur de couverture : Nombre de préservatifs distribués (masculins et féminins) </t>
    </r>
  </si>
  <si>
    <r>
      <rPr>
        <sz val="11"/>
        <color theme="1"/>
        <rFont val="Calibri"/>
        <family val="2"/>
      </rPr>
      <t>Indicateur de couverture : Nombre de préservatifs et de lubrifiants distribués (masculins et féminins)</t>
    </r>
  </si>
  <si>
    <r>
      <rPr>
        <sz val="11"/>
        <color theme="1"/>
        <rFont val="Calibri"/>
        <family val="2"/>
      </rPr>
      <t xml:space="preserve">Population cible : Correspond à l'effectif estimé de personnes constituant la population clé spécifiée dans le pays </t>
    </r>
  </si>
  <si>
    <r>
      <rPr>
        <sz val="11"/>
        <color theme="1"/>
        <rFont val="Calibri"/>
        <family val="2"/>
      </rPr>
      <t>Onglet « Male circumcision gap table »</t>
    </r>
  </si>
  <si>
    <r>
      <rPr>
        <sz val="11"/>
        <color theme="1"/>
        <rFont val="Calibri"/>
        <family val="2"/>
      </rPr>
      <t>Indicateur de couverture : nombre de circoncisions médicales pratiquées selon les normes nationales</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</si>
  <si>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</si>
  <si>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</si>
  <si>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</si>
  <si>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</si>
  <si>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</si>
  <si>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</si>
  <si>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t>personnes en milieu carcéral et autres environnements fermés</t>
  </si>
  <si>
    <r>
      <t>personnes en</t>
    </r>
    <r>
      <rPr>
        <sz val="11"/>
        <color theme="1"/>
        <rFont val="Calibri"/>
        <family val="2"/>
      </rPr>
      <t xml:space="preserve"> milieu carcéral et autres environnements fermés</t>
    </r>
  </si>
  <si>
    <r>
      <t xml:space="preserve">personnes en </t>
    </r>
    <r>
      <rPr>
        <sz val="11"/>
        <color theme="1"/>
        <rFont val="Calibri"/>
        <family val="2"/>
      </rPr>
      <t>milieu carcéral et autres environnements fermés</t>
    </r>
  </si>
  <si>
    <t>A1. Nombre total de préservatifs masculins nécessaires</t>
  </si>
  <si>
    <t>A2. Nombre total de préservatifs féminins nécessaires</t>
  </si>
  <si>
    <t>C1. Cible nationale devant être couverte par des ressources nationales</t>
  </si>
  <si>
    <t>Módulo prioritario</t>
  </si>
  <si>
    <t>Inserte el año</t>
  </si>
  <si>
    <t xml:space="preserve">E. Metas que se van a financiar con el monto asignado </t>
  </si>
  <si>
    <t xml:space="preserve">F. Cobertura total realizada con el monto asignado y otros recursos: E + C </t>
  </si>
  <si>
    <t xml:space="preserve">Programas de prevención para la población general - circuncisión masculina </t>
  </si>
  <si>
    <t xml:space="preserve">Número de circuncisiones médicas masculinas practicadas </t>
  </si>
  <si>
    <t>Meta de país ya cubierta</t>
  </si>
  <si>
    <t>C1. Meta del país que se va a financiar con recursos nacionales</t>
  </si>
  <si>
    <t xml:space="preserve">C2. Meta del país que se va a financiar con recursos externos </t>
  </si>
  <si>
    <t>C. Meta total del país ya cubierta</t>
  </si>
  <si>
    <t xml:space="preserve">Meta de país financiada con el monto asignado </t>
  </si>
  <si>
    <t xml:space="preserve">Programas de prevención destinados a las poblaciones clave - Profilaxis previa a la exposición (PreP) </t>
  </si>
  <si>
    <t xml:space="preserve">Porcentaje de la población clave que usa profilaxis previa a la exposición (PrEP) respecto de las poblaciones prioritarias que utilizan PrEP </t>
  </si>
  <si>
    <t>Programas de prevención para la población general</t>
  </si>
  <si>
    <t>Número de preservativos distribuidos (masculinos y femeninos)</t>
  </si>
  <si>
    <t>población general</t>
  </si>
  <si>
    <t>A1. Número total de preservativos masculinos necesarios</t>
  </si>
  <si>
    <t>A2. Número total de preservativos femeninos necesarios</t>
  </si>
  <si>
    <t>Meta del país ya cubierta con recursos de financiamiento</t>
  </si>
  <si>
    <t>C3. Meta total del país que se va a financiar (C1+C2)</t>
  </si>
  <si>
    <t>Meta del país ya cubierta por tipo de preservativo</t>
  </si>
  <si>
    <t xml:space="preserve">C4. Meta del país que se va a financiar (recursos nacionales+externos) - preservativos masculinos </t>
  </si>
  <si>
    <t>C5. Meta del país que se va a financiar (recursos nacionales+externos) - preservativos femeninos</t>
  </si>
  <si>
    <t>C6. Meta total del país que se va a financiar (hombres+mujeres) (C4+C5)</t>
  </si>
  <si>
    <t xml:space="preserve">Meta del país financiada con el monto asignado </t>
  </si>
  <si>
    <t>E1. Metas que se van a financiar con el monto asignado - preservativos masculinos</t>
  </si>
  <si>
    <t>E2. Metas que se van a financiar con el monto asignado - preservativos femeninos</t>
  </si>
  <si>
    <t>F1. Cobertura realizada con el monto asignado y otros recursos - preservativos masculinos:
 E1 + C4</t>
  </si>
  <si>
    <t>F2. Cobertura realizada con el monto asignado y otros recursos - preservativos femeninos:
 E2 + C5</t>
  </si>
  <si>
    <t xml:space="preserve">Todos los "%" de las metas de las filas C a G están basados en la meta numérica de las filas B1 y B2 </t>
  </si>
  <si>
    <t>Número de preservativos y lubricantes distribuidos (masculinos y femeninos)</t>
  </si>
  <si>
    <t>Número de agujas y jeringuillas distribuidas</t>
  </si>
  <si>
    <t>usuarios de drogas inyectables y sus parejas</t>
  </si>
  <si>
    <t>Número de agujas y jeringuillas que se distribuirán por persona al año</t>
  </si>
  <si>
    <t>A. Número total de agujas y jeringuillas necesarias</t>
  </si>
  <si>
    <t xml:space="preserve">E. Metas que se van a financiar con el monto asignado - agujas y jeringuillas </t>
  </si>
  <si>
    <t>F. Cobertura realizada con el monto asignado y otros recursos - agujas y jeringuillas:  E + C</t>
  </si>
  <si>
    <t>INSTRUCCIONES- Módulos prioritarios para el VIH/sida</t>
  </si>
  <si>
    <t>Población estimada con necesidades/en riesgo:
Se refiere a todos los adultos y niños que viven con el VIH (de acuerdo con la definición del Informe Mundial de Avances de la Lucha contra el SIDA [GARPR, Global AIDS Response Progress Reporting] para el informe de 2014).</t>
  </si>
  <si>
    <t>PTMI - Prevención de la transmisión vertical del VIH</t>
  </si>
  <si>
    <t>Indicador de cobertura: 
Porcentaje de pacientes seropositivos en tratamiento (incluidos los que reciben PTMI) que se sometieron a pruebas de detección de tuberculosis en centros de atención y tratamiento del VIH.</t>
  </si>
  <si>
    <t xml:space="preserve">Población estimada con necesidades/en riesgo:
Se refiere a todos los adultos y niños que reciben servicios en centros de atención y tratamiento del VIH. </t>
  </si>
  <si>
    <t>Meta del país:
1) Se refiere al Plan Estratégico Nacional (PEN) o a la última meta del país acordada.
2) "#" se refiere al número de adultos y niños que se han sometido a pruebas de detección de tuberculosis en centros de atención o tratamiento del VIH. 
3) "%" se refiere al porcentaje de adultos y niños que reciben servicios en centros de atención y tratamiento del VIH a quienes se ha evaluado y registrado su estado con respecto a la tuberculosis entre todos los adultos y niños que reciben servicios en centros de atención y tratamiento del VIH.</t>
  </si>
  <si>
    <t>Indicador de cobertura: 
Porcentaje de pacientes con tuberculosis (casos nuevos y recaídas) registrados para los que se registró el resultado de la prueba del VIH</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</si>
  <si>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</si>
  <si>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</si>
  <si>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Indicador de cobertura: porcentaje de la población clave atendida por los programas de prevención - paquete definido de servicios.</t>
  </si>
  <si>
    <t xml:space="preserve">Población estimada con necesidades/en riesgo:
Se refiere al número estimado de personas de la población clave indicada. </t>
  </si>
  <si>
    <t>Indicador de cobertura: porcentaje de la población clave que se sometió a una prueba de VIH durante el período de informe y conoce los resultados.</t>
  </si>
  <si>
    <t xml:space="preserve">Indicador de cobertura: número de agujas y jeringuillas distribuidas </t>
  </si>
  <si>
    <t>Tool to Set and Monitor Targets for HIV Prevention, Diagnosis, Treatment and Care for Key Populations, julio de 2015 (págs. 40-41)
http://apps.who.int/iris/bitstream/10665/177992/1/9789241508995_eng.pdf?ua=1&amp;ua=1</t>
  </si>
  <si>
    <t>Número total de agujas y jeringuillas necesarias:
Se refiere al número estimado de agujas y jeringuillas necesarias para su distribución cada año basado en el número de agujas y jeringuillas necesarias por persona al año.</t>
  </si>
  <si>
    <t>Indicador de cobertura: Porcentaje de la población clave que usa profilaxis previa a la exposición (PreP) respecto de las poblaciones prioritarias que utilizan PreP</t>
  </si>
  <si>
    <t>Población estimada con necesidades/en riesgo:
Se refiere al número estimado de personas de la población clave indicada en el año especificado. En la casilla de comentarios, indique la fuente de datos/referencia/supuestos empleados para calcular la población con necesidades.</t>
  </si>
  <si>
    <t>Programas de prevención destinados a la población general: preservativos distribuidos</t>
  </si>
  <si>
    <t>Indicador de cobertura: número de preservativos distribuidos (masculinos y femeninos)</t>
  </si>
  <si>
    <t>Población destinataria: se refiere al número estimado de personas en la población general a las que se dirigirán las iniciativas de promoción y distribución de preservativos</t>
  </si>
  <si>
    <t>Indicador de cobertura: número de preservativos y lubricantes distribuidos (masculinos y femeninos)</t>
  </si>
  <si>
    <t>Indicador de cobertura: número de circuncisiones médicas practicadas de acuerdo con la normativa nacional.</t>
  </si>
  <si>
    <t xml:space="preserve">Comentarios/supuestos:
1) Especifique el área objetivo.
2) Especifique cuáles son las otras fuentes de financiamiento.
3) Además de las metas del país, especifique en la columna de comentarios el porcentaje de hombres que están circuncidados (cobertura actual y prevista, lo que incluiría el número acumulado de hombres circuncidados) según las encuestas o los datos de programa disponibles. </t>
  </si>
  <si>
    <t>Solicitante</t>
  </si>
  <si>
    <t>Componente</t>
  </si>
  <si>
    <t>Tipo de solicitante</t>
  </si>
  <si>
    <t>Seleccione su zona geográfica…</t>
  </si>
  <si>
    <t>Seleccione…</t>
  </si>
  <si>
    <t>MCP</t>
  </si>
  <si>
    <t>Entidad no vinculada a un MCP</t>
  </si>
  <si>
    <t>Intervenciones conjuntas de tuberculosis y VIH. Revisión de tuberculosis en pacientes con VIH</t>
  </si>
  <si>
    <t>Porcentaje de personas que viven con el VIH en tratamiento (incluidos los que reciben PTMI) que se han sometido a pruebas de detección de tuberculosis en centros de atención o tratamiento del VIH</t>
  </si>
  <si>
    <r>
      <rPr>
        <sz val="11"/>
        <color theme="1"/>
        <rFont val="Calibri"/>
        <family val="2"/>
        <scheme val="minor"/>
      </rPr>
      <t>Porcentaje de pacientes seropositivos con tuberculosis (casos nuevos y recaídas)</t>
    </r>
    <r>
      <rPr>
        <sz val="11"/>
        <color theme="1"/>
        <rFont val="Calibri"/>
        <family val="2"/>
        <scheme val="minor"/>
      </rPr>
      <t xml:space="preserve"> </t>
    </r>
    <r>
      <rPr>
        <sz val="11"/>
        <color theme="1"/>
        <rFont val="Calibri"/>
        <family val="2"/>
        <scheme val="minor"/>
      </rPr>
      <t>que reciben tratamiento antirretroviral durante su tratamiento para la tuberculosis.</t>
    </r>
  </si>
  <si>
    <t>Programas de prevención destinados a las poblaciones clave. Paquete definido de servicios</t>
  </si>
  <si>
    <t>Porcentaje de poblaciones clave atendidas por los programas de prevención. Paquete definido de servicios</t>
  </si>
  <si>
    <r>
      <t xml:space="preserve">Programas de prevención destinados a las poblaciones clave. </t>
    </r>
    <r>
      <rPr>
        <sz val="11"/>
        <color theme="1"/>
        <rFont val="Calibri"/>
        <family val="2"/>
        <scheme val="minor"/>
      </rPr>
      <t>Pruebas de VIH</t>
    </r>
  </si>
  <si>
    <t>Porcentaje de la población clave que se ha sometido a pruebas del VIH durante el período de informe y conocen los resultados</t>
  </si>
  <si>
    <t>Programas de prevención para usuarios de drogas inyectables y sus parejas. Distribución de agujas y jeringuillas</t>
  </si>
  <si>
    <t>Porcentaje de usuarios de drogas inyectables atendidos por los programas de agujas y jeringuillas</t>
  </si>
  <si>
    <t>Programas de prevención para usuarios de drogas inyectables y sus parejas. Terapia de sustitución con opiáceos y otros tratamientos de la drogodependencia para usuarios de drogas inyectables</t>
  </si>
  <si>
    <t>Porcentaje de usuarios de drogas inyectables que reciben terapia de sustitución con opiáceos</t>
  </si>
  <si>
    <t>adultos</t>
  </si>
  <si>
    <t>niños</t>
  </si>
  <si>
    <t>adultos y niños</t>
  </si>
  <si>
    <t>mujeres embarazadas</t>
  </si>
  <si>
    <t>Intervenciones conjuntas de tuberculosis y VIH. Pacientes de tuberculosis con estado serológico respecto al VIH conocido</t>
  </si>
  <si>
    <t>Intervenciones conjuntas de tuberculosis y VIH. Pacientes seropositivos con tuberculosis que reciben tratamiento antirretroviral</t>
  </si>
  <si>
    <t>hombres que tienen relaciones sexuales con hombres</t>
  </si>
  <si>
    <t>trabajadores del sexo y sus clientes</t>
  </si>
  <si>
    <t>personas transgénero</t>
  </si>
  <si>
    <r>
      <rPr>
        <sz val="11"/>
        <color theme="1"/>
        <rFont val="Calibri"/>
        <family val="2"/>
        <scheme val="minor"/>
      </rPr>
      <t xml:space="preserve">personas </t>
    </r>
    <r>
      <rPr>
        <sz val="11"/>
        <color theme="1"/>
        <rFont val="Calibri"/>
        <family val="2"/>
        <scheme val="minor"/>
      </rPr>
      <t>en las prisiones y en otros entornos de reclusión</t>
    </r>
  </si>
  <si>
    <t>adolescentes y jóvenes dentro y fuera de las escuelas</t>
  </si>
  <si>
    <r>
      <t xml:space="preserve">otras poblaciones vulnerables </t>
    </r>
    <r>
      <rPr>
        <sz val="11"/>
        <color theme="1"/>
        <rFont val="Calibri"/>
        <family val="2"/>
        <scheme val="minor"/>
      </rPr>
      <t xml:space="preserve"> - especifique cuáles en los comentarios</t>
    </r>
  </si>
  <si>
    <t>Programas de prevención destinados a las poblaciones clave. Pruebas de VIH</t>
  </si>
  <si>
    <t>adaptado</t>
  </si>
  <si>
    <r>
      <rPr>
        <sz val="11"/>
        <color theme="1"/>
        <rFont val="Calibri"/>
        <family val="2"/>
        <scheme val="minor"/>
      </rPr>
      <t>Módulos prioritarios para el</t>
    </r>
    <r>
      <rPr>
        <sz val="11"/>
        <color theme="1"/>
        <rFont val="Calibri"/>
        <family val="2"/>
        <scheme val="minor"/>
      </rPr>
      <t xml:space="preserve"> </t>
    </r>
    <r>
      <rPr>
        <sz val="11"/>
        <color theme="1"/>
        <rFont val="Calibri"/>
        <family val="2"/>
        <scheme val="minor"/>
      </rPr>
      <t>VIH</t>
    </r>
    <r>
      <rPr>
        <sz val="11"/>
        <color theme="1"/>
        <rFont val="Calibri"/>
        <family val="2"/>
        <scheme val="minor"/>
      </rPr>
      <t xml:space="preserve">: </t>
    </r>
    <r>
      <rPr>
        <sz val="11"/>
        <color theme="1"/>
        <rFont val="Calibri"/>
        <family val="2"/>
        <scheme val="minor"/>
      </rPr>
      <t>Programas de prevención para la población general</t>
    </r>
  </si>
  <si>
    <t>Programas de prevención para poblaciones clave</t>
  </si>
  <si>
    <t>personas en las prisiones y en otros entornos de reclusión</t>
  </si>
  <si>
    <r>
      <rPr>
        <sz val="11"/>
        <color rgb="FFFF0000"/>
        <rFont val="Calibri"/>
        <family val="2"/>
      </rPr>
      <t>Traitement, prise en charge et soutien</t>
    </r>
    <r>
      <rPr>
        <sz val="11"/>
        <color theme="1"/>
        <rFont val="Calibri"/>
        <family val="2"/>
      </rPr>
      <t xml:space="preserve"> - </t>
    </r>
    <r>
      <rPr>
        <sz val="11"/>
        <color rgb="FFFF0000"/>
        <rFont val="Calibri"/>
        <family val="2"/>
      </rPr>
      <t>Prestation de services différenciées pour les traitements antirétroviraux</t>
    </r>
    <r>
      <rPr>
        <sz val="11"/>
        <color theme="1"/>
        <rFont val="Calibri"/>
        <family val="2"/>
      </rPr>
      <t xml:space="preserve"> (remplir des tableaux distincts pour les adultes et pour les enfants)</t>
    </r>
  </si>
  <si>
    <r>
      <t xml:space="preserve">Tuberculosis/VIH - </t>
    </r>
    <r>
      <rPr>
        <sz val="11"/>
        <color rgb="FFFF0000"/>
        <rFont val="Arial"/>
        <family val="2"/>
      </rPr>
      <t>colaborativas de tuberculosis y VIH</t>
    </r>
    <r>
      <rPr>
        <sz val="11"/>
        <color theme="1"/>
        <rFont val="Arial"/>
        <family val="2"/>
      </rPr>
      <t>: pacientes de tuberculosis con estado serológico respecto al VIH conocido.</t>
    </r>
  </si>
  <si>
    <r>
      <t xml:space="preserve">Tuberculosis/VIH - Intervenciones </t>
    </r>
    <r>
      <rPr>
        <sz val="11"/>
        <color rgb="FFFF0000"/>
        <rFont val="Arial"/>
        <family val="2"/>
      </rPr>
      <t>colaborativas de tuberculosis y VIH</t>
    </r>
    <r>
      <rPr>
        <sz val="11"/>
        <color theme="1"/>
        <rFont val="Arial"/>
        <family val="2"/>
      </rPr>
      <t>: pacientes seropositivos con tuberculosis que reciben tratamiento antirretroviral</t>
    </r>
  </si>
  <si>
    <r>
      <t xml:space="preserve">Intervenciones </t>
    </r>
    <r>
      <rPr>
        <sz val="11"/>
        <color rgb="FFFF0000"/>
        <rFont val="Calibri"/>
        <family val="2"/>
        <scheme val="minor"/>
      </rPr>
      <t>colaborativas</t>
    </r>
    <r>
      <rPr>
        <sz val="11"/>
        <color theme="1"/>
        <rFont val="Calibri"/>
        <family val="2"/>
        <scheme val="minor"/>
      </rPr>
      <t xml:space="preserve"> de tuberculosis y VIH_Revisión de tuberculosis en pacientes con VIH</t>
    </r>
  </si>
  <si>
    <r>
      <t xml:space="preserve">Intervenciones </t>
    </r>
    <r>
      <rPr>
        <sz val="11"/>
        <color rgb="FFFF0000"/>
        <rFont val="Calibri"/>
        <family val="2"/>
        <scheme val="minor"/>
      </rPr>
      <t>colaborativas</t>
    </r>
    <r>
      <rPr>
        <sz val="11"/>
        <color theme="1"/>
        <rFont val="Calibri"/>
        <family val="2"/>
        <scheme val="minor"/>
      </rPr>
      <t xml:space="preserve"> de tuberculosis y VIH_Pacientes de tuberculosis con estado serológico respecto al VIH conocido</t>
    </r>
  </si>
  <si>
    <r>
      <t xml:space="preserve">Intervenciones </t>
    </r>
    <r>
      <rPr>
        <sz val="11"/>
        <color rgb="FFFF0000"/>
        <rFont val="Calibri"/>
        <family val="2"/>
        <scheme val="minor"/>
      </rPr>
      <t>colaborativas</t>
    </r>
    <r>
      <rPr>
        <sz val="11"/>
        <color theme="1"/>
        <rFont val="Calibri"/>
        <family val="2"/>
        <scheme val="minor"/>
      </rPr>
      <t xml:space="preserve"> de tuberculosis y VIH_Pacientes seropositivos con tuberculosis que reciben tratamiento antirretroviral</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</si>
  <si>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 - Circoncision masculine</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</si>
  <si>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t>
    </r>
  </si>
  <si>
    <r>
      <rPr>
        <sz val="11"/>
        <color rgb="FFFF0000"/>
        <rFont val="Calibri"/>
        <family val="2"/>
      </rPr>
      <t>Programmes de prévention destinés aux usagers de drogues injectables et à leurs partenaires</t>
    </r>
    <r>
      <rPr>
        <sz val="11"/>
        <color theme="1"/>
        <rFont val="Calibri"/>
        <family val="2"/>
      </rPr>
      <t>_</t>
    </r>
    <r>
      <rPr>
        <sz val="11"/>
        <color rgb="FFFF0000"/>
        <rFont val="Calibri"/>
        <family val="2"/>
      </rPr>
      <t>Programmes liés aux</t>
    </r>
    <r>
      <rPr>
        <sz val="11"/>
        <color theme="1"/>
        <rFont val="Calibri"/>
        <family val="2"/>
      </rPr>
      <t xml:space="preserve"> aiguilles et de seringues</t>
    </r>
  </si>
  <si>
    <r>
      <rPr>
        <sz val="11"/>
        <color rgb="FFFF0000"/>
        <rFont val="Calibri"/>
        <family val="2"/>
        <scheme val="minor"/>
      </rPr>
      <t>Programas de prevención integral para personas que se inyectan drogas y sus parejas_Programas</t>
    </r>
    <r>
      <rPr>
        <sz val="11"/>
        <color theme="1"/>
        <rFont val="Calibri"/>
        <family val="2"/>
        <scheme val="minor"/>
      </rPr>
      <t xml:space="preserve"> de agujas y jeringuillas</t>
    </r>
  </si>
  <si>
    <r>
      <rPr>
        <sz val="11"/>
        <color rgb="FFFF0000"/>
        <rFont val="Calibri"/>
        <family val="2"/>
      </rPr>
      <t>Programmes de prévention destinés aux usagers de drogues injectables et à leurs partenaires</t>
    </r>
    <r>
      <rPr>
        <sz val="11"/>
        <color theme="1"/>
        <rFont val="Calibri"/>
        <family val="2"/>
      </rPr>
      <t>_Traitements de substitution aux opiacés et autres traitements de la dépendance pour les usagers de drogues injectables</t>
    </r>
  </si>
  <si>
    <r>
      <rPr>
        <sz val="11"/>
        <color rgb="FFFF0000"/>
        <rFont val="Calibri"/>
        <family val="2"/>
        <scheme val="minor"/>
      </rPr>
      <t>Programas de prevención integral para personas que se inyectan drogas y sus parejas</t>
    </r>
    <r>
      <rPr>
        <sz val="11"/>
        <color theme="1"/>
        <rFont val="Calibri"/>
        <family val="2"/>
        <scheme val="minor"/>
      </rPr>
      <t>_Terapia de sustitución de opiáceos y otros tratamientos para la drogodependencia de personas que se inyectan drogas</t>
    </r>
  </si>
  <si>
    <r>
      <rPr>
        <sz val="11"/>
        <color theme="1"/>
        <rFont val="Calibri"/>
        <family val="2"/>
      </rPr>
      <t xml:space="preserve">Indicateur de couverture : 
Pourcentage de personnes vivant avec le VIH </t>
    </r>
    <r>
      <rPr>
        <sz val="11"/>
        <color rgb="FFFF0000"/>
        <rFont val="Calibri"/>
        <family val="2"/>
      </rPr>
      <t>bénéficiant actuellement d'un traitement antirétroviral</t>
    </r>
  </si>
  <si>
    <r>
      <rPr>
        <sz val="11"/>
        <color theme="1"/>
        <rFont val="Calibri"/>
        <family val="2"/>
      </rPr>
      <t xml:space="preserve">Pourcentage de personnes vivant avec le VIH </t>
    </r>
    <r>
      <rPr>
        <sz val="11"/>
        <color rgb="FFFF0000"/>
        <rFont val="Calibri"/>
        <family val="2"/>
      </rPr>
      <t>bénéficiant actuellement d'un traitement antirétroviral</t>
    </r>
  </si>
  <si>
    <r>
      <t xml:space="preserve">Indicador de cobertura: 
Porcentaje de personas que viven con el VIH  que </t>
    </r>
    <r>
      <rPr>
        <sz val="11"/>
        <color rgb="FFFF0000"/>
        <rFont val="Arial"/>
        <family val="2"/>
      </rPr>
      <t>actualmente reciben</t>
    </r>
    <r>
      <rPr>
        <sz val="11"/>
        <color theme="1"/>
        <rFont val="Arial"/>
        <family val="2"/>
      </rPr>
      <t xml:space="preserve"> tratamiento antirretroviral</t>
    </r>
  </si>
  <si>
    <r>
      <t xml:space="preserve">Porcentaje de personas que viven con el VIH  que </t>
    </r>
    <r>
      <rPr>
        <sz val="11"/>
        <color rgb="FFFF0000"/>
        <rFont val="Calibri"/>
        <family val="2"/>
        <scheme val="minor"/>
      </rPr>
      <t>actualmente reciben</t>
    </r>
    <r>
      <rPr>
        <sz val="11"/>
        <color theme="1"/>
        <rFont val="Calibri"/>
        <family val="2"/>
        <scheme val="minor"/>
      </rPr>
      <t xml:space="preserve"> tratamiento antirretroviral</t>
    </r>
  </si>
  <si>
    <r>
      <rPr>
        <sz val="11"/>
        <color theme="1"/>
        <rFont val="Calibri"/>
        <family val="2"/>
      </rPr>
      <t xml:space="preserve">Indicateur de couverture : 
Pourcentage de femmes enceintes séropositives au VIH </t>
    </r>
    <r>
      <rPr>
        <sz val="11"/>
        <color rgb="FFFF0000"/>
        <rFont val="Calibri"/>
        <family val="2"/>
      </rPr>
      <t>ayant reçu des antirétroviraux durant leur grossesse</t>
    </r>
  </si>
  <si>
    <r>
      <t xml:space="preserve">Pourcentage de femmes enceintes séropositives </t>
    </r>
    <r>
      <rPr>
        <sz val="11"/>
        <color rgb="FFFF0000"/>
        <rFont val="Calibri"/>
        <family val="2"/>
      </rPr>
      <t>au VIH ayant reçu des antirétroviraux durant leur grossesse</t>
    </r>
  </si>
  <si>
    <r>
      <t xml:space="preserve">Porcentaje de mujeres embarazadas </t>
    </r>
    <r>
      <rPr>
        <sz val="11"/>
        <color rgb="FFFF0000"/>
        <rFont val="Calibri"/>
        <family val="2"/>
        <scheme val="minor"/>
      </rPr>
      <t>VIH positivas que recibieron TARV durante el embarazo</t>
    </r>
  </si>
  <si>
    <r>
      <t xml:space="preserve">Indicador de cobertura: 
Porcentaje de mujeres embarazadas </t>
    </r>
    <r>
      <rPr>
        <sz val="11"/>
        <color rgb="FFFF0000"/>
        <rFont val="Arial"/>
        <family val="2"/>
      </rPr>
      <t>VIH positivas que recibieron TARV durante el embarazo</t>
    </r>
  </si>
  <si>
    <t>ВИЧ/СПИД</t>
  </si>
  <si>
    <t>Таблица 1 программных пробелов по ВИЧ/СПИДу (в отношении приоритетного мероприятия)</t>
  </si>
  <si>
    <t>Таблица 2 программных пробелов по ВИЧ/СПИДу (в отношении приоритетного мероприятия)</t>
  </si>
  <si>
    <t>Таблица 3 программных пробелов по ВИЧ/СПИДу (в отношении приоритетного мероприятия)</t>
  </si>
  <si>
    <t>Таблица 4 программных пробелов по ВИЧ/СПИДу (в отношении приоритетного мероприятия)</t>
  </si>
  <si>
    <t>Таблица 5 программных пробелов по ВИЧ/СПИДу (в отношении приоритетного мероприятия)</t>
  </si>
  <si>
    <t>Таблица 6 программных пробелов по ВИЧ/СПИДу (в отношении приоритетного мероприятия)</t>
  </si>
  <si>
    <t>Целевые группы населения</t>
  </si>
  <si>
    <t>Потребности страны, уже охваченные финансированием</t>
  </si>
  <si>
    <t>C1. Потребности страны, которые планируется финансировать из внутренних ресурсов</t>
  </si>
  <si>
    <t>C2. Потребности страны, которые планируется финансировать из внешних ресурсов</t>
  </si>
  <si>
    <t>C. Общий объем потребностей страны, уже обеспеченных финансированием</t>
  </si>
  <si>
    <t>Программные пробелы</t>
  </si>
  <si>
    <t>Потребности страны, удовлетворяемые за счет выделенной суммы</t>
  </si>
  <si>
    <t>F. Финансирование за счет выделенной суммы и из других источников:  E + C</t>
  </si>
  <si>
    <t>G. Остающиеся пробелы: A - F</t>
  </si>
  <si>
    <t>Мужское обрезание</t>
  </si>
  <si>
    <t>Число проведенных медицинских мужских обрезаний</t>
  </si>
  <si>
    <t>Национальные цели, уже обеспеченные финансированием</t>
  </si>
  <si>
    <t>C1. Национальные цели, которые планируется финансировать из внутренних источников</t>
  </si>
  <si>
    <t>C2. Национальные цели, которые планируется финансировать из внешних источников</t>
  </si>
  <si>
    <t>C. Общий объем уже обеспеченного финансирования национальных целей</t>
  </si>
  <si>
    <t>D. Прогнозируемый годовой пробел в достижении национальных целей: B - C</t>
  </si>
  <si>
    <t>Национальные цели, финансируемые за счет выделенной суммы</t>
  </si>
  <si>
    <t>G. Остающиеся пробелы: B - F</t>
  </si>
  <si>
    <t>Все выраженные в процентах целевые показатели, содержащиеся в строках  C-G, основаны на количественном целевом показетеле, содержащемся в строке B</t>
  </si>
  <si>
    <t>Программы профилактики для основных затронутых групп населения - ДКП</t>
  </si>
  <si>
    <t>Таблица программных пробелов по ДКП</t>
  </si>
  <si>
    <t>Таблица программных пробелов по ВИЧ/СПИДу - презервативы</t>
  </si>
  <si>
    <t>Количество распространенных презервативов (мужских и женских)</t>
  </si>
  <si>
    <t>A1. Общий объем потребностей в мужских презервативах</t>
  </si>
  <si>
    <t>A2. Общий объем потребностей в женских презервативах</t>
  </si>
  <si>
    <t>B1. Национальные цели - мужские презервативы
(согласно Национальному стратегическому плану)</t>
  </si>
  <si>
    <t>B2. Национальные цели - женские презервативы
(согласно Национальному стратегическому плану)</t>
  </si>
  <si>
    <t>Национальные цели, которые уже обеспечены финансированием за счет источника финансирования</t>
  </si>
  <si>
    <t>C1. Национальные цели, которые планируется финансировать из внутренних ресурсов</t>
  </si>
  <si>
    <t>C2. Национальные цели, которые планируется финансировать из внешних ресурсов</t>
  </si>
  <si>
    <t>C3. Общий объем планируемого финансирования национальных целей (C1+C2)</t>
  </si>
  <si>
    <t>Национальные цели, по которым финансирование уже обеспечено, в разбивке по видам презервативов</t>
  </si>
  <si>
    <t>C4. Национальные цели, которые планируется финансировать (внутренние+внешние ресурсы) - мужские презервативы</t>
  </si>
  <si>
    <t>C5. Национальные цели, которые планируется финансировать (внутренние+внешние ресурсы) - женские презервативы</t>
  </si>
  <si>
    <t>C6. Общий объем планируемого финансирования национальных целей (мужские + женские) (C4+C5)</t>
  </si>
  <si>
    <t>D1. Прогнозируемый годовой пробел в удовлетворении потребностей - мужские презервативы: B1 - C4</t>
  </si>
  <si>
    <t>D2. Прогнозируемый годовой пробел в удовлетворении потребностей - женские презервативы: B2 - C5</t>
  </si>
  <si>
    <t>E1. Цели, подлежащие финансированию за счет  выделенной суммы, - мужские презервативы</t>
  </si>
  <si>
    <t>E2. Цели, подлежащие финансированию за счет  выделенной суммы, - женские презервативы</t>
  </si>
  <si>
    <t>F1. Объем финансирования за счет выделенной суммы и из других источников - мужские презервативы:
 E1 + C4</t>
  </si>
  <si>
    <t>F2. Объем финансирования за счет выделенной суммы и из других источников - женские презервативы:
 E2 + C5</t>
  </si>
  <si>
    <t>G1. Остающиеся пробелы - мужские презервативы: B1 - F1</t>
  </si>
  <si>
    <t>G2. Остающиеся пробелы - женские презервативы: B2 - F2</t>
  </si>
  <si>
    <t>Все выраженные в процентах целевые показатели, содержащиеся в строках  C-G, основаны на количественном целевом показетеле, содержащемся в строках B1 и B2</t>
  </si>
  <si>
    <t>Программы профилактики для основных затронутых групп населения</t>
  </si>
  <si>
    <t>Количество распространенных презервативов и лубрикантов (мужских и женских)</t>
  </si>
  <si>
    <t>Комплексные программы профилактики для ПИН и их партнеров</t>
  </si>
  <si>
    <t>Количество распространенных игл и шприцев</t>
  </si>
  <si>
    <t>потребители инъекционных наркотиков (ПИН) и их партнеры</t>
  </si>
  <si>
    <t>Таблица программных пробелов по ВИЧ/СПИДу - Программы распространения игл и шприцев</t>
  </si>
  <si>
    <t>Количество игл и шприцев, подлежащих распространению, из расчета на человека в год</t>
  </si>
  <si>
    <t>A. Общий объем потребностей в иглах и шприцах</t>
  </si>
  <si>
    <t>B. Национальная цель - Количество игл и шприцев, подлежащих распространению (согласно Национальному стратегическому плану)</t>
  </si>
  <si>
    <t>D. Прогнозируемый годовой пробел в удовлетворении потребностей - иглы и шприцы: 
B - C</t>
  </si>
  <si>
    <t>E. Цели, подлежащие финансированию за счет выделенной суммы, - иглы и шприцы</t>
  </si>
  <si>
    <t>F. Финансирование за счет выделенной суммы и из других источников - иглы и шприцы:  E + C</t>
  </si>
  <si>
    <t>G. Остающиеся пробелы - иглы и шприцы: B - F</t>
  </si>
  <si>
    <t xml:space="preserve">ИНСТРУКЦИИ - приоритетные модули по ВИЧ </t>
  </si>
  <si>
    <t>*Данные модули относятся к следующим основным затронутым группам населения: работники секс-бизнеса и их клиенты; мужчины, имеющие половые контакты с мужчинами; трансгендерные лица; потребители инъекционных наркотиков и их партнеры; лица, находящиеся в местах лишения свободы и других учреждениях закрытого типа; подростки и молодежь, посещающие и не посещающие школу; а также другие уязвимые группы населения.</t>
  </si>
  <si>
    <t xml:space="preserve">Приступая к заполнению каждой из таблиц, укажите нужный приоритетный модуль, выбрав его из раскрывающегося списка, расположенного рядом со строкой «Приоритетный модуль». После этого соответствующий показатель охвата появится автоматически. Пустые ячейки, выделенные белым цветом, требуют введения данных. Ячейки, выделенные фиолетовым цветом, будут затем заполнены автоматически.
После выбора модуля/ мероприятия укажите целевую группу населения, выбрав ее из раскрывающегося списка, расположенного рядом со строкой  «Целевая группа населения». В отношении модулей, касающихся профилактики, заполните отдельную таблицу анализа пробелов по каждой основной затронутой группе населения, на которую ориентирована программа. В отношении АРТ рекомендуется заполнять отдельные таблицы для взрослых и для детей; при этом имеется также возможность заполнить общую таблицу.
Большая часть таблиц заполняется на вкладке «Таблицы по ВИЧ»; кроме того, на отдельных вкладках располагаются специализированные таблицы по мужскому обрезанию и распределению презервативов. Эти таблицы должны иметь иную структуру, поскольку в таблице пробелов по распределению презервативов требуется вводить данные в разбивке по мужским и женским презервативам, а также и в таблице по распределению презервативов, и в таблице по мужскому обрезанию программные пробелы рассчитываются на основе национальных целей, а не потребностей страны. В этих таблицах строка  «Приоритетный модуль» является предварительно заполненной. Тем не менее в таблице по распределению презервативов строка “Основные затронутые группы населения» требует заполнения. Просьба заполнять только те разделы, которые имеют отношение к запросу на предоставление финансирования. 
При представлении отдельных запросов на финансирование по ТБ и ВИЧ таблицы анализа пробелов по ТБ/ВИЧ должны включаться как в запрос по ТБ, так и в запрос по ВИЧ. В случае представления объединенного запроса по ТБ/ВИЧ просьба заполнить таблицы программных пробелов в едином файле Excel.
Следующие инструкции содержат подробную информацию о том, как заполнить таблицу пробелов для каждого модуля. Обратите внимание, что модуль  «Комплексные мероприятия по борьбе с коинфекцией ТБ/ВИЧ» предусматривает несколько показателей охвата, по которым необходимо заполнить отдельные таблицы. Не забудьте, что следует заполнить таблицы только для трех-шести приоритетных модулей.
</t>
  </si>
  <si>
    <t>На листе «Пустая таблица» содержится пустая таблица, которая может быть использована в том случае, если количество таблиц, содержащихся в рабочей книге, окажется недостаточным или если заявитель пожелает представить таблицу для модуля/ мероприятия, не указанного в данных ниже инструкциях.</t>
  </si>
  <si>
    <t>Вкладка «Таблицы по ВИЧ»</t>
  </si>
  <si>
    <t>Лечение, уход и поддержка - Дифференцированное оказание услуг по АРТ (заполняется отдельно для взрослых и для детей)</t>
  </si>
  <si>
    <t>Показатель охвата:  
процентная доля людей, живущих с ВИЧ, которые в настоящее время получают антиретровирусную терапию.</t>
  </si>
  <si>
    <t>Расчетная численность населения, нуждающегося в поддержке/ подверженного риску:
означает всех взрослых и детей, живущих с ВИЧ (на основе определения, применяемого в Отчетности о достигнутом прогрессе в осуществлении глобальных мер в ответ на СПИД в 2014 году).</t>
  </si>
  <si>
    <t>Национальная цель:
1) Означает национальную цель согласно НСП или любую другую последнюю согласованную национальную цель.
2) # означает общее число лиц, которые должны получить антиретровирусную терапию.
3) % означает процентную долю взрослых и детей, которые предположительно должны получать антиретровирусную терапию, среди всех взрослых и детей, живущих с ВИЧ.</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</si>
  <si>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</si>
  <si>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общего объема национальных потребностей (строка A).</t>
  </si>
  <si>
    <t xml:space="preserve">Комментарии/ предположения:
1) Укажите целевые районы в случае охвата на субнациональном уровне.
2) Укажите иные источники финансирования.
3) Укажите число лиц, имеющих право на получение АРТ, согласно критериям, предусмотренным в ваших национальных руководящих принципах, а также существующий охват на основе этих руководящих принципов. Просьба указать эту информацию, в случае ее наличия, для каждой категории разбивки данных (например, в отношении детей и взрослых).
</t>
  </si>
  <si>
    <t>ППМР - Профилактика вертикальной передачи ВИЧ-инфекции</t>
  </si>
  <si>
    <t xml:space="preserve">Показатель охвата: 
процентная доля ВИЧ-положительных беременных женщин, получавших АРТ во время беременности.
</t>
  </si>
  <si>
    <t>Расчетная численность населения, нуждающегося в поддержке/ подверженного риску:
означает расчетную численность ВИЧ-положительных беременных женщин.</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</si>
  <si>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беременных женщин, которые предположительно должны получать антиретровирусные препараты в целях сокращения риска передачи ВИЧ-инфекции от матери ребенку в период беременности и родов.
3) % означает процентную долю ВИЧ-положительных беременных женщин, получающих антиретровирусные препараты в целях сокращения риска передачи ВИЧ-инфекции от матери ребенку, среди общего расчетного числа ВИЧ-положительных беременных женщин. Просьба принять во внимание, что, согласно новым руководящим принципам ВОЗ по стандартному лечению, право на получение АРТ имеют все беременные и кормящие грудью женщины.
</t>
  </si>
  <si>
    <t xml:space="preserve">ТБ/ВИЧ - Комплексные мероприятия по борьбе с коинфекцией ТБ/ВИЧ 
- обследование на ТБ среди пациентов с ВИЧ </t>
  </si>
  <si>
    <t xml:space="preserve">Показатель охвата: 
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
</t>
  </si>
  <si>
    <t xml:space="preserve">Расчетная численность населения, нуждающегося в поддержке/ подверженного риску:
означает число всех взрослых и детей, проходящих курс лечения в медицинских учреждениях, предоставляющих уход или лечение в связи с ВИЧ.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</si>
  <si>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взрослых и детей в медицинских учреждениях, предоставляющих уход или лечение в связи с ВИЧ, прошедших обследование на ТБ. 
3) % означает процентную долю взрослых и детей, получающих помощь в медицинских учреждениях, предоставляющих уход или лечение в связи с ВИЧ, и имеющих оцененный и зарегистрированный ТБ-статус, среди всех взрослых и детей, получающих уход в связи с ВИЧ.
</t>
  </si>
  <si>
    <t>Показатель охвата:
процентная доля зарегистрированных пациентов с туберкулезом (новых и с рецидивами) с документально подтвержденным ВИЧ-статусом.</t>
  </si>
  <si>
    <t xml:space="preserve">Расчетная численность населения, нуждающегося в поддержке/ подверженного риску:
означает общее число зарегистрированных пациентов с ТБ (новых и с рецидивами).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</si>
  <si>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с рецидивами) с документально подтвержденным ВИЧ-статусом. 
3) % означает процентную долю зарегистрированных пациентов с туберкулезом (новых и с рецидивами) с документально подтвержденным ВИЧ-статусом среди общей численности зарегистрированных пациентов с туберкулезом (новых и с рецидивами).
</t>
  </si>
  <si>
    <t>Показатель охвата:  процентная доля ВИЧ-положительных пациентов с туберкулезом (новых и с рецидивами), получающих АРТ в период лечения ТБ.</t>
  </si>
  <si>
    <t xml:space="preserve">Расчетная численность населения, нуждающегося в поддержке/ подверженного риску: 
означает общее число ВИЧ-положительных пациентов с ТБ (новых и с рецидивами), которые предположительно должны быть зарегистрированы в течение отчетного периода.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</si>
  <si>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ТБ (новых и с рецидивами), получающих АРТ.
3) % означает процентную долю всех ВИЧ-положительных пациентов с ТБ (новых и с рецидивами), получающих АРТ, среди всех зарегистрированных ВИЧ-положительных пациентов с ТБ (новых и с  рецидивами).
</t>
  </si>
  <si>
    <t>Программы профилактики для основных затронутых групп населения - определенный пакет услуг.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После выбора данного модуля укажите нужную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</si>
  <si>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 xml:space="preserve">Показатель охвата: процентная доля лиц из  основных затронутых групп населения, охваченных программами профилактики - определенный пакет услуг. </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</si>
  <si>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</si>
  <si>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лиц из указанных основных затронутых групп населения, которые предположительно должны быть охвачены определенным пакетом услуг в области профилактики.
3) % означает процентную долю лиц, охваченных определенным пакетом услуг в области профилактики, среди расчетной численности указанных основных затронутых групп населения.
</t>
  </si>
  <si>
    <t>Комментарии/ предположения:
1) Укажите целевые районы.
2) Укажите иные источники финансирования.
3) Укажите мероприятия, включенные в пакет услуг. Пакет услуг означает определенный комплекс мероприятий, которые должны проводиться в отношении людей и на основе которых они включаются в отчетность по результатам; т.е. следует учитывать только тех лиц, в отношении которых проведен весь комплекс мероприятий определенного пакета услуг.</t>
  </si>
  <si>
    <t>Программы профилактики для основных затронутых групп населения - тестирование на ВИЧ.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</si>
  <si>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Показатель охвата: процентная доля лиц из основных затронутых групп населения, прошедших тестирование на ВИЧ за отчетный период и получивших результаты.</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</si>
  <si>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</si>
  <si>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лиц из указанных основных затронутых групп населения, которые предположительно должны пройти тестирование на ВИЧ в указанном году. 
3) % означает процентную долю лиц, которые пройдут тестирование на ВИЧ, среди расчетной численности указанных основных затронутых групп населения в указанном году.
</t>
  </si>
  <si>
    <t>Вкладка «Таблица пробелов по НСП»</t>
  </si>
  <si>
    <t xml:space="preserve">Программы профилактики для ПИН и их партнеров - распространение игл и шприцев </t>
  </si>
  <si>
    <t>Показатель охвата: количество распространенных игл и шприцев.</t>
  </si>
  <si>
    <t xml:space="preserve">Расчетная численность населения, нуждающегося в поддержке/ подверженного риску: 
означает расчетную численность ПИН. </t>
  </si>
  <si>
    <t xml:space="preserve">Количество игл и шприцев, которые планируется распространить из расчета на  человека в  год:
укажите количество игл и шприцев, которые планируется распространить в расчете на  человека в год.
Дополнительную информацию можно найти в Руководящих указаниях ВОЗ:
</t>
  </si>
  <si>
    <t xml:space="preserve">Инструмент для установления и мониторинга целевых показателей в области профилактики, диагностики, лечения ВИЧ-инфекции и соответствующего ухода в ключевых группах населения, июль 2015 года (с. 40-41)
http://apps.who.int/iris/bitstream/10665/177992/1/9789241508995_eng.pdf?ua=1&amp;ua=1
</t>
  </si>
  <si>
    <t xml:space="preserve">Возможные значения целевого показателя: низкий ← 100 ← средний → 200 → высокий
Обратите внимание, что значения, требуемые для обеспечения профилактики гепатита С, вероятно, должны быть значительно выше предложенных здесь.
Этот показатель необходимо рассчитать даже в отсутствие данных о количестве игл и шприцев, продаваемых в аптеках.
</t>
  </si>
  <si>
    <t xml:space="preserve">Общий объем потребностей в иглах и шприцах:
означает расчетное количество игл и шприцев, которые необходимо распространять каждый год, основанное на количестве игл и шприцев, необходимых одному человеку в течение года.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</si>
  <si>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игл и шприцев, которые планируется ежегодно распространять в рамках программы, рассчитываемое на основе ожидаемого охвата потребителей инъекционных наркотиков и количества игл и шприцев, необходимых одному участнику программы.
</t>
  </si>
  <si>
    <t>Программы профилактики для ПИН и их партнеров - ОЗТ и прочие виды лечения наркотической зависимости для ПИН.</t>
  </si>
  <si>
    <t>Показатель охвата: процентная доля ПИН, получающих опиоидную заместительную терапию.</t>
  </si>
  <si>
    <t xml:space="preserve">Расчетная численность населения, нуждающегося в поддержке/ подверженного риску:
означает расчетную численность ПИН.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</si>
  <si>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ПИН, которые предположительно должны получить опиоидную заместительную терапию.
3) % означает процентную долю ПИН, получающих опиоидную заместительную терапию, среди расчетной численности ПИН. </t>
  </si>
  <si>
    <t>Вкладка «Таблица пробелов по ДКП»</t>
  </si>
  <si>
    <t xml:space="preserve">Комплексные программы профилактики для основных затронутых групп населения - ДКП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расположенном ниже разделе комментариев.
</t>
  </si>
  <si>
    <t>Показатель охвата: процентная доля применяющих ДКП лиц из основных затронутых групп населения среди приоритетных групп населения, применяющих ДКП.</t>
  </si>
  <si>
    <t xml:space="preserve">Расчетная численность населения, нуждающегося в поддержке/ подверженного риску:
означает расчетную численность людей, относящихся к указанной основной затронутой группе населения в указанном году. 
В поле для комментариев укажите источники данных/ ссылки/ предположения, использованные для оценки численности населения, нуждающегося в поддержке.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</si>
  <si>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людей, относящихся к указанной основной затронутой группе населения, которые предположительно будут применять ДКП в указанном году.
3) % означает процентную долю людей, которые будут применять ДКП, среди расчетной численности людей, относящихся к указанной основной затронутой группе населения в указанном году.
</t>
  </si>
  <si>
    <t>Программные пробелы: 
программные пробелы рассчитываются автоматически на основе общего объема национальных потребностей (строка B).</t>
  </si>
  <si>
    <t>Вкладка «Таблица пробелов по презервативам»</t>
  </si>
  <si>
    <t>Программы профилактики для населения в целом - распространение презервативов</t>
  </si>
  <si>
    <t>Показатель охвата: количество распространенных презервативов (мужских и женских).</t>
  </si>
  <si>
    <t xml:space="preserve">Целевые группы населения:
означает расчетную численность людей из числа населения в целом, на которых ориентированы программы пропаганды использования презервативов и распространения презервативов.
</t>
  </si>
  <si>
    <t xml:space="preserve">Общий объем потребностей в презервативах: 
означает расчетное количество требуемых презервативов (мужских и женских) в соответствии с результатами проведенной на национальном уровне количественной оценки потребностей в презервативах.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</si>
  <si>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населения в целом.
</t>
  </si>
  <si>
    <t xml:space="preserve">Национальные цели, по которым финансирование уже обеспечено:
национальные цели, по которым финансирование уже обеспечено, представляются в разбивке сначала по типу источника финансирования, а затем по типу презервативов.
Тип источника финансирования: национальные цели, по которым финансирование уже обеспечено, подразделяются на цели,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Тип презервативов: национальные цели, по которым финансирование уже обеспечено, подразделяются на касающиеся мужских презервативов (строка C4) и женских презервативов (строка С5). Сумма этих двух строк автоматически генерируется в строке C6.
</t>
  </si>
  <si>
    <t xml:space="preserve">Комментарии/ предположения:
1) В поле для комментариев укажите применяемую методику прогнозирования (строки A1 и A2).
2) Укажите, включается ли в оценку количество презервативов, необходимых для планирования семьи, помимо презервативов, необходимых для программ профилактики ВИЧ (строки А1 и А2).
3) Укажите ожидаемый охват населения в целом (строки В1 и В2, а также строки E1 и E2).
4) Укажите иные источники финансирования.
</t>
  </si>
  <si>
    <t xml:space="preserve">Программы профилактики для основных затронутых групп населения - распространение презервативов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«Соответствующая группа населения». В случае выбора варианта «Другие уязвимые группы населения» просьба уточнить их в расположенном ниже разделе комментариев. При заполнении таблицы пробелов в отношении мужчин, имеющих половые контакты с мужчинами, строки, относящиеся к женским презервативам, не предусмотрены.
</t>
  </si>
  <si>
    <t>Показатель охвата: количество распространенных презервативов и лубрикантов (мужских и женских).</t>
  </si>
  <si>
    <t xml:space="preserve">Целевые группы населения:
означает расчетную численность людей, относящихся к указанным основным затронутым группам населения, в стране.
</t>
  </si>
  <si>
    <t xml:space="preserve">Общий объем потребностей в презервативах:
означает расчетное количество требуемых презервативов (мужских и женских).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</si>
  <si>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основных затронутых групп населения.
</t>
  </si>
  <si>
    <t xml:space="preserve">Комментарии/ предположения:
1) В поле для комментариев укажите применяемую методику прогнозирования (строки A1 и A2).
2) Укажите ожидаемый охват основных затронутых групп населения (строки В1 и В2, а также строки E1 и E2).
3) Укажите иные источники финансирования.
</t>
  </si>
  <si>
    <t>Вкладка «Таблица пробелов по мужскому обрезанию»</t>
  </si>
  <si>
    <t>Показатель охвата:  число медицинских мужских обрезаний, проведенных в соответствии с национальными стандартами.</t>
  </si>
  <si>
    <t>Расчетная численность населения, нуждающегося в поддержке/ подверженного риску: 
означает расчетную численность мужчин, отвечающих критериям для мужского обрезания.</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</si>
  <si>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мужчин, подлежащих обрезанию. </t>
  </si>
  <si>
    <t xml:space="preserve">Национальные цели, по которым финансирование уже обеспечено:
национальные цели, по которым финансирование уже обеспечено, подразделяются на цели, которые планируется финансировать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После заполнения строк C1 и C2 в строке С3 автоматически рассчитывается общий объем уже обеспеченного финансирования национальных целей.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поле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</si>
  <si>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национальных целей (строка B).</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</si>
  <si>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процентную долю обрезанных мужчин (существующий и целевой уровни охвата, включая общее число обрезанных мужчин) на основе имеющихся результатов обзоров или данных по программам. </t>
  </si>
  <si>
    <t>Просьба внимательно ознакомиться с инструкциями, прежде чем приступать к заполнению таблиц программных пробелов.</t>
  </si>
  <si>
    <t>При заполнении титульного листа выберите из выпадающего списка страну или регион и категорию кандидата.</t>
  </si>
  <si>
    <t>Кандидат</t>
  </si>
  <si>
    <t>Компонент</t>
  </si>
  <si>
    <t>Категория кандидата</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</si>
  <si>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</si>
  <si>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Процентная доля людей, живущих с ВИЧ, которые в настоящее время получают антиретровирусную терапию</t>
  </si>
  <si>
    <t>Процентная доля ВИЧ-положительных беременных женщин, получающих антиретровирусные препараты в целях сокращения риска передачи от матери ребенку</t>
  </si>
  <si>
    <t>Комплексные мероприятия по борьбе с коинфекцией ТБ/ВИЧ_Обследование на ТБ среди пациентов с ВИЧ</t>
  </si>
  <si>
    <t>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</si>
  <si>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Комплексные мероприятия по борьбе с коинфекцией ТБ/ВИЧ_Пациенты с ТБ с известным ВИЧ-статусом</t>
  </si>
  <si>
    <t>Процентная доля зарегистрированных пациентов с туберкулезом (новых и с рецидивами) с документально подтвержденным ВИЧ-статусом</t>
  </si>
  <si>
    <t>Комплексные мероприятия по борьбе с коинфекцией ТБ/ВИЧ_ ВИЧ-положительные пациенты с ТБ, получающие АРТ</t>
  </si>
  <si>
    <t>Процентная доля ВИЧ-положительных пациентов с туберкулезом (новых и с рецидивами), получающих АРТ в период лечения ТБ</t>
  </si>
  <si>
    <t>Программы профилактики для основных затронутых групп населения_Определенный пакет услуг</t>
  </si>
  <si>
    <t>Процентная доля лиц из основных затронутых групп населения, охваченных программами профилактики - определенный пакет услуг</t>
  </si>
  <si>
    <t>Программы профилактики для основных затронутых групп населения_Тестирование на ВИЧ</t>
  </si>
  <si>
    <t>Процентная доля лиц из основных затронутых групп населения, прошедших анализ на ВИЧ за отчетный период и получивших результаты</t>
  </si>
  <si>
    <t>Программы профилактики для ПИН и их партнеров_Распространение игл и шприцев</t>
  </si>
  <si>
    <t>Процентная доля ПИН, охваченных программами распространения игл и шприцев</t>
  </si>
  <si>
    <t>Программы профилактики для ПИН и их партнеров_ ОЗТ и прочие виды лечения наркотической зависимости для ПИН</t>
  </si>
  <si>
    <t>Процентная доля ПИН, получающих опиоидную заместительную терапию</t>
  </si>
  <si>
    <t>Взрослые</t>
  </si>
  <si>
    <t>Дети</t>
  </si>
  <si>
    <t>Взрослые и дети</t>
  </si>
  <si>
    <t>Беременные женщины</t>
  </si>
  <si>
    <t>Население в целом</t>
  </si>
  <si>
    <t>Программы профилактики для основных затронутых групп населения_ Определенный пакет услуг</t>
  </si>
  <si>
    <t>Мужчины, имеющие половые контакты с мужчинами (МСМ)</t>
  </si>
  <si>
    <t>Работники секс-бизнеса и их клиенты</t>
  </si>
  <si>
    <t>Трансгендерные лица</t>
  </si>
  <si>
    <t>Потребители инъекционных наркотиков (ПИН) и их партнеры</t>
  </si>
  <si>
    <t>Лица, находящиеся в местах лишения свободы и других учреждениях закрытого типа</t>
  </si>
  <si>
    <t>Подростки и молодежь, посещающие и не посещающие школу</t>
  </si>
  <si>
    <t>Другие уязвимые группы населения – просьба указать в комментариях</t>
  </si>
  <si>
    <t>специализированные</t>
  </si>
  <si>
    <t>Приоритетные модули по ВИЧ: Программы профилактики для населения в целом</t>
  </si>
  <si>
    <t>Основные затронутые группы населения</t>
  </si>
  <si>
    <t>Выберите…</t>
  </si>
  <si>
    <t>Основные затронутые группы населения - доконтактная профилактика</t>
  </si>
  <si>
    <t xml:space="preserve">Подростки и молодежь, посещающие и не посещающие школу </t>
  </si>
  <si>
    <t>Выберите географическое расположение…</t>
  </si>
  <si>
    <t>СКК</t>
  </si>
  <si>
    <t>Без участия СКК</t>
  </si>
  <si>
    <t>Coverage indicator:
Percentage of HIV-positive new and relapse TB patients on ART during TB treatment</t>
  </si>
  <si>
    <t>Percentage of registered new and relapse TB patients with documented HIV status</t>
  </si>
  <si>
    <t>Pourcentage de nouveaux patients tuberculeux et de rechutes, séropositifs au VIH, sous traitement antirétroviral au cours du traitement de la tuberculose</t>
  </si>
  <si>
    <r>
      <t xml:space="preserve">Indicador de cobertura: </t>
    </r>
    <r>
      <rPr>
        <sz val="11"/>
        <color rgb="FFFF0000"/>
        <rFont val="Arial"/>
        <family val="2"/>
      </rPr>
      <t>Porcentaje de casos de TB nuevos y recaídas VIH+ en TARV durante el tratamiento para la tuberculosis</t>
    </r>
  </si>
  <si>
    <t>Porcentaje de casos de TB nuevos y recaídas VIH+ en TARV durante el tratamiento para la tuberculosis</t>
  </si>
  <si>
    <t>Indicateur de couverture : 
Pourcentage de personnes appartenant aux populations clés atteintes par des programmes de prévention - paquet de services définis</t>
  </si>
  <si>
    <t>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t>
  </si>
  <si>
    <t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t>
  </si>
  <si>
    <t>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t>
  </si>
  <si>
    <t>*These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t>
  </si>
  <si>
    <t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t>
  </si>
  <si>
    <t>transgender people (TG)</t>
  </si>
  <si>
    <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</si>
  <si>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rPr>
        <sz val="11"/>
        <color theme="1"/>
        <rFont val="Calibri"/>
        <family val="2"/>
      </rPr>
      <t xml:space="preserve">Programmes de prévention pour les </t>
    </r>
    <r>
      <rPr>
        <sz val="11"/>
        <color rgb="FFC00000"/>
        <rFont val="Calibri"/>
        <family val="2"/>
      </rPr>
      <t>populations clés_</t>
    </r>
    <r>
      <rPr>
        <sz val="11"/>
        <color rgb="FFFF0000"/>
        <rFont val="Calibri"/>
        <family val="2"/>
      </rPr>
      <t>Paquet de services définis</t>
    </r>
  </si>
  <si>
    <r>
      <rPr>
        <sz val="11"/>
        <color theme="1"/>
        <rFont val="Calibri"/>
        <family val="2"/>
      </rPr>
      <t xml:space="preserve">Pourcentage de personnes appartenant aux populations clés atteintes par des programmes de prévention - </t>
    </r>
    <r>
      <rPr>
        <sz val="11"/>
        <color rgb="FFFF0000"/>
        <rFont val="Calibri"/>
        <family val="2"/>
      </rPr>
      <t>paquet de services définis</t>
    </r>
  </si>
  <si>
    <r>
      <rPr>
        <sz val="11"/>
        <color rgb="FFFF0000"/>
        <rFont val="Arial"/>
        <family val="2"/>
      </rPr>
      <t>Programmes de prévention destinés aux usagers de drogues injectables et à leurs partenaires</t>
    </r>
    <r>
      <rPr>
        <sz val="11"/>
        <color theme="1"/>
        <rFont val="Arial"/>
        <family val="2"/>
      </rPr>
      <t xml:space="preserve"> - </t>
    </r>
    <r>
      <rPr>
        <sz val="11"/>
        <color theme="1"/>
        <rFont val="Calibri"/>
        <family val="2"/>
      </rPr>
      <t>Programmes de distribution d'aiguilles et de seringues</t>
    </r>
  </si>
  <si>
    <t>Programmes de prévention destinés aux usagers de drogues injectables et à leurs partenaires - Traitements de substitution aux opiacés et autres traitements de la dépendance pour les usagers de drogues injectables</t>
  </si>
  <si>
    <t>Programas de prevención integral para personas que se inyectan drogas y sus parejas - terapia de sustitución de opiáceos y otros tratamientos para la drogodependencia de personas que se inyectan drogas</t>
  </si>
  <si>
    <r>
      <t xml:space="preserve">Country </t>
    </r>
    <r>
      <rPr>
        <sz val="11"/>
        <color theme="1"/>
        <rFont val="Arial"/>
        <family val="2"/>
      </rPr>
      <t>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r>
  </si>
  <si>
    <r>
      <t xml:space="preserve">Prevention programs for </t>
    </r>
    <r>
      <rPr>
        <sz val="11"/>
        <color theme="9"/>
        <rFont val="Calibri"/>
        <family val="2"/>
        <scheme val="minor"/>
      </rPr>
      <t>key populations</t>
    </r>
  </si>
  <si>
    <r>
      <t xml:space="preserve">A. Estimation </t>
    </r>
    <r>
      <rPr>
        <sz val="11"/>
        <color rgb="FFFF0000"/>
        <rFont val="Calibri"/>
        <family val="2"/>
      </rPr>
      <t>du total des populations</t>
    </r>
    <r>
      <rPr>
        <sz val="11"/>
        <color theme="1"/>
        <rFont val="Calibri"/>
        <family val="2"/>
      </rPr>
      <t xml:space="preserve"> dans le besoin/à risque</t>
    </r>
  </si>
  <si>
    <r>
      <rPr>
        <sz val="11"/>
        <color rgb="FFFF0000"/>
        <rFont val="Calibri"/>
        <family val="2"/>
      </rPr>
      <t>Toutes</t>
    </r>
    <r>
      <rPr>
        <sz val="11"/>
        <color theme="1"/>
        <rFont val="Calibri"/>
        <family val="2"/>
      </rPr>
      <t xml:space="preserve"> les cibles en % des </t>
    </r>
    <r>
      <rPr>
        <sz val="11"/>
        <color rgb="FFFF0000"/>
        <rFont val="Calibri"/>
        <family val="2"/>
      </rPr>
      <t>rangées</t>
    </r>
    <r>
      <rPr>
        <sz val="11"/>
        <color theme="1"/>
        <rFont val="Calibri"/>
        <family val="2"/>
      </rPr>
      <t xml:space="preserve"> C à G sont basées sur les valeurs numériques de la rangée B.</t>
    </r>
  </si>
  <si>
    <r>
      <t xml:space="preserve">Pourcentage de personnes appartenant à des populations clés prioritaires pour la PPrE qui </t>
    </r>
    <r>
      <rPr>
        <sz val="11"/>
        <color rgb="FFFF0000"/>
        <rFont val="Calibri"/>
        <family val="2"/>
      </rPr>
      <t>ont recours à celle-ci</t>
    </r>
  </si>
  <si>
    <r>
      <rPr>
        <sz val="11"/>
        <color rgb="FFFF0000"/>
        <rFont val="Arial"/>
        <family val="2"/>
      </rPr>
      <t>Toutes</t>
    </r>
    <r>
      <rPr>
        <sz val="11"/>
        <color theme="1"/>
        <rFont val="Arial"/>
        <family val="2"/>
      </rPr>
      <t xml:space="preserve"> les cibles en % des</t>
    </r>
    <r>
      <rPr>
        <sz val="11"/>
        <color rgb="FFFF0000"/>
        <rFont val="Arial"/>
        <family val="2"/>
      </rPr>
      <t xml:space="preserve"> rangées </t>
    </r>
    <r>
      <rPr>
        <sz val="11"/>
        <color theme="1"/>
        <rFont val="Arial"/>
        <family val="2"/>
      </rPr>
      <t>C à G sont basées sur les valeurs numériques des rangées B1 et B2.</t>
    </r>
  </si>
  <si>
    <r>
      <t>Merci de bien vouloir remplir des tableaux séparés pour les modules prioritaires 3 à 6 dans la demande de financement relative au VIH. La liste suivante précise les modules possibles et les interventions correspondantes. Ne remplissez des tableaux que pour les interventions/indicateurs pouvant faire l'objet d'un soutien et pour lesquels un financement est demandé. Consultez le Manuel du cadre modulaire pour obtenir la liste de l'ensemble des modules et des interventions, avec leur description et leurs indicateurs</t>
    </r>
    <r>
      <rPr>
        <sz val="11"/>
        <color rgb="FFFF0000"/>
        <rFont val="Calibri"/>
        <family val="2"/>
      </rPr>
      <t xml:space="preserve"> respectifs</t>
    </r>
    <r>
      <rPr>
        <sz val="11"/>
        <color theme="1"/>
        <rFont val="Calibri"/>
        <family val="2"/>
      </rPr>
      <t xml:space="preserve">. 
Pour obtenir des </t>
    </r>
    <r>
      <rPr>
        <sz val="11"/>
        <color rgb="FFFF0000"/>
        <rFont val="Calibri"/>
        <family val="2"/>
      </rPr>
      <t>indications</t>
    </r>
    <r>
      <rPr>
        <sz val="11"/>
        <color theme="1"/>
        <rFont val="Calibri"/>
        <family val="2"/>
      </rPr>
      <t xml:space="preserve"> au moment de remplir ce tableau des déficits programmatiques, reportez-vous à la note d'information du Fonds mondial sur le VIH, dans laquelle vous trouverez des références aux documents d'orientation techniques appropriés. 
Modules prioritaires :
- </t>
    </r>
    <r>
      <rPr>
        <sz val="11"/>
        <color rgb="FFFF0000"/>
        <rFont val="Calibri"/>
        <family val="2"/>
      </rPr>
      <t>Traitement, prise en charge et soutien</t>
    </r>
    <r>
      <rPr>
        <sz val="11"/>
        <color theme="1"/>
        <rFont val="Calibri"/>
        <family val="2"/>
      </rPr>
      <t xml:space="preserve">
          -&gt; </t>
    </r>
    <r>
      <rPr>
        <sz val="11"/>
        <color rgb="FFFF0000"/>
        <rFont val="Calibri"/>
        <family val="2"/>
      </rPr>
      <t>Prestation de services différenciés pour les traitements antirétroviraux</t>
    </r>
    <r>
      <rPr>
        <sz val="11"/>
        <color theme="1"/>
        <rFont val="Calibri"/>
        <family val="2"/>
      </rPr>
      <t xml:space="preserve">
- </t>
    </r>
    <r>
      <rPr>
        <sz val="11"/>
        <color rgb="FFFF0000"/>
        <rFont val="Calibri"/>
        <family val="2"/>
      </rPr>
      <t>Tuberculose/VIH</t>
    </r>
    <r>
      <rPr>
        <sz val="11"/>
        <color theme="1"/>
        <rFont val="Calibri"/>
        <family val="2"/>
      </rPr>
      <t xml:space="preserve">
          -&gt; Interventions conjointes de lutte contre la tuberculose et le VIH
- PTME
          -&gt; Prévention de la transmission verticale du VIH
- Programmes de prévention </t>
    </r>
    <r>
      <rPr>
        <sz val="11"/>
        <color rgb="FFFF0000"/>
        <rFont val="Calibri"/>
        <family val="2"/>
      </rPr>
      <t>destinés à la</t>
    </r>
    <r>
      <rPr>
        <sz val="11"/>
        <color theme="1"/>
        <rFont val="Calibri"/>
        <family val="2"/>
      </rPr>
      <t xml:space="preserve"> population générale
          -&gt; Circoncision masculine
          -&gt; Préservatifs distribués
- Programmes de prévention </t>
    </r>
    <r>
      <rPr>
        <sz val="11"/>
        <color rgb="FFFF0000"/>
        <rFont val="Calibri"/>
        <family val="2"/>
      </rPr>
      <t>destinés aux</t>
    </r>
    <r>
      <rPr>
        <sz val="11"/>
        <color theme="1"/>
        <rFont val="Calibri"/>
        <family val="2"/>
      </rPr>
      <t xml:space="preserve"> populations clés*
          -&gt; Ensemble défini de services 
          -&gt; Services de dépistage du VIH
          -&gt; Préservatifs distribués
         -&gt; </t>
    </r>
    <r>
      <rPr>
        <sz val="11"/>
        <color rgb="FFFF0000"/>
        <rFont val="Calibri"/>
        <family val="2"/>
      </rPr>
      <t>Prophylaxie préexposition (PPrE)</t>
    </r>
    <r>
      <rPr>
        <sz val="11"/>
        <color theme="1"/>
        <rFont val="Calibri"/>
        <family val="2"/>
      </rPr>
      <t xml:space="preserve">
- </t>
    </r>
    <r>
      <rPr>
        <sz val="11"/>
        <color rgb="FFFF0000"/>
        <rFont val="Calibri"/>
        <family val="2"/>
      </rPr>
      <t>Programmes de prévention destinés aux usagers de drogues injectables et à leurs partenaires</t>
    </r>
    <r>
      <rPr>
        <sz val="11"/>
        <color theme="1"/>
        <rFont val="Calibri"/>
        <family val="2"/>
      </rPr>
      <t xml:space="preserve">
          -&gt; </t>
    </r>
    <r>
      <rPr>
        <sz val="11"/>
        <color rgb="FFFF0000"/>
        <rFont val="Calibri"/>
        <family val="2"/>
      </rPr>
      <t>Programmes liés aux</t>
    </r>
    <r>
      <rPr>
        <sz val="11"/>
        <color theme="1"/>
        <rFont val="Calibri"/>
        <family val="2"/>
      </rPr>
      <t xml:space="preserve"> aiguilles et de seringues
          -&gt; </t>
    </r>
    <r>
      <rPr>
        <sz val="11"/>
        <color rgb="FFFF0000"/>
        <rFont val="Calibri"/>
        <family val="2"/>
      </rPr>
      <t>Traitements de substitution aux opiacés et autres traitements de la dépendance pour les usagers de drogues injectables</t>
    </r>
  </si>
  <si>
    <t>* Ces modules concernent les populations clés suivantes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</si>
  <si>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L'indicateur de couverture correspondant s'affiche alors automatiquement. Des informations doivent être saisies dans les cellules vides avec fond blanc. Les cellules avec fond violet se rempliront alors automatiquement.
Après avoir sélectionné le module/l'intervention, précisez la population cible dans la liste déroulante prévue à côté de la cellule « Population cible ».
Pour les modules portant sur la prévention, complétez un tableau d'analyse des déficits distinct pour chacune des populations clés concernées par le programme. Pour ce qui est traitements antirétroviraux, nous vous encourageons à remplir des tableaux distincts pour les adultes et pour les enfants, mais il est également possible de ne remplir qu'un seul tableau.
La plupart des tableaux doivent être remplis dans l'onglet « HIV Tables » ; cependant, vous trouverez des tableaux adaptés pour la circoncision masculine et les préservatifs distribués dans des onglets distincts. Cette adaptation était nécessaire, d'une part, parce que le tableau des déficits programmatiques concernant la distribution de préservatifs exigeait de ventiler les données entre préservatifs masculins et préservatifs féminins, et d'autre part, parce que le calcul du déficit programmatique concernant la distribution de préservatifs et la circoncision masculine est basé sur la cible </t>
    </r>
    <r>
      <rPr>
        <sz val="11"/>
        <color rgb="FFFF0000"/>
        <rFont val="Calibri"/>
        <family val="2"/>
      </rPr>
      <t>du pays, non sur les besoins</t>
    </r>
    <r>
      <rPr>
        <sz val="11"/>
        <color theme="1"/>
        <rFont val="Calibri"/>
        <family val="2"/>
      </rPr>
      <t xml:space="preserve">. Dans ces tableaux, la </t>
    </r>
    <r>
      <rPr>
        <sz val="11"/>
        <color rgb="FFFF0000"/>
        <rFont val="Calibri"/>
        <family val="2"/>
      </rPr>
      <t>rangée</t>
    </r>
    <r>
      <rPr>
        <sz val="11"/>
        <color theme="1"/>
        <rFont val="Calibri"/>
        <family val="2"/>
      </rPr>
      <t xml:space="preserve"> du module prioritaire a été préremplie. Cependant, dans le tableau portant sur les préservatifs, la population clé doit être saisie. Ne remplissez que les tableaux qui se rapportent à la demande de financement.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 Notez que l'intervention conjointe de lutte contre la tuberculose et le VIH est associée à plusieurs indicateurs de couverture, ce qui impose de remplir des tableaux distincts. Souvenez-vous que vous ne devez remplir que les tableaux des modules prioritaires 3 à 6. </t>
    </r>
  </si>
  <si>
    <r>
      <t xml:space="preserve">La feuille « Blank table » contient un tableau vierge qui pourra être utilisé si le nombre de tableaux fournis dans le classeur </t>
    </r>
    <r>
      <rPr>
        <sz val="11"/>
        <color rgb="FFFF0000"/>
        <rFont val="Calibri"/>
        <family val="2"/>
      </rPr>
      <t>Excel</t>
    </r>
    <r>
      <rPr>
        <sz val="11"/>
        <color theme="1"/>
        <rFont val="Calibri"/>
        <family val="2"/>
      </rPr>
      <t xml:space="preserve"> est insuffisant ou si le candidat souhaite soumettre un tableau pour un module/une intervention qui n'apparaît pas dans les instructions ci-dessous.</t>
    </r>
  </si>
  <si>
    <r>
      <t xml:space="preserve">Estimation </t>
    </r>
    <r>
      <rPr>
        <sz val="11"/>
        <color rgb="FFFF0000"/>
        <rFont val="Calibri"/>
        <family val="2"/>
      </rPr>
      <t>des populations</t>
    </r>
    <r>
      <rPr>
        <sz val="11"/>
        <color theme="1"/>
        <rFont val="Calibri"/>
        <family val="2"/>
      </rPr>
      <t xml:space="preserve"> dans le besoin/à risque :
</t>
    </r>
    <r>
      <rPr>
        <sz val="11"/>
        <color rgb="FFFF0000"/>
        <rFont val="Calibri"/>
        <family val="2"/>
      </rPr>
      <t>Cela</t>
    </r>
    <r>
      <rPr>
        <sz val="11"/>
        <color theme="1"/>
        <rFont val="Calibri"/>
        <family val="2"/>
      </rPr>
      <t xml:space="preserve"> se rapporte à l'ensemble des adultes et enfants vivant avec le VIH (selon la définition du rapport d'activité de la </t>
    </r>
    <r>
      <rPr>
        <sz val="11"/>
        <color rgb="FFFF0000"/>
        <rFont val="Calibri"/>
        <family val="2"/>
      </rPr>
      <t>Riposte Au sida Dans le Monde de 2014</t>
    </r>
    <r>
      <rPr>
        <sz val="11"/>
        <color theme="1"/>
        <rFont val="Calibri"/>
        <family val="2"/>
      </rPr>
      <t xml:space="preserve">).
</t>
    </r>
  </si>
  <si>
    <r>
      <t xml:space="preserve">Cible du pays :
1) Se rapporte au plan stratégique national ou à toute autre cible du pays approuvée plus récemment
2) « # » correspond au nombre total de personnes </t>
    </r>
    <r>
      <rPr>
        <sz val="11"/>
        <color rgb="FFFF0000"/>
        <rFont val="Calibri"/>
        <family val="2"/>
      </rPr>
      <t>devant être</t>
    </r>
    <r>
      <rPr>
        <sz val="11"/>
        <color theme="1"/>
        <rFont val="Calibri"/>
        <family val="2"/>
      </rPr>
      <t xml:space="preserve"> sous traitement antirétroviral
3) « % » correspond au nombre d'adultes et d'enfants censés être sous traitement antirétroviral dans l'ensemble des adultes et des enfants vivant avec le VIH</t>
    </r>
  </si>
  <si>
    <r>
      <t>Besoins du pays déjà couverts :
Les besoins du pays déjà couverts sont subdivisés entre les besoins devant être couverts par des ressources nationales (</t>
    </r>
    <r>
      <rPr>
        <sz val="11"/>
        <color rgb="FFFF0000"/>
        <rFont val="Calibri"/>
        <family val="2"/>
      </rPr>
      <t>rangée</t>
    </r>
    <r>
      <rPr>
        <sz val="11"/>
        <color theme="1"/>
        <rFont val="Calibri"/>
        <family val="2"/>
      </rPr>
      <t> C1) et par des ressources extérieures (</t>
    </r>
    <r>
      <rPr>
        <sz val="11"/>
        <color rgb="FFFF0000"/>
        <rFont val="Calibri"/>
        <family val="2"/>
      </rPr>
      <t>rangée</t>
    </r>
    <r>
      <rPr>
        <sz val="11"/>
        <color theme="1"/>
        <rFont val="Calibri"/>
        <family val="2"/>
      </rPr>
      <t xml:space="preserve"> C2).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t>
    </r>
    <r>
      <rPr>
        <sz val="11"/>
        <color rgb="FFFF0000"/>
        <rFont val="Calibri"/>
        <family val="2"/>
      </rPr>
      <t xml:space="preserve"> rangées</t>
    </r>
    <r>
      <rPr>
        <sz val="11"/>
        <color theme="1"/>
        <rFont val="Calibri"/>
        <family val="2"/>
      </rPr>
      <t xml:space="preserve"> C1 et C2 remplies, le total des besoins du pays déjà couverts s'affiche automatiquement dans la </t>
    </r>
    <r>
      <rPr>
        <sz val="11"/>
        <color rgb="FFFF0000"/>
        <rFont val="Calibri"/>
        <family val="2"/>
      </rPr>
      <t>rangée</t>
    </r>
    <r>
      <rPr>
        <sz val="11"/>
        <color theme="1"/>
        <rFont val="Calibri"/>
        <family val="2"/>
      </rPr>
      <t xml:space="preserve"> C3. Notez que la </t>
    </r>
    <r>
      <rPr>
        <sz val="11"/>
        <color rgb="FFFF0000"/>
        <rFont val="Calibri"/>
        <family val="2"/>
      </rPr>
      <t>rangée</t>
    </r>
    <r>
      <rPr>
        <sz val="11"/>
        <color theme="1"/>
        <rFont val="Calibri"/>
        <family val="2"/>
      </rPr>
      <t xml:space="preserve"> C3 est verrouillée et ne peut pas être modifiée. Par conséquent, si vous ne disposez de données ventilées entre ressources nationales et extérieures, indiquez le total dans la </t>
    </r>
    <r>
      <rPr>
        <sz val="11"/>
        <color rgb="FFFF0000"/>
        <rFont val="Calibri"/>
        <family val="2"/>
      </rPr>
      <t>rangée</t>
    </r>
    <r>
      <rPr>
        <sz val="11"/>
        <color theme="1"/>
        <rFont val="Calibri"/>
        <family val="2"/>
      </rPr>
      <t xml:space="preserve"> C1. Dans ce cas, précisez dans la cellule des observations que les données de la </t>
    </r>
    <r>
      <rPr>
        <sz val="11"/>
        <color rgb="FFFF0000"/>
        <rFont val="Calibri"/>
        <family val="2"/>
      </rPr>
      <t>rangée </t>
    </r>
    <r>
      <rPr>
        <sz val="11"/>
        <color theme="1"/>
        <rFont val="Calibri"/>
        <family val="2"/>
      </rPr>
      <t>C1 correspondent au total des ressources nationales et extérieures.</t>
    </r>
  </si>
  <si>
    <r>
      <t>Déficit programmatique :
Le déficit programmatique est calculé à partir des besoins totaux (</t>
    </r>
    <r>
      <rPr>
        <sz val="11"/>
        <color rgb="FFFF0000"/>
        <rFont val="Calibri"/>
        <family val="2"/>
      </rPr>
      <t>rangée</t>
    </r>
    <r>
      <rPr>
        <sz val="11"/>
        <color theme="1"/>
        <rFont val="Calibri"/>
        <family val="2"/>
      </rPr>
      <t> A).</t>
    </r>
  </si>
  <si>
    <r>
      <t xml:space="preserve">Observations/Hypothèses :
1) Indiquez la région cible en cas de couverture infranationale
2) Précisez qui sont les autres sources de financement
3) Indiquez le nombre de personnes </t>
    </r>
    <r>
      <rPr>
        <sz val="11"/>
        <color rgb="FFFF0000"/>
        <rFont val="Calibri"/>
        <family val="2"/>
      </rPr>
      <t>éligibles pour les traitements antirétroviraux, selon les  critères de vos directives nationales en matière de traitement antirétroviral, et de la couverture actuelle en fonction de ces directives</t>
    </r>
    <r>
      <rPr>
        <sz val="11"/>
        <color theme="1"/>
        <rFont val="Calibri"/>
        <family val="2"/>
      </rPr>
      <t xml:space="preserve">. Veuillez donner ces indications pour chaque catégorie </t>
    </r>
    <r>
      <rPr>
        <sz val="11"/>
        <color rgb="FFFF0000"/>
        <rFont val="Calibri"/>
        <family val="2"/>
      </rPr>
      <t xml:space="preserve">désagrégée </t>
    </r>
    <r>
      <rPr>
        <sz val="11"/>
        <color theme="1"/>
        <rFont val="Calibri"/>
        <family val="2"/>
      </rPr>
      <t>sélectionnée (par exemple, pour les enfants et les adultes).</t>
    </r>
  </si>
  <si>
    <r>
      <t xml:space="preserve">Estimation </t>
    </r>
    <r>
      <rPr>
        <sz val="11"/>
        <color rgb="FFFF0000"/>
        <rFont val="Calibri"/>
        <family val="2"/>
      </rPr>
      <t>des population</t>
    </r>
    <r>
      <rPr>
        <sz val="11"/>
        <color theme="1"/>
        <rFont val="Calibri"/>
        <family val="2"/>
      </rPr>
      <t>s dans le besoin/à risque :
Se rapporte au nombre estimé de femmes enceintes séropositives.</t>
    </r>
  </si>
  <si>
    <t>Cible du pays :
1) Se rapporte au plan stratégique national ou à toute autre cible du pays approuvée plus récemment.
2) « # » se rapporte au nombre de femmes enceintes séropositives censées recevoir des antirétroviraux afin de réduire le risque de transmission de la mère à l'enfant au cours de la grossesse et de l'accouchement.
3) « % » se rapporte au pourcentage de femmes enceintes séropositives recevant des antirétroviraux afin de réduire le risque de transmission de la mère à l'enfant dans la population estimée des femmes enceintes séropositives. Notez que selon les nouvelles rangées directrices de l'OMS sur les antirétroviraux, toutes les femmes enceintes ou qui allaitent sont éligibles au traitement.</t>
  </si>
  <si>
    <t>Déficit programmatique :
Le déficit programmatique est calculé à partir des besoins totaux (rangée A).</t>
  </si>
  <si>
    <t>Observations/Hypothèses :
1) Indiquez la zone cible
2) Spécifiez les autres sources de financement.</t>
  </si>
  <si>
    <t>Tuberculose et VIH - Interventions conjointes de lutte contre la tuberculose et le VIH - Dépistage de la tuberculose parmi les patients atteints du VIH</t>
  </si>
  <si>
    <t>Indicateur de couverture :
Proportion de personnes vivant avec le VIH prises en charge (PTME comprise) qui sont dépistées pour la tuberculose dans un service de prise en charge ou de traitement du VIH</t>
  </si>
  <si>
    <r>
      <t xml:space="preserve">Estimation </t>
    </r>
    <r>
      <rPr>
        <sz val="11"/>
        <color rgb="FFFF0000"/>
        <rFont val="Calibri"/>
        <family val="2"/>
      </rPr>
      <t>des population</t>
    </r>
    <r>
      <rPr>
        <sz val="11"/>
        <color theme="1"/>
        <rFont val="Calibri"/>
        <family val="2"/>
      </rPr>
      <t xml:space="preserve">s dans le besoin/à risque:
Se rapporte à tous les adultes et enfants inscrits dans un programme de prise en charge </t>
    </r>
    <r>
      <rPr>
        <sz val="11"/>
        <color rgb="FFFF0000"/>
        <rFont val="Calibri"/>
        <family val="2"/>
      </rPr>
      <t>ou de traitement</t>
    </r>
    <r>
      <rPr>
        <sz val="11"/>
        <color theme="1"/>
        <rFont val="Calibri"/>
        <family val="2"/>
      </rPr>
      <t xml:space="preserve"> du VIH
</t>
    </r>
  </si>
  <si>
    <r>
      <t xml:space="preserve">Cible du pays :
1) Se rapporte au plan stratégique national ou à toute autre cible du pays approuvée plus récemment
2) « # » correspond au nombre d’adultes et d’enfants inscrits dans un programme de prise en charge </t>
    </r>
    <r>
      <rPr>
        <sz val="11"/>
        <color rgb="FFFF0000"/>
        <rFont val="Calibri"/>
        <family val="2"/>
      </rPr>
      <t>ou de traitement</t>
    </r>
    <r>
      <rPr>
        <sz val="11"/>
        <color theme="1"/>
        <rFont val="Calibri"/>
        <family val="2"/>
      </rPr>
      <t xml:space="preserve"> du VIH, qui sont dépistés pour la tuberculose
3) « % » correspond à la part des adultes et enfants inscrits dans un programme de prise en charge du VIH, dépistés pour la tuberculose et dont le statut sérologique vis-à-vis de la tuberculose a été évalué et consigné, parmi tous les adultes et enfants inscrits dans un programme de prise en charge </t>
    </r>
    <r>
      <rPr>
        <sz val="11"/>
        <color rgb="FFFF0000"/>
        <rFont val="Calibri"/>
        <family val="2"/>
      </rPr>
      <t>ou de traitemen</t>
    </r>
    <r>
      <rPr>
        <sz val="11"/>
        <color theme="1"/>
        <rFont val="Calibri"/>
        <family val="2"/>
      </rPr>
      <t>t du VIH</t>
    </r>
  </si>
  <si>
    <r>
      <t>Déficit programmatique :
Le déficit programmatique est calculé à partir des besoins totaux (</t>
    </r>
    <r>
      <rPr>
        <sz val="11"/>
        <color rgb="FFFF0000"/>
        <rFont val="Arial"/>
        <family val="2"/>
      </rPr>
      <t>rangée </t>
    </r>
    <r>
      <rPr>
        <sz val="11"/>
        <color theme="1"/>
        <rFont val="Arial"/>
        <family val="2"/>
      </rPr>
      <t>A).</t>
    </r>
  </si>
  <si>
    <t>Observations/Hypothèses :
1) Indiquez la zone cible.
2) Précisez qui sont les autres sources de financement.</t>
  </si>
  <si>
    <t>Indicateur de couverture :
Proportion de patients tuberculeux enregistrés, nouveaux cas et cas de récidive confondus, dont le statut sérologique vis-à-vis du VIH est documenté</t>
  </si>
  <si>
    <r>
      <t xml:space="preserve">Estimation </t>
    </r>
    <r>
      <rPr>
        <sz val="11"/>
        <color rgb="FFFF0000"/>
        <rFont val="Calibri"/>
        <family val="2"/>
      </rPr>
      <t>des populations</t>
    </r>
    <r>
      <rPr>
        <sz val="11"/>
        <color theme="1"/>
        <rFont val="Calibri"/>
        <family val="2"/>
      </rPr>
      <t xml:space="preserve"> dans le besoin/à risque :
Se rapporte au nombre total de patients tuberculeux (nouveaux cas et récidives) enregistrés</t>
    </r>
  </si>
  <si>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</si>
  <si>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Tuberculose et VIH - Interventions conjointes de lutte contre la tuberculose et le VIH - Patients tuberculeux séropositifs sous traitement antirétroviral</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</si>
  <si>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(nouveaux cas et récidives) et séropositifs que l'on s'attend à enregistrer sur la période</t>
    </r>
  </si>
  <si>
    <t>Cible du pays :
1) Se rapporte au plan stratégique national ou à toute cible du pays approuvée plus récemment
2) « # » correspond au nombre de patients tuberculeux (nouveaux cas et récidives) et séropositifs sous traitement antirétroviral
3) « % » correspond au pourcentage de patients tuberculeux (nouveaux cas et récidives) et séropositifs sous traitement antirétroviral dans la population totale des patients tuberculeux (nouveaux cas et cas de récidive) et séropositifs enregistrés</t>
  </si>
  <si>
    <r>
      <t xml:space="preserve">Programmes de prévention pour les populations clés - </t>
    </r>
    <r>
      <rPr>
        <sz val="11"/>
        <color rgb="FFFF0000"/>
        <rFont val="Calibri"/>
        <family val="2"/>
      </rPr>
      <t>ensemble de services définis</t>
    </r>
    <r>
      <rPr>
        <sz val="11"/>
        <color theme="1"/>
        <rFont val="Calibri"/>
        <family val="2"/>
      </rPr>
      <t xml:space="preserve">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Après avoir sélectionné ce module, sélectionnez la population clé souhaitée dans la liste déroulante prévue à côté de la cellule « Population cible ». Si vous sélectionnez « autres populations vulnérables », veuillez préciser de quelle population il s'agit dans la section des observations. </t>
    </r>
  </si>
  <si>
    <t>Estimation des populations dans le besoin/à risque :
Correspond à l'effectif estimé des populations clé spécifiée</t>
  </si>
  <si>
    <t xml:space="preserve">Cible du pays :
1) Se rapporte au plan stratégique national ou à toute autre cible du pays approuvée plus récemment
2) « # » correspond au nombre de personnes issues des populations clé spécifiée et censées bénéficier d'un ensemble de services de prévention définis 
3) « % » correspond au pourcentage de personnes bénéficiant d'un ensemble de services de prévention définis dans le total estimé des personnes qui constituent la population clé spécifiée </t>
  </si>
  <si>
    <r>
      <t>Déficit programmatique :
Le déficit programmatique est calculé à partir des besoins totaux (</t>
    </r>
    <r>
      <rPr>
        <sz val="11"/>
        <color rgb="FFFF0000"/>
        <rFont val="Arial"/>
        <family val="2"/>
      </rPr>
      <t>rangée</t>
    </r>
    <r>
      <rPr>
        <sz val="11"/>
        <color theme="1"/>
        <rFont val="Arial"/>
        <family val="2"/>
      </rPr>
      <t> A).</t>
    </r>
  </si>
  <si>
    <t>Programmes de prévention pour les populations clés - services de dépistage du VIH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t>
  </si>
  <si>
    <r>
      <t xml:space="preserve">Indicateur de couverture : Pourcentage de personnes appartenant aux populations clés, qui ont effectué un test de dépistage du VIH pendant la période </t>
    </r>
    <r>
      <rPr>
        <sz val="11"/>
        <color rgb="FFFF0000"/>
        <rFont val="Calibri"/>
        <family val="2"/>
      </rPr>
      <t>de rapportage</t>
    </r>
    <r>
      <rPr>
        <sz val="11"/>
        <color theme="1"/>
        <rFont val="Calibri"/>
        <family val="2"/>
      </rPr>
      <t xml:space="preserve"> de l'information et qui en connaissent le résultat </t>
    </r>
  </si>
  <si>
    <t>Cible du pays :
1) Se rapporte au plan stratégique national ou à toute autre cible du pays approuvée plus récemment.
2) « # » correspond au nombre de personnes appartenant à la population clé spécifiée, censées être dépistées pour le VIH durant l'année indiquée
3) « % » correspond au pourcentage de personnes devant être dépistées dans le total estimé des personnes qui constituent la population clé spécifiée</t>
  </si>
  <si>
    <r>
      <t xml:space="preserve">Estimation </t>
    </r>
    <r>
      <rPr>
        <sz val="11"/>
        <color rgb="FFFF0000"/>
        <rFont val="Arial"/>
        <family val="2"/>
      </rPr>
      <t>des populations</t>
    </r>
    <r>
      <rPr>
        <sz val="11"/>
        <color theme="1"/>
        <rFont val="Arial"/>
        <family val="2"/>
      </rPr>
      <t xml:space="preserve"> dans le besoin/à risque :
Correspond au nombre estimé de consommateurs de drogues injectables </t>
    </r>
  </si>
  <si>
    <t xml:space="preserve">Nombre d'aiguilles et de seringues a distribuer par personne et par an : 
Indiquez le nombre d'aiguilles et de seringues qu'il est prévu de distribuer par personne et par an.
Pour plus de détails, reportez-vous aux rangées directrices (en anglais) de l'OMS : </t>
  </si>
  <si>
    <t>Cibles envisageables : Basse ← 100 ← Moyenne → 200 → Haute
Notez que les quantités nécessaires pour prévenir la transmission du VHC seront vraisemblablement très supérieures à celles qui sont proposées ici.
Ce nombre doit être calculé même si vous ne connaissez pas le nombre d'aiguilles/seringues vendues en pharmacie.</t>
  </si>
  <si>
    <t>Nombre total d'aiguilles et de seringues nécessaire :
Correspond au nombre total d'aiguilles et de seringues à distribuer chaque année, estimé à partir du nombre d'aiguilles et de seringues nécessaires par personne et par an.</t>
  </si>
  <si>
    <t xml:space="preserve">Cible du pays :
1) Se rapporte au plan stratégique national ou à toute autre cible du pays approuvée plus récemment
2) « # » correspond au nombre d'aiguilles et de seringues qu'il est prévu de distribuer chaque année dans le cadre du programme, en fonction de la couverture attendue des populations des consommateurs de drogues injectables et du nombre d'aiguilles et de seringues nécessaires par personne concernée.  </t>
  </si>
  <si>
    <r>
      <t xml:space="preserve">Estimation </t>
    </r>
    <r>
      <rPr>
        <sz val="11"/>
        <color rgb="FFFF0000"/>
        <rFont val="Arial"/>
        <family val="2"/>
      </rPr>
      <t>des populations</t>
    </r>
    <r>
      <rPr>
        <sz val="11"/>
        <color theme="1"/>
        <rFont val="Arial"/>
        <family val="2"/>
      </rPr>
      <t xml:space="preserve"> dans le besoin/à risque :
Se rapporte au nombre estimé de consommateurs de drogues injectables </t>
    </r>
  </si>
  <si>
    <r>
      <t xml:space="preserve">Cible du pays :
1) Se rapporte au plan stratégique national ou à toute autre cible du pays approuvée plus récemment
2) « # » correspond au nombre de consommateurs de drogues injectables censés recevoir </t>
    </r>
    <r>
      <rPr>
        <sz val="11"/>
        <color rgb="FFFF0000"/>
        <rFont val="Calibri"/>
        <family val="2"/>
      </rPr>
      <t xml:space="preserve">un </t>
    </r>
    <r>
      <rPr>
        <sz val="11"/>
        <color theme="1"/>
        <rFont val="Calibri"/>
        <family val="2"/>
      </rPr>
      <t>traitement substitutif aux opiacés
3) « % » correspond au pourcentage de consommateurs de drogues injectables recevant un traitement de substitution aux opiacés dans la population estimée des consommateurs de drogues injectables</t>
    </r>
  </si>
  <si>
    <t>Onglet « PrEP gap table »</t>
  </si>
  <si>
    <t xml:space="preserve">Programmes de prévention pour les populations clés - PPrE
Remplissez un tableau distinct pour chacune des populations clés concernées, par exemple : les professionnel(le)s du sexe et leurs clients ; les hommes qui ont des rapports sexuels avec d'autres hommes ; les personnes transgenres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t>
  </si>
  <si>
    <r>
      <t>Estimation</t>
    </r>
    <r>
      <rPr>
        <sz val="11"/>
        <color rgb="FFFF0000"/>
        <rFont val="Calibri"/>
        <family val="2"/>
      </rPr>
      <t xml:space="preserve"> des populations</t>
    </r>
    <r>
      <rPr>
        <sz val="11"/>
        <color theme="1"/>
        <rFont val="Calibri"/>
        <family val="2"/>
      </rPr>
      <t xml:space="preserve"> dans le besoin/à risque :
Correspond à l'effectif estimé des populations clé spécifiée pendant l'année indiquée 
Indiquez les source de données/les références/les hypothèses utilisées pour estimer la taille des populations dans le besoin dans la cellule des observations.</t>
    </r>
  </si>
  <si>
    <t>Cible du pays :
1) Se rapporte au plan stratégique national ou à toute autre cible du pays approuvée plus récemment.
2) « # » correspond au nombre de personnes appartenant à la population clé spécifiée, censées recevoir une PPrE durant l'année indiquée
3) « % » correspond au pourcentage de personnes devant recevoir une PPrE dans l'effectif total estimé des populations clé spécifiée durant l'année indiquée</t>
  </si>
  <si>
    <r>
      <t>Déficit programmatique :
Le déficit programmatique est calculé automatiquement à partir de la cible du pays (</t>
    </r>
    <r>
      <rPr>
        <sz val="11"/>
        <color rgb="FFFF0000"/>
        <rFont val="Calibri"/>
        <family val="2"/>
      </rPr>
      <t>rangée</t>
    </r>
    <r>
      <rPr>
        <sz val="11"/>
        <color theme="1"/>
        <rFont val="Calibri"/>
        <family val="2"/>
      </rPr>
      <t> B).</t>
    </r>
  </si>
  <si>
    <r>
      <t xml:space="preserve">Population cible : Correspond à l'effectif estimé </t>
    </r>
    <r>
      <rPr>
        <sz val="11"/>
        <color rgb="FFFF0000"/>
        <rFont val="Calibri"/>
        <family val="2"/>
      </rPr>
      <t>de personnes dans la population</t>
    </r>
    <r>
      <rPr>
        <sz val="11"/>
        <color theme="1"/>
        <rFont val="Calibri"/>
        <family val="2"/>
      </rPr>
      <t xml:space="preserve"> générale ciblée par la promotion et la distribution de préservatifs</t>
    </r>
  </si>
  <si>
    <r>
      <t>Nombre total de préservatif</t>
    </r>
    <r>
      <rPr>
        <sz val="11"/>
        <color rgb="FFFF0000"/>
        <rFont val="Calibri"/>
        <family val="2"/>
      </rPr>
      <t>s</t>
    </r>
    <r>
      <rPr>
        <sz val="11"/>
        <color theme="1"/>
        <rFont val="Calibri"/>
        <family val="2"/>
      </rPr>
      <t xml:space="preserve"> nécessaire</t>
    </r>
    <r>
      <rPr>
        <sz val="11"/>
        <color rgb="FFFF0000"/>
        <rFont val="Calibri"/>
        <family val="2"/>
      </rPr>
      <t>s</t>
    </r>
    <r>
      <rPr>
        <sz val="11"/>
        <color theme="1"/>
        <rFont val="Calibri"/>
        <family val="2"/>
      </rPr>
      <t xml:space="preserve">: 
Correspond au nombre estimé de préservatifs nécessaires (masculins et féminins) </t>
    </r>
    <r>
      <rPr>
        <sz val="11"/>
        <color rgb="FFFF0000"/>
        <rFont val="Calibri"/>
        <family val="2"/>
      </rPr>
      <t xml:space="preserve">d’après </t>
    </r>
    <r>
      <rPr>
        <sz val="11"/>
        <color theme="1"/>
        <rFont val="Calibri"/>
        <family val="2"/>
      </rPr>
      <t>l'exercice national de quantification</t>
    </r>
    <r>
      <rPr>
        <sz val="11"/>
        <color rgb="FFFF0000"/>
        <rFont val="Calibri"/>
        <family val="2"/>
      </rPr>
      <t xml:space="preserve"> de préservatifs</t>
    </r>
    <r>
      <rPr>
        <sz val="11"/>
        <color theme="1"/>
        <rFont val="Calibri"/>
        <family val="2"/>
      </rPr>
      <t xml:space="preserve">.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</si>
  <si>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générale</t>
  </si>
  <si>
    <r>
      <t>Cible nationale déjà couverte :
La cible du pays déjà couverte est ventilée d'abord par type de ressource de financement, puis par type de préservatif.
Type de ressource : La cible du pays déjà couverte est ventilée selon l'origine des ressources, ressources nationales (</t>
    </r>
    <r>
      <rPr>
        <sz val="11"/>
        <color rgb="FFFF0000"/>
        <rFont val="Calibri"/>
        <family val="2"/>
      </rPr>
      <t xml:space="preserve">rangée </t>
    </r>
    <r>
      <rPr>
        <sz val="11"/>
        <color theme="1"/>
        <rFont val="Calibri"/>
        <family val="2"/>
      </rPr>
      <t>C1) et ressources extérieures (</t>
    </r>
    <r>
      <rPr>
        <sz val="11"/>
        <color rgb="FFFF0000"/>
        <rFont val="Calibri"/>
        <family val="2"/>
      </rPr>
      <t xml:space="preserve">rangée </t>
    </r>
    <r>
      <rPr>
        <sz val="11"/>
        <color theme="1"/>
        <rFont val="Calibri"/>
        <family val="2"/>
      </rPr>
      <t xml:space="preserve">C2). Les investissements du secteur privé national doivent figurer dans les sources nationales. Dans les cas où une partie de la cible est </t>
    </r>
    <r>
      <rPr>
        <sz val="11"/>
        <color rgb="FFFF0000"/>
        <rFont val="Calibri"/>
        <family val="2"/>
      </rPr>
      <t>couverte</t>
    </r>
    <r>
      <rPr>
        <sz val="11"/>
        <color theme="1"/>
        <rFont val="Calibri"/>
        <family val="2"/>
      </rPr>
      <t xml:space="preserve"> pendant l'année par une subvention en cours du Fonds mondial (se terminant avant le début de la nouvelle période de mise en œuvre), le montant correspondant peut être inclus dans la catégorie des ressources extérieures. Le total des deux est calculé automatiquement dans la </t>
    </r>
    <r>
      <rPr>
        <sz val="11"/>
        <color rgb="FFFF0000"/>
        <rFont val="Calibri"/>
        <family val="2"/>
      </rPr>
      <t>rangée</t>
    </r>
    <r>
      <rPr>
        <sz val="11"/>
        <color theme="1"/>
        <rFont val="Calibri"/>
        <family val="2"/>
      </rPr>
      <t xml:space="preserve"> C3. 
Type de préservatif : La cible du pays déjà couverte est subdivisée entre les préservatifs masculins (C4) et les préservatifs féminins (C5). Le total des deux est calculé automatiquement dans la </t>
    </r>
    <r>
      <rPr>
        <sz val="11"/>
        <color rgb="FFFF0000"/>
        <rFont val="Calibri"/>
        <family val="2"/>
      </rPr>
      <t>rangée</t>
    </r>
    <r>
      <rPr>
        <sz val="11"/>
        <color theme="1"/>
        <rFont val="Calibri"/>
        <family val="2"/>
      </rPr>
      <t xml:space="preserve"> C6. Si vous ne disposez pas des données nécessaires pour remplir les cellules C1 et C2, remplissez uniquement les cellules C4 et C5.
</t>
    </r>
  </si>
  <si>
    <r>
      <t>Observations/Hypothèses :
1) Précisez la méthodologie utilisée pour les prévisions dans la cellule des observations (</t>
    </r>
    <r>
      <rPr>
        <sz val="11"/>
        <color rgb="FFFF0000"/>
        <rFont val="Calibri"/>
        <family val="2"/>
      </rPr>
      <t xml:space="preserve">rangées </t>
    </r>
    <r>
      <rPr>
        <sz val="11"/>
        <color theme="1"/>
        <rFont val="Calibri"/>
        <family val="2"/>
      </rPr>
      <t>A1 et A2)
2) Précisez si l'estimation comprend les préservatifs nécessaires à la planification familiale, en plus du nombre nécessaire pour les programmes de prévention du VIH (</t>
    </r>
    <r>
      <rPr>
        <sz val="11"/>
        <color rgb="FFFF0000"/>
        <rFont val="Calibri"/>
        <family val="2"/>
      </rPr>
      <t>rangées</t>
    </r>
    <r>
      <rPr>
        <sz val="11"/>
        <color theme="1"/>
        <rFont val="Calibri"/>
        <family val="2"/>
      </rPr>
      <t xml:space="preserve"> A1 et A2)
3) Indiquez la couverture attendue des populations générale -</t>
    </r>
    <r>
      <rPr>
        <sz val="11"/>
        <color rgb="FFFF0000"/>
        <rFont val="Calibri"/>
        <family val="2"/>
      </rPr>
      <t xml:space="preserve"> rangées</t>
    </r>
    <r>
      <rPr>
        <sz val="11"/>
        <color theme="1"/>
        <rFont val="Calibri"/>
        <family val="2"/>
      </rPr>
      <t xml:space="preserve"> B1 et B2 et </t>
    </r>
    <r>
      <rPr>
        <sz val="11"/>
        <color rgb="FFFF0000"/>
        <rFont val="Calibri"/>
        <family val="2"/>
      </rPr>
      <t>rangées</t>
    </r>
    <r>
      <rPr>
        <sz val="11"/>
        <color theme="1"/>
        <rFont val="Calibri"/>
        <family val="2"/>
      </rPr>
      <t xml:space="preserve"> E1 et E2
4) Précisez qui sont les autres sources de financement</t>
    </r>
  </si>
  <si>
    <r>
      <t xml:space="preserve">Programmes de prévention pour les populations clés - préservatifs distribués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Lorsque vous remplissez un tableau des déficits programmatiques concernant les hommes qui ont des rapports sexuels avec d'autres hommes, ignorez les </t>
    </r>
    <r>
      <rPr>
        <sz val="11"/>
        <color rgb="FFFF0000"/>
        <rFont val="Calibri"/>
        <family val="2"/>
      </rPr>
      <t>rangées</t>
    </r>
    <r>
      <rPr>
        <sz val="11"/>
        <color theme="1"/>
        <rFont val="Calibri"/>
        <family val="2"/>
      </rPr>
      <t xml:space="preserve"> relatives aux préservatifs féminins.</t>
    </r>
  </si>
  <si>
    <r>
      <t>Nombre total de préservatifs nécessaire</t>
    </r>
    <r>
      <rPr>
        <sz val="11"/>
        <color rgb="FFFF0000"/>
        <rFont val="Calibri"/>
        <family val="2"/>
      </rPr>
      <t>s</t>
    </r>
    <r>
      <rPr>
        <sz val="11"/>
        <color theme="1"/>
        <rFont val="Calibri"/>
        <family val="2"/>
      </rPr>
      <t>: 
Correspond au nombre estimé de préservatifs nécessaire</t>
    </r>
    <r>
      <rPr>
        <sz val="11"/>
        <color rgb="FFFF0000"/>
        <rFont val="Calibri"/>
        <family val="2"/>
      </rPr>
      <t>s</t>
    </r>
    <r>
      <rPr>
        <sz val="11"/>
        <color theme="1"/>
        <rFont val="Calibri"/>
        <family val="2"/>
      </rPr>
      <t xml:space="preserve"> (masculins et féminins)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</si>
  <si>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clés</t>
  </si>
  <si>
    <r>
      <t>Observations/Hypothèses :
1) Précisez la méthodologie utilisée pour les prévisions dans la cellule des observations (</t>
    </r>
    <r>
      <rPr>
        <sz val="11"/>
        <color rgb="FFFF0000"/>
        <rFont val="Calibri"/>
        <family val="2"/>
      </rPr>
      <t>rangées</t>
    </r>
    <r>
      <rPr>
        <sz val="11"/>
        <color theme="1"/>
        <rFont val="Calibri"/>
        <family val="2"/>
      </rPr>
      <t xml:space="preserve"> A1 et A2)
2) Indiquez la couverture attendue des populations clés - </t>
    </r>
    <r>
      <rPr>
        <sz val="11"/>
        <color rgb="FFFF0000"/>
        <rFont val="Calibri"/>
        <family val="2"/>
      </rPr>
      <t>rangées</t>
    </r>
    <r>
      <rPr>
        <sz val="11"/>
        <color theme="1"/>
        <rFont val="Calibri"/>
        <family val="2"/>
      </rPr>
      <t xml:space="preserve"> B1 et B2 et </t>
    </r>
    <r>
      <rPr>
        <sz val="11"/>
        <color rgb="FFFF0000"/>
        <rFont val="Calibri"/>
        <family val="2"/>
      </rPr>
      <t>rangées</t>
    </r>
    <r>
      <rPr>
        <sz val="11"/>
        <color theme="1"/>
        <rFont val="Calibri"/>
        <family val="2"/>
      </rPr>
      <t xml:space="preserve"> E1 et E2
3) Précisez qui sont les autres sources de financement</t>
    </r>
  </si>
  <si>
    <t>Programmes de prévention pour la population générale - circoncision masculine : 
Obligatoires dans les 16 pays prioritaires caractérisés par une forte prévalence du VIH, de faibles niveaux de circoncision masculine et une épidémie généralisée de VIH dans la population hétérosexuelle, à savoir : le Botswana, l'Éthiopie, la République centrafricaine, le Kenya, le Lesotho, le Malawi, le Mozambique, la Namibie, le Rwanda, l'Afrique du Sud, le Soudan du Sud, le Swaziland, l'Ouganda, République-Unie de Tanzanie, la Zambie et le Zimbabwe.</t>
  </si>
  <si>
    <r>
      <t xml:space="preserve">Estimation </t>
    </r>
    <r>
      <rPr>
        <sz val="11"/>
        <color rgb="FFFF0000"/>
        <rFont val="Calibri"/>
        <family val="2"/>
      </rPr>
      <t>des populations</t>
    </r>
    <r>
      <rPr>
        <sz val="11"/>
        <color theme="1"/>
        <rFont val="Calibri"/>
        <family val="2"/>
      </rPr>
      <t xml:space="preserve"> dans le besoin/à risque : 
Correspond au nombre estimé d'hommes qui répondent aux critères de la circoncision</t>
    </r>
  </si>
  <si>
    <t xml:space="preserve">Cible du pays : 
1) Se rapporte au plan stratégique national ou à toute autre cible du pays approuvée plus récemment.
2) « # » correspond au nombre d'hommes ciblés pour être circoncis </t>
  </si>
  <si>
    <r>
      <t>Cible nationale déjà couverte :
La cible du pays déjà couverte est ventilée selon l'origine des ressources, ressources nationales (</t>
    </r>
    <r>
      <rPr>
        <sz val="11"/>
        <color rgb="FFFF0000"/>
        <rFont val="Arial"/>
        <family val="2"/>
      </rPr>
      <t>rangée</t>
    </r>
    <r>
      <rPr>
        <sz val="11"/>
        <color theme="1"/>
        <rFont val="Arial"/>
        <family val="2"/>
      </rPr>
      <t> C1) et ressources extérieures (</t>
    </r>
    <r>
      <rPr>
        <sz val="11"/>
        <color rgb="FFFF0000"/>
        <rFont val="Arial"/>
        <family val="2"/>
      </rPr>
      <t>rangée</t>
    </r>
    <r>
      <rPr>
        <sz val="11"/>
        <color theme="1"/>
        <rFont val="Arial"/>
        <family val="2"/>
      </rPr>
      <t xml:space="preserve"> C2). Les investissements du secteur privé national doivent figurer dans les sources nationales. Dans les cas où une partie de la cible est </t>
    </r>
    <r>
      <rPr>
        <sz val="11"/>
        <color rgb="FFFF0000"/>
        <rFont val="Arial"/>
        <family val="2"/>
      </rPr>
      <t>couverte</t>
    </r>
    <r>
      <rPr>
        <sz val="11"/>
        <color theme="1"/>
        <rFont val="Arial"/>
        <family val="2"/>
      </rPr>
      <t xml:space="preserve"> pendant l'année par une subvention en cours du Fonds mondial (se terminant avant le début de la nouvelle période de mise en œuvre), le montant correspondant peut être inclus dans la catégorie des ressources extérieures. 
Une fois les </t>
    </r>
    <r>
      <rPr>
        <sz val="11"/>
        <color rgb="FFFF0000"/>
        <rFont val="Arial"/>
        <family val="2"/>
      </rPr>
      <t>rangées</t>
    </r>
    <r>
      <rPr>
        <sz val="11"/>
        <color theme="1"/>
        <rFont val="Arial"/>
        <family val="2"/>
      </rPr>
      <t xml:space="preserve"> C1 et C2 remplies, le total de la cible nationale déjà couvert s'affiche automatiquement dans la rangée C3. Notez que la </t>
    </r>
    <r>
      <rPr>
        <sz val="11"/>
        <color rgb="FFFF0000"/>
        <rFont val="Arial"/>
        <family val="2"/>
      </rPr>
      <t>rangée</t>
    </r>
    <r>
      <rPr>
        <sz val="11"/>
        <color theme="1"/>
        <rFont val="Arial"/>
        <family val="2"/>
      </rPr>
      <t xml:space="preserve"> C3 est verrouillée et ne peut pas être modifiée. Par conséquent, si vous ne disposez de données ventilées entre ressources nationales et extérieures, indiquez le total dans la </t>
    </r>
    <r>
      <rPr>
        <sz val="11"/>
        <color rgb="FFFF0000"/>
        <rFont val="Arial"/>
        <family val="2"/>
      </rPr>
      <t>rangée</t>
    </r>
    <r>
      <rPr>
        <sz val="11"/>
        <color theme="1"/>
        <rFont val="Arial"/>
        <family val="2"/>
      </rPr>
      <t xml:space="preserve"> C1. Dans ce cas, précisez dans la cellule des observations que les données de la </t>
    </r>
    <r>
      <rPr>
        <sz val="11"/>
        <color rgb="FFFF0000"/>
        <rFont val="Arial"/>
        <family val="2"/>
      </rPr>
      <t>rangée</t>
    </r>
    <r>
      <rPr>
        <sz val="11"/>
        <color theme="1"/>
        <rFont val="Arial"/>
        <family val="2"/>
      </rPr>
      <t> C1 correspondent au total des ressources nationales et extérieures.</t>
    </r>
  </si>
  <si>
    <r>
      <t>Déficit programmatique :
Le déficit programmatique est calculé à partir de la cible du pays (</t>
    </r>
    <r>
      <rPr>
        <sz val="11"/>
        <color rgb="FFFF0000"/>
        <rFont val="Calibri"/>
        <family val="2"/>
      </rPr>
      <t>rangée</t>
    </r>
    <r>
      <rPr>
        <sz val="11"/>
        <color theme="1"/>
        <rFont val="Calibri"/>
        <family val="2"/>
      </rPr>
      <t> B).</t>
    </r>
  </si>
  <si>
    <r>
      <t xml:space="preserve">Observations/Hypothèses :
1) Indiquez la zone cible
2) Précisez qui sont les autres sources de financement
3) Avec les cibles du pays, dans la colonne destinée aux observations, indiquez la proportion d'hommes circoncis (couverture actuelle et </t>
    </r>
    <r>
      <rPr>
        <sz val="11"/>
        <color rgb="FFFF0000"/>
        <rFont val="Calibri"/>
        <family val="2"/>
      </rPr>
      <t>ciblée</t>
    </r>
    <r>
      <rPr>
        <sz val="11"/>
        <color theme="1"/>
        <rFont val="Calibri"/>
        <family val="2"/>
      </rPr>
      <t xml:space="preserve">, qui doit inclure le nombre cumulé d'hommes circoncis) à partir des données disponibles provenant d'enquêtes ou de programmes </t>
    </r>
  </si>
  <si>
    <r>
      <t>Просьба заполнить отдельные таблицы программных пробелов для трех-шести приоритетных модулей в заявке на финансирование по ВИЧ. Ниже перечислены возможные модули и</t>
    </r>
    <r>
      <rPr>
        <sz val="11"/>
        <color theme="1"/>
        <rFont val="Arial"/>
        <family val="2"/>
      </rPr>
      <t xml:space="preserve"> относящиеся к ним мероприятия, которые можно выбрать. Заполнять таблицы следует только по тем мероприятиям/показателям,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«Пособии по применению модульной системы». 
Руководящие указания относительно заполнения данной таблицы программных пробелов содержатся в Информационном бюллетене Глобального фонда по ВИЧ, в котором содержатся ссылки на соответствующую техническую документацию. 
Приоритетные модули:
- Лечение, уход и поддержка
          -&gt; Дифференцированное оказание услуг по АРТ
- ТБ / ВИЧ
          -&gt; Комплексные меры борьбы с коинфекцией ТБ/ВИЧ
- ППМР
          -&gt; Профилактика вертикальной передачи ВИЧ-инфекции
- Программы профилактики для обшего населения 
          -&gt; Мужское обрезание
          -&gt; Распространение презервативов
- Программы профилактики для основных затронутых групп населения*
          -&gt; Определенный пакет услуг 
          -&gt; Услуги по тестированию на ВИЧ
          -&gt; Распространение презервативов
         -&gt; Доконтактная профилактика
- Программы профилактики для ПИН и их партнеров
          -&gt; Программы распространения игл и шприцев
          -&gt; ОЗТ и прочие виды лечения наркотической зависимости для ПИН
</t>
    </r>
  </si>
  <si>
    <t xml:space="preserve">Программы профилактики для общего населения - мужское обрезание: 
рекомендовано в 16 приоритетных странах с высокими показателями распространенности ВИЧ, низкими показателями мужского обрезания и генерализированной эпидемией ВИЧ среди гетеросексуальных пар, т.е. в Ботсване, Замбии, Зимбабве,  Кении, Лесото, Малави, Мозамбике, Намибии, Объединенной Республике Танзания, Руанде, Свазиленде, Уганде, Центральноафриканской Республике, Эфиопии, Южной Африке и Южном Судане.
</t>
  </si>
  <si>
    <t>Программы профилактики для обшего населения - мужское обрезание</t>
  </si>
  <si>
    <t>Процентная доля применяющих ДКП лиц из основных затронутых групп населения среди приоритетных групп населения для ДКП</t>
  </si>
  <si>
    <t>Программы профилактики для обшего населения</t>
  </si>
  <si>
    <t xml:space="preserve">Обшее население </t>
  </si>
  <si>
    <r>
      <t xml:space="preserve">VIH/SIDA - Tabla de </t>
    </r>
    <r>
      <rPr>
        <sz val="11"/>
        <color rgb="FFFF0000"/>
        <rFont val="Arial"/>
        <family val="2"/>
      </rPr>
      <t>brecha programática</t>
    </r>
    <r>
      <rPr>
        <sz val="11"/>
        <color theme="1"/>
        <rFont val="Arial"/>
        <family val="2"/>
      </rPr>
      <t xml:space="preserve"> 1 (por intervención prioritaria)</t>
    </r>
  </si>
  <si>
    <r>
      <t xml:space="preserve">VIH/SIDA - Tabla de </t>
    </r>
    <r>
      <rPr>
        <sz val="11"/>
        <color rgb="FFFF0000"/>
        <rFont val="Arial"/>
        <family val="2"/>
      </rPr>
      <t>brecha programática</t>
    </r>
    <r>
      <rPr>
        <sz val="11"/>
        <color theme="1"/>
        <rFont val="Arial"/>
        <family val="2"/>
      </rPr>
      <t xml:space="preserve"> 2 (por intervención prioritaria)</t>
    </r>
  </si>
  <si>
    <r>
      <t xml:space="preserve">VIH/SIDA - Tabla de </t>
    </r>
    <r>
      <rPr>
        <sz val="11"/>
        <color rgb="FFFF0000"/>
        <rFont val="Arial"/>
        <family val="2"/>
      </rPr>
      <t>brecha programática</t>
    </r>
    <r>
      <rPr>
        <sz val="11"/>
        <color theme="1"/>
        <rFont val="Arial"/>
        <family val="2"/>
      </rPr>
      <t xml:space="preserve"> 3 (por intervención prioritaria)</t>
    </r>
  </si>
  <si>
    <r>
      <t xml:space="preserve">VIH/SIDA - Tabla de </t>
    </r>
    <r>
      <rPr>
        <sz val="11"/>
        <color rgb="FFFF0000"/>
        <rFont val="Arial"/>
        <family val="2"/>
      </rPr>
      <t>brecha programática</t>
    </r>
    <r>
      <rPr>
        <sz val="11"/>
        <color theme="1"/>
        <rFont val="Arial"/>
        <family val="2"/>
      </rPr>
      <t xml:space="preserve"> 4 (por intervención prioritaria)</t>
    </r>
  </si>
  <si>
    <r>
      <t xml:space="preserve">VIH/SIDA - Tabla de </t>
    </r>
    <r>
      <rPr>
        <sz val="11"/>
        <color rgb="FFFF0000"/>
        <rFont val="Arial"/>
        <family val="2"/>
      </rPr>
      <t>brecha programática</t>
    </r>
    <r>
      <rPr>
        <sz val="11"/>
        <color theme="1"/>
        <rFont val="Arial"/>
        <family val="2"/>
      </rPr>
      <t xml:space="preserve"> 5 (por intervención prioritaria)</t>
    </r>
  </si>
  <si>
    <r>
      <t xml:space="preserve">VIH/SIDA - Tabla de </t>
    </r>
    <r>
      <rPr>
        <sz val="11"/>
        <color rgb="FFFF0000"/>
        <rFont val="Arial"/>
        <family val="2"/>
      </rPr>
      <t>brecha programática</t>
    </r>
    <r>
      <rPr>
        <sz val="11"/>
        <color theme="1"/>
        <rFont val="Arial"/>
        <family val="2"/>
      </rPr>
      <t xml:space="preserve"> 6 (por intervención prioritaria)</t>
    </r>
  </si>
  <si>
    <r>
      <t xml:space="preserve">Población </t>
    </r>
    <r>
      <rPr>
        <sz val="11"/>
        <color rgb="FFFF0000"/>
        <rFont val="Arial"/>
        <family val="2"/>
      </rPr>
      <t>meta</t>
    </r>
  </si>
  <si>
    <r>
      <t xml:space="preserve">A. Total de población </t>
    </r>
    <r>
      <rPr>
        <sz val="11"/>
        <color rgb="FFFF0000"/>
        <rFont val="Arial"/>
        <family val="2"/>
      </rPr>
      <t xml:space="preserve">estimada </t>
    </r>
    <r>
      <rPr>
        <sz val="11"/>
        <color theme="1"/>
        <rFont val="Arial"/>
        <family val="2"/>
      </rPr>
      <t>con necesidades/en riesgo</t>
    </r>
  </si>
  <si>
    <t>B. Metas del país (según el Plan Estratégico Nacional)</t>
  </si>
  <si>
    <t>C1. Necesidades del país que se van a cubrir con recursos nacionales</t>
  </si>
  <si>
    <t xml:space="preserve">C2. Necesidades del país que se van a cubrir con recursos externos </t>
  </si>
  <si>
    <t>C. Necesidades totales del país ya cubiertas</t>
  </si>
  <si>
    <t>Brecha programática</t>
  </si>
  <si>
    <t>D. Déficit anual previsto para cubrir la necesidad: 
A - C</t>
  </si>
  <si>
    <t xml:space="preserve">Necesidades del país cubiertas por el monto asignado </t>
  </si>
  <si>
    <t xml:space="preserve">G. Déficit restante: A - F </t>
  </si>
  <si>
    <t>D. Déficit anual previsto para alcanzar la meta del país: B - C</t>
  </si>
  <si>
    <t>G. Déficit restante: A - F</t>
  </si>
  <si>
    <t>Todos los "%" de las metas de las filas C a G están basados en la meta numérica de la fila B</t>
  </si>
  <si>
    <r>
      <t xml:space="preserve">Tabla de </t>
    </r>
    <r>
      <rPr>
        <sz val="11"/>
        <color rgb="FFFF0000"/>
        <rFont val="Arial"/>
        <family val="2"/>
      </rPr>
      <t>brecha programática</t>
    </r>
    <r>
      <rPr>
        <sz val="11"/>
        <color theme="1"/>
        <rFont val="Arial"/>
        <family val="2"/>
      </rPr>
      <t xml:space="preserve"> para la profilaxis previa a la exposición (PrEP) </t>
    </r>
  </si>
  <si>
    <r>
      <t xml:space="preserve">Tabla de </t>
    </r>
    <r>
      <rPr>
        <sz val="11"/>
        <color rgb="FFFF0000"/>
        <rFont val="Arial"/>
        <family val="2"/>
      </rPr>
      <t>brecha programática</t>
    </r>
    <r>
      <rPr>
        <sz val="11"/>
        <color theme="1"/>
        <rFont val="Arial"/>
        <family val="2"/>
      </rPr>
      <t xml:space="preserve"> para el VIH/SIDA - Preservativos </t>
    </r>
  </si>
  <si>
    <t>B1. Metas del país - preservativos masculinos (según el Plan Estratégico Nacional)</t>
  </si>
  <si>
    <t>B2. Metas del país - preservativos femeninos (según el Plan Estratégico Nacional)</t>
  </si>
  <si>
    <t xml:space="preserve">D1. Déficit anual previsto para cubrir la necesidad - preservativos masculinos: B1 - C4 </t>
  </si>
  <si>
    <t xml:space="preserve">D2. Déficit anual previsto para cubrir la necesidad - preservativos femeninos: B2 - C5 </t>
  </si>
  <si>
    <t>G1. Déficit restante - preservativos masculinos: B1 - F1</t>
  </si>
  <si>
    <t>G2. Déficit restante - preservativos femeninos: B2 - F2</t>
  </si>
  <si>
    <r>
      <t xml:space="preserve">Programas de prevención destinados </t>
    </r>
    <r>
      <rPr>
        <sz val="11"/>
        <color rgb="FFFF0000"/>
        <rFont val="Arial"/>
        <family val="2"/>
      </rPr>
      <t>para</t>
    </r>
    <r>
      <rPr>
        <sz val="11"/>
        <color theme="1"/>
        <rFont val="Arial"/>
        <family val="2"/>
      </rPr>
      <t xml:space="preserve"> poblaciones clave</t>
    </r>
  </si>
  <si>
    <t>Programas de prevención integral para las personas que se inyectan drogas y sus parejas</t>
  </si>
  <si>
    <t>Personas que se inyectan drogas y sus parejas</t>
  </si>
  <si>
    <r>
      <t xml:space="preserve">Tabla de </t>
    </r>
    <r>
      <rPr>
        <sz val="11"/>
        <color rgb="FFFF0000"/>
        <rFont val="Arial"/>
        <family val="2"/>
      </rPr>
      <t>brecha programática</t>
    </r>
    <r>
      <rPr>
        <sz val="11"/>
        <color theme="1"/>
        <rFont val="Arial"/>
        <family val="2"/>
      </rPr>
      <t xml:space="preserve"> para el VIH/SIDA - Programas de agujas y jeringuillas </t>
    </r>
  </si>
  <si>
    <t>B. Meta del país - Número de agujas y jeringuillas que se van a distribuir (según el Plan Estratégico Nacional)</t>
  </si>
  <si>
    <t>D. Déficit anual previsto para satisfacer las necesidad - agujas y jeringuillas: B - C</t>
  </si>
  <si>
    <t>G. Déficit restante - agujas y jeringuillas: B - F</t>
  </si>
  <si>
    <t xml:space="preserve">Por favor, complete separadamente las tablas de brecha programática para los módulos prioritarios 3-6 incluidos en la solicitud de financiamiento para el VIH. La lista siguiente indica los posibles módulos y las intervenciones pertinentes correspondientes. Complete las tablas solo para las intervenciones o indicadores aprobados e incluidos en la solicitud de financiamiento. Consulte en el Manual del Marco Modular una lista de todos los módulos, las intervenciones con su correspondiente descripción y los indicadores. En la nota informativa del Fondo Mundial sobre el VIH se pueden consultar las instrucciones sobre cómo completar esta tabla de brecha programática, así como los documentos de directrices técnicas pertinentes.
Módulos prioritarios:
- Tratamiento, atención y apoyo
          -&gt; Prestación de servicios diferenciados de tratamiento antirretroviral
- Tuberculosis/VIH
          -&gt; Intervenciones colaborativas de tuberculosis y VIH
- PTMI 
          -&gt; Prevención de la transmisión vertical del VIH
- Programas de prevención para la población general 
          -&gt; circuncisión masculina 
          -&gt; preservativos distribuidos 
- Programas de prevención destinados a las poblaciones clave*
          -&gt; paquete definido de servicios 
          -&gt; servicios de pruebas de VIH 
          -&gt; preservativos distribuidos
         -&gt; profilaxis previa a la exposición
- Programas de prevención integral para personas que se inyectan drogas y sus parejas
          -&gt; Programas de agujas y jeringuillas 
          -&gt; Terapia de sustitución de opiáceos y otros tratamientos para la drogodependencia de personas que se inyectan drogas
</t>
  </si>
  <si>
    <t>*Estos módulos hacen referencia a las siguientes poblaciones clave: trabajadores del sexo y sus clientes; hombres que tienen relaciones sexuales con hombres; personas transgénero, personas que se inyectan drogas y sus parejas; personas en las prisiones y en otros entornos de reclusión; adolescentes y jóvenes dentro y fuera de las escuelas; y otras poblaciones vulnerables.</t>
  </si>
  <si>
    <t xml:space="preserve">Para empezar a completar cada tabla, especifique el módulo prioritario o la intervención pertinente seccionándolos de la lista desplegable incluida junto a la fila  "Módulo prioritario". Al seleccionar un módulo o intervención, el indicador de cobertura correspondiente aparecerá a continuación de forma automática. Es obligatorio completar las celdas vacías destacadas en blanco. Las celdas destacadas en color morado se completarán de forma automática.
Una vez seleccionado el módulo o intervención, especifique la población destinataria de la lista desplegable incluida junto a la fila "Población destinataria". Para los módulos relacionados con la prevención, complete separadamente una tabla de análisis de brecha programática para cada población clave a la que se dirige el programa. Para el tratamiento antirretroviral, se recomienda completar tablas distintas para los adultos y los niños, si bien también se proporciona la opción de completarlo de manera agregada.
Aunque es preciso completar la mayoría de las tablas en la pestaña "Tablas de VIH"; se han incluido tablas personalizadas e independientes para la circuncisión y los preservativos distribuidos. Ha sido necesario personalizar las tablas en estos casos porque en la tabla de déficit para los preservativos se debe incluir un desglose de los preservativos masculinos y femeninos y ambas tablas calculan el brecha programática basándose en la meta del país y no en las necesidades del mismo. En estas tablas se ha completado previamente la fila "Módulo prioritario". Sin embargo, en el caso de la tabla para los preservativos, será necesario introducir un valor en la fila "Población clave". Complete solo aquellas tablas incluidas en la solicitud de financiamiento. 
Si se presentan solicitudes de financiamiento separadas para la tuberculosis y el VIH, se deberán incluir en ambas las tablas de análisis de déficit para las intervenciones de tuberculosis/VIH. En caso de presentar una solicitud conjunta para tuberculosis/VIH,complete las tablas incluidas en el archivo de Excel de brecha programática conjunto para tuberculosis/VIH.
En las instrucciones siguientes se explica detalladamente cómo completar la tabla de déficit para cada módulo. Tenga presente que hay varios indicadores de cobertura para las intervenciones conjuntas de tuberculosis/VIH, por lo que se deberán completar separadamente las tablas pertinentes. Recuerde que solo tiene que completar las tablas correspondientes a los módulos prioritarios 3-6. </t>
  </si>
  <si>
    <t>Si el número de tablas incluidas en el fichero de Excel no es suficiente o el solicitante quiere presentar una tabla para un módulo o intervención que no aparece indicado en las instrucciones, podrá utilizar la tabla en blanco incluida en la pestaña denominada "Tabla en blanco".</t>
  </si>
  <si>
    <t>Tratamiento, atención y apoyo: prestación de servicios diferenciados de tratamiento antirretroviral (a completar por separado para adultos y niños)</t>
  </si>
  <si>
    <t>Meta del país:
1) Se refiere al Plan Estratégico Nacional (PEN) o a la última meta del país acordada.
2) "#" se refiere al número total de personas que recibirán tratamiento antirretroviral.
3) "%" se refiere al número de adultos y niños que se espera que reciba tratamiento antirretroviral entre todos los adultos y niños que viven con el VIH.</t>
  </si>
  <si>
    <t>Necesidades del país ya alcanzadas:
Las necesidades del país ya alcanzadas se desglosan en aquellas que serán financiadas por recursos nacionales (fila C1) y recursos externos (fila C2). Las inversiones nacionales del sector privado se incluirán entre las fuentes de financiamiento nacionales. En los casos en que parte de una necesidad durante el año esté financiada por una subvención en curso del Fondo Mundial (es decir, una subvención que finalice antes de comenzar el nuevo periodo de ejecución), esta podrá incluirse en la categoría de recursos externos. 
Una vez completadas las filas C1 y C2, la necesidad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conjuntamente al total de recursos nacionales y externos.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</si>
  <si>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</si>
  <si>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Comentarios/supuestos:
1) Especifique el área objetivo en caso de cobertura subnacional.
2) Especifique cuáles son las otras fuentes de financiamiento.
3) Indique el número de personas candidato a recibir tratamiento antirretroviral de acuerdo con las directrices nacionales para los criterios de tratamiento antirretroviral y la cobertura actual según estas directrices. Indique esta información para cada una de las categorías de desglose que haya (por ejemplo, para niños y adultos).</t>
  </si>
  <si>
    <t>Meta del país:
1) Se refiere al Plan Estratégico Nacional (PEN) o a la última meta del país acordada.
2) "#" se refiere al número de mujeres embarazadas seropositivas que está previsto que reciban medicamentos antirretrovirales para reducir el riesgo de transmisión maternoinfantil durante el embarazo y el parto.
3) "%" se refiere al porcentaje de mujeres embarazadas seropositivas que recibe antirretrovirales para reducir el riesgo de transmisión maternoinfantil entre el total estimado de mujeres embarazadas seropositivas. Tenga en cuenta que, según las nuevas directrices de tratamiento de la OMS, todas las mujeres embarazadas y en período de lactancia son candidatas a recibir tratamiento antirretroviral.</t>
  </si>
  <si>
    <r>
      <rPr>
        <sz val="11"/>
        <color rgb="FFFF0000"/>
        <rFont val="Arial"/>
        <family val="2"/>
      </rPr>
      <t>Brecha programática:</t>
    </r>
    <r>
      <rPr>
        <sz val="11"/>
        <rFont val="Arial"/>
        <family val="2"/>
      </rPr>
      <t xml:space="preserve">
</t>
    </r>
    <r>
      <rPr>
        <sz val="11"/>
        <color rgb="FFFF0000"/>
        <rFont val="Arial"/>
        <family val="2"/>
      </rPr>
      <t>La brecha programática</t>
    </r>
    <r>
      <rPr>
        <sz val="11"/>
        <rFont val="Arial"/>
        <family val="2"/>
      </rPr>
      <t xml:space="preserve"> se calcula en base a la necesidad total (fila A).</t>
    </r>
  </si>
  <si>
    <r>
      <t xml:space="preserve">Tuberculosis/VIH - Intervenciones </t>
    </r>
    <r>
      <rPr>
        <sz val="11"/>
        <color rgb="FFFF0000"/>
        <rFont val="Arial"/>
        <family val="2"/>
      </rPr>
      <t>colaborativas de tuberculosis y VIH</t>
    </r>
    <r>
      <rPr>
        <sz val="11"/>
        <color theme="1"/>
        <rFont val="Arial"/>
        <family val="2"/>
      </rPr>
      <t>: prueba de detección de tuberculosis entre los pacientes seropositivos</t>
    </r>
  </si>
  <si>
    <t>Meta del país:
1) Se refiere al Plan Estratégico Nacional (PEN) o a la última meta del país acordada.
2) "#" se refiere al número de pacientes con tuberculosis (casos nuevos y recaídas) registrados con estado serológico conocido respecto al VIH.
3) "%" se refiere al porcentaje de pacientes con tuberculosis (casos nuevos y recaídas) registrado con estado serológico conocido respecto al VIH entre el número total de pacientes con tuberculosis (casos nuevos y recaídas) registrados.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</si>
  <si>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</si>
  <si>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 xml:space="preserve">Meta del país:
1)  Se refiere al Plan Estratégico Nacional (PEN) o a la última meta del país acordada.
2) "#" se refiere al número de pacientes seropositivos con tuberculosis (casos nuevos y recaídas) que reciben tratamiento antirretroviral.
3) "%" se refiere al porcentaje de los pacientes seropositivos con tuberculosis (casos nuevos y recaídas) que recibe tratamiento antirretroviral entre el total de pacientes seropositivos con tuberculosis (casos nuevos y recaídas) registrados. </t>
  </si>
  <si>
    <t>Programas de prevención para poblaciones clave - paquete definido de servicios
Complete una tabla para cada una de las poblaciones clave objetivo relevantes en la solicitud de financiacón,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</si>
  <si>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está previsto alcanzar mediante un paquete definido de servicios de prevención.
3) "%" se refiere al porcentaje de personas alcanzado por un paquete definido de servicios de prevención entre el número estimado de personas en la población clave indicada.</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</si>
  <si>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en base a la necesidad total (fila A).</t>
    </r>
  </si>
  <si>
    <t xml:space="preserve">Comentarios/supuestos:
1) Especifique el área objetivo.
2) Especifique cuáles son las otras fuentes de financiamiento.
3) Especifique las intervenciones que se incluyen en el paquete. El paquete debe hacer referencia a un conjunto definido de intervenciones que deben recibir las personas y en torno al cual estas se incluyen en los resultados; es decir, solamente se deben contar las personas que hayan recibido el conjunto completo de intervenciones del paquete definido. </t>
  </si>
  <si>
    <t>Programas de prevención para poblaciones clave - pruebas de VIH
Complete una tabla para cada una de las poblaciones clave objetivo,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Seleccione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</si>
  <si>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se espera que se someta a las pruebas de VIH en el año indicado.
3) "%" se refiere al porcentaje de personas que se someterá a las pruebas de VIH en el año indicado entre el número estimado de personas en la población clave indicada.</t>
  </si>
  <si>
    <t>Pestaña "Tablas de déficit para el PEN"</t>
  </si>
  <si>
    <r>
      <rPr>
        <sz val="11"/>
        <color rgb="FFFF0000"/>
        <rFont val="Arial"/>
        <family val="2"/>
      </rPr>
      <t>Programas de prevención para personas que se inyectan drogas y sus parejas</t>
    </r>
    <r>
      <rPr>
        <sz val="11"/>
        <color theme="1"/>
        <rFont val="Arial"/>
        <family val="2"/>
      </rPr>
      <t xml:space="preserve"> - Programas de agujas y jeringuillas</t>
    </r>
  </si>
  <si>
    <t xml:space="preserve">Población estimada con necesidades/en riesgo:
Se refiere al número estimado de personas que se inyectan drogas. </t>
  </si>
  <si>
    <t>Agujas y jeringuillas que se van a distribuir por persona al año: 
Especifique el número de agujas y jeringuillas que se espera distribuir por persona al año.
Para más información, consulte las directrices de la OMS:</t>
  </si>
  <si>
    <t>Metas posibles: Baja ←100 ← Media →200→Alta
Tenga presente que los niveles requeridos para prevenir el virus de la hepatitis C seguramente serán muy superiores a los que aquí se proponen.
Este número deberá ser calculado aún cuando no se disponga de datos sobre el número de agujas y jeringuillas vendidas en las farmacias.</t>
  </si>
  <si>
    <t>Meta del país:
1) Se refiere al Plan Estratégico Nacional (PEN) o a la última meta del país acordada.
2) "#" se refiere al número de agujas y jeringuillas que se espera distribuir a través del programa cada año en base a la cobertura prevista para las personas que se inyectan drogas y el número registrado de agujas y jeringuillas necesarias por cada persona atendida.</t>
  </si>
  <si>
    <t>Meta del país:
1) Se refiere al Plan Estratégico Nacional (PEN) o a la última meta del país acordada.
2) "#" se refiere al número de personas que se inyectan drogas que se espera que reciban terapia de sustitución con opiáceos.
3) "%" se refiere al porcentaje de personas que se inyecta drogas que recibe terapia de sustitución con opiáceos entre el número estimado de personas que se inyectan drogas.</t>
  </si>
  <si>
    <r>
      <t xml:space="preserve">Pestaña "Tablas de </t>
    </r>
    <r>
      <rPr>
        <sz val="11"/>
        <color rgb="FFFF0000"/>
        <rFont val="Arial"/>
        <family val="2"/>
      </rPr>
      <t>brecha programática</t>
    </r>
    <r>
      <rPr>
        <sz val="11"/>
        <color theme="1"/>
        <rFont val="Arial"/>
        <family val="2"/>
      </rPr>
      <t xml:space="preserve"> para la profilaxis previa a la exposición (PreP)"</t>
    </r>
  </si>
  <si>
    <r>
      <t xml:space="preserve">Programas de prevención integral destinados a las poblaciones clave - Profilaxis previa a la exposición (PreP). Complete una tabla para cada una de las poblaciones clave objetivo relevantes en la solicitud de financiación,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En caso de seleccionar "otras poblaciones vulnerables", especifique de cuáles se trata en el apartado reservado a los comentarios.</t>
    </r>
  </si>
  <si>
    <t>Meta del país:
1) Se refiere al Plan Estratégico Nacional (PEN) o a la última meta del país acordada.
2) "#" se refiere al número de personas de la población clave indicada que se espera que reciba profilaxis previa a la exposición (PreP) en el año especificado.  
3) "%" se refiere al porcentaje de personas que recibe profilaxis previa a la exposición (PreP) respecto del número estimado de personas de la población clave indicada en el año especificado.</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</si>
  <si>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de forma automática en base a la meta del país (fila B)</t>
    </r>
  </si>
  <si>
    <t>Pestaña "Tablas de déficit para preservativos"</t>
  </si>
  <si>
    <t xml:space="preserve">Número total de preservativos necesarios: 
Se refiere al número estimado de preservativos necesarios (masculinos y femeninos) según el ejercicio nacional de cuantificación de preservativos.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</si>
  <si>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 xml:space="preserve">Meta del país:
1) Se refiere al Plan Estratégico Nacional (PEN) o a la última meta del país acordada.
2) "#" se refiere al número de preservativos masculinos y femeninos que se espera distribuir a través del programa con base en la cobertura prevista de la población general.
</t>
  </si>
  <si>
    <t>Meta del país ya alcanzada:
Las metas del país ya alcanzadas se desglosan primero por el tipo de recurso de financiamiento, seguido del tipo de preservativo.
Tipo de recurso: las metas del país ya alcanzadas se dividen entre las metas que van a financiarse con recursos nacionales (fila C1) y aquellas que van a financiarse con recursos externos (C2). Las inversiones nacionales del sector privado se incluirán entre las fuentes nacionales. En los casos en que parte de una meta durante el año se financie con una subvención en curso del Fondo Mundial (es decir, una subvención que finalice antes de comenzar el nuevo período de ejecución), esta podrá incluirse en la categoría de recursos externos. Una vez cumplimentadas las filas C1 y C2, la meta total del país se calcula de forma automática en la fila C3.
Tipo de preservativo: las metas del país ya alcanzadas se desglosan por tipo de preservativo: masculino (C4) y femenino (C5). Una vez cumplimentadas las filas C4 y C5, el total se calcula de forma automática en la fila C6. Si no se dispone de datos para las filas C1 y C2, complete solo las filas C4 y C5.</t>
  </si>
  <si>
    <t xml:space="preserve">Comentarios/supuestos:
1) Especifique el método de predicción empleado en la casilla de comentarios (filas A1 y A2). 
2) Indique si el cálculo tiene en cuenta los preservativos necesarios para la planificación familiar, además del número requerido para los programas de prevención del VIH (filas A1 y A2).                                                                                                                                         
3) Especifique la cobertura esperada para la población general - filas B1 y B2 y filas E1 y E2.
4) Especifique cuáles son las otras fuentes de financiamiento. </t>
  </si>
  <si>
    <r>
      <t xml:space="preserve">Programas de prevención para las poblaciones clave - preservativos disribuidos. Complete una tabla para cada una de las poblaciones clave objetivo relevantes,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xml:space="preserve">". En caso de seleccionar "otras poblaciones vulnerables", especifique de cuáles se trata en el apartado reservado a los comentarios. Para completar la tabla de </t>
    </r>
    <r>
      <rPr>
        <sz val="11"/>
        <color rgb="FFFF0000"/>
        <rFont val="Arial"/>
        <family val="2"/>
      </rPr>
      <t>brechas</t>
    </r>
    <r>
      <rPr>
        <sz val="11"/>
        <color theme="1"/>
        <rFont val="Arial"/>
        <family val="2"/>
      </rPr>
      <t xml:space="preserve"> para los hombres que tienen relaciones sexuales con hombres, no se tendrán en cuenta las filas correspondientes a los preservativos femeninos.</t>
    </r>
  </si>
  <si>
    <r>
      <t xml:space="preserve">Población </t>
    </r>
    <r>
      <rPr>
        <sz val="11"/>
        <color rgb="FFFF0000"/>
        <rFont val="Arial"/>
        <family val="2"/>
      </rPr>
      <t>meta</t>
    </r>
    <r>
      <rPr>
        <sz val="11"/>
        <color theme="1"/>
        <rFont val="Arial"/>
        <family val="2"/>
      </rPr>
      <t xml:space="preserve">: se refiere al número estimado de personas de la población clave especificada en el país </t>
    </r>
  </si>
  <si>
    <t xml:space="preserve">Número total de preservativos necesarios: 
Se refiere al número estimado de preservativos necesarios (masculinos y femeninos).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</si>
  <si>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Meta del país:
1) Se refiere al Plan Estratégico Nacional (PEN) o a la última meta del país acordada.
2) "#" se refiere al número de preservativos masculinos y femeninos que se espera distribuir a través del programa con base en la cobertura prevista para las poblaciones clave.</t>
  </si>
  <si>
    <t xml:space="preserve">Comentarios/supuestos:
1) Especifique la metodología de predicción empleada en la casilla de comentarios (filas A1 y A2). 
2) Especifique la cobertura esperada para las poblaciones clave - filas B1 y B2 y filas E1 y E2.
4) Especifique cuáles son las otras fuentes de financiamiento. </t>
  </si>
  <si>
    <r>
      <t xml:space="preserve">Pestaña "Tabla de </t>
    </r>
    <r>
      <rPr>
        <sz val="11"/>
        <color rgb="FFFF0000"/>
        <rFont val="Arial"/>
        <family val="2"/>
      </rPr>
      <t>brecha</t>
    </r>
    <r>
      <rPr>
        <sz val="11"/>
        <color theme="1"/>
        <rFont val="Arial"/>
        <family val="2"/>
      </rPr>
      <t xml:space="preserve"> para la circuncisión"</t>
    </r>
  </si>
  <si>
    <t xml:space="preserve">Programas de prevención para la población general - circuncisión: 
Requerida para los 16 países prioritarios con alta prevalencia de VIH, niveles bajos de circuncisión y epidemias de VIH generalizadas de carácter heterosexual, es decir, Botsuana, Etiopía, República Centroafricana, Kenia, Lesoto, Malaui, Mozambique, Namibia, Ruanda, Sudáfrica, Sudán del Sur, Suazilandia, Uganda, República Unida de Tanzania, Zambia y Zimbabue. </t>
  </si>
  <si>
    <t>Población estimada con necesidades/en riesgo: 
Se refiere al número estimado de hombres apto para la práctica de la circuncisión.</t>
  </si>
  <si>
    <t xml:space="preserve">Meta del país: 
1) Se refiere al Plan Estratégico Nacional (PEN) o a la última meta del país acordada.
2) "#": se refiere al número de hombres a quienes se planea practicar la circuncisión. 
</t>
  </si>
  <si>
    <t xml:space="preserve">Meta del país ya alcanzada:
Las metas del país ya alcanzadas se desglosan en aquellas que se financiarán con recursos nacionales (fila C1) y recursos externos (fila C2). Las inversiones nacionales del sector privado se incluirán entre las fuentes de financiamiento nacionales. En los casos en que parte de una meta durante el año se financie con una subvención en curso del Fondo Mundial (es decir, una subvención que finalice antes de comenzar el nuevo período de ejecución), ésta podrá incluirse en la categoría de recursos externos. 
Una vez completadas las filas C1 y C2, la meta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
</t>
  </si>
  <si>
    <t>Lea detenidamente la hoja de instrucciones antes de completar la tabla de brecha programática.</t>
  </si>
  <si>
    <t xml:space="preserve">Para completar la portada, seleccione el tipo de zona geográfica y el tipo de solicitante de las listas desplegables.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</si>
  <si>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</si>
  <si>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t>Latest version updated December 2016</t>
  </si>
  <si>
    <t>Dernière version mise à jour décembre 2016</t>
  </si>
  <si>
    <t>Última versión actualizada diciembre 2016</t>
  </si>
  <si>
    <t>Последняя версия обновлена ​​декабря 2016</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</si>
  <si>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</si>
  <si>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</si>
  <si>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r>
      <rPr>
        <sz val="11"/>
        <color rgb="FFFF0000"/>
        <rFont val="Calibri"/>
        <family val="2"/>
      </rPr>
      <t>Traitement prise en charge et soutien</t>
    </r>
    <r>
      <rPr>
        <sz val="11"/>
        <color theme="1"/>
        <rFont val="Calibri"/>
        <family val="2"/>
      </rPr>
      <t>_</t>
    </r>
    <r>
      <rPr>
        <sz val="11"/>
        <color rgb="FFFF0000"/>
        <rFont val="Calibri"/>
        <family val="2"/>
      </rPr>
      <t>Prestation de services différenciées pour les traitements antirétroviraux</t>
    </r>
  </si>
  <si>
    <t>Tratamiento atención y apoyo_Prestación de servicios diferenciados de tratamiento antirretroviral</t>
  </si>
  <si>
    <t>Комплексные мероприятия по борьбе с коинфекцией ТБ.ВИЧ_Обследование на ТБ среди пациентов с ВИЧ</t>
  </si>
  <si>
    <t>Лечение уход и поддержка _ Дифференцированное оказание услуг по АРТ</t>
  </si>
  <si>
    <t>Interventions conjointes TB.VIH_Patients tuberculeux dont le statut sérologique vis.à.vis du VIH est connu</t>
  </si>
  <si>
    <t>Комплексные мероприятия по борьбе с коинфекцией ТБ.ВИЧ_Пациенты с ТБ с известным ВИЧ.статусом</t>
  </si>
  <si>
    <t>Комплексные мероприятия по борьбе с коинфекцией ТБ.ВИЧ_ ВИЧ.положительные пациенты с ТБ. получающие АРТ</t>
  </si>
  <si>
    <t>Intervenciones colaborativas de tuberculosis y VIH_Pacientes seropositivos con tuberculosis que reciben tratamiento antirretroviral</t>
  </si>
  <si>
    <t>IntervencionescolaborativasdetuberculosisyVIH_Pacientesseropositivoscontuberculoisquerecibentratamientoantirretroviral</t>
  </si>
  <si>
    <t>Seleccione su zona geográfica</t>
  </si>
  <si>
    <t>Выберите страну или регион...</t>
  </si>
  <si>
    <t>TB care and prevention- Case detection and diagnosis</t>
  </si>
  <si>
    <r>
      <t xml:space="preserve">Prévention et soins de la tuberculose - dépistage et diagnostic </t>
    </r>
    <r>
      <rPr>
        <sz val="11"/>
        <color rgb="FFFF0000"/>
        <rFont val="Calibri"/>
        <family val="2"/>
      </rPr>
      <t>des cas</t>
    </r>
  </si>
  <si>
    <r>
      <rPr>
        <sz val="11"/>
        <color theme="1"/>
        <rFont val="Calibri"/>
        <family val="2"/>
        <scheme val="minor"/>
      </rPr>
      <t>A</t>
    </r>
    <r>
      <rPr>
        <sz val="11"/>
        <color theme="1"/>
        <rFont val="Calibri"/>
        <family val="2"/>
        <scheme val="minor"/>
      </rPr>
      <t>tención y prevención de la tuberculosis</t>
    </r>
    <r>
      <rPr>
        <sz val="11"/>
        <color theme="1"/>
        <rFont val="Calibri"/>
        <family val="2"/>
        <scheme val="minor"/>
      </rPr>
      <t>:</t>
    </r>
    <r>
      <rPr>
        <sz val="11"/>
        <color theme="1"/>
        <rFont val="Calibri"/>
        <family val="2"/>
        <scheme val="minor"/>
      </rPr>
      <t xml:space="preserve"> detección de casos y diagnóstico</t>
    </r>
  </si>
  <si>
    <t>Уход в связи с ТБ и профилактика ТБ - выявление больных и диагностика</t>
  </si>
  <si>
    <t>Number of notified cases of all forms of TB- bacteriologically confirmed plus clinically diagnosed (new and relapse)</t>
  </si>
  <si>
    <t>Nombre de cas déclarés de tuberculose, toutes formes confondues, bactériologiquement confirmés et cliniquement diagnostiqués, nouveaux cas et récidives</t>
  </si>
  <si>
    <r>
      <t xml:space="preserve">Número de casos notificados de </t>
    </r>
    <r>
      <rPr>
        <sz val="11"/>
        <color rgb="FFFF0000"/>
        <rFont val="Arial"/>
        <family val="2"/>
      </rPr>
      <t>tuberculosis (todas las formas) c</t>
    </r>
    <r>
      <rPr>
        <sz val="11"/>
        <color theme="1"/>
        <rFont val="Arial"/>
        <family val="2"/>
      </rPr>
      <t>onfirmados bacteriológicamente y con diagnóstico clínico, casos nuevos y recaídas</t>
    </r>
  </si>
  <si>
    <t>Число зарегистрированных случаев ТБ всех форм – бактериологически подтвержденных и клинически продиагностированных (новых и рецидивов)</t>
  </si>
  <si>
    <t>MDR-TB- Case Detection and Diagnosis</t>
  </si>
  <si>
    <r>
      <rPr>
        <sz val="11"/>
        <color theme="1"/>
        <rFont val="Calibri"/>
        <family val="2"/>
      </rPr>
      <t>Tuberculose multirésistante-</t>
    </r>
    <r>
      <rPr>
        <sz val="11"/>
        <color rgb="FFFF0000"/>
        <rFont val="Calibri"/>
        <family val="2"/>
      </rPr>
      <t>Détection et diagnostic des cas</t>
    </r>
  </si>
  <si>
    <t>Tuberculosis multirresistente (TB-MR): detección de casos y diagnóstico</t>
  </si>
  <si>
    <t>МЛУ-ТБ  - выявление больных и диагностика</t>
  </si>
  <si>
    <t>Number of TB cases with RR-TB and/or MDR-TB notified</t>
  </si>
  <si>
    <t>Nombre de cas de tuberculose, résistante à la rifampicine et/ou tuberculose multirésistante confirmés</t>
  </si>
  <si>
    <t>Número de casos de tuberculosis resistente a la rifampicina y/o tuberculosis multirresistente notificados</t>
  </si>
  <si>
    <t>Число зарегистрированных случаев туберкулеза, устойчивого к рифампицину, и/или МЛУ-ТБ</t>
  </si>
  <si>
    <t>entidad no vinculada a un MCP</t>
  </si>
  <si>
    <t>MDR-TB- Treatment</t>
  </si>
  <si>
    <r>
      <rPr>
        <sz val="11"/>
        <color theme="1"/>
        <rFont val="Calibri"/>
        <family val="2"/>
      </rPr>
      <t>Tuberculose multirésistante- Traitement</t>
    </r>
  </si>
  <si>
    <t xml:space="preserve">Tuberculosis multirresistente (TB-MR): tratamiento </t>
  </si>
  <si>
    <t>МЛУ-ТБ  - лечение</t>
  </si>
  <si>
    <t xml:space="preserve">Number of notified cases with RR-TB and/or MDR-TB that began second-line treatment </t>
  </si>
  <si>
    <t>Nombre de cas de tuberculose résistante à la rifampicine et/ou tuberculose multirésistante qui ont commencé un traitement de deuxième intention</t>
  </si>
  <si>
    <t>Número de casos notificados de TB-RR y/o TB-MR que han comenzado un tratamiento de segunda línea</t>
  </si>
  <si>
    <t>Число зарегистрированных случаев туберкулеза, устойчивого к рифампицину, и/или МЛУ-ТБ, по которым начато лечение препаратами второго ряда</t>
  </si>
  <si>
    <r>
      <rPr>
        <sz val="11"/>
        <color theme="1"/>
        <rFont val="Calibri"/>
        <family val="2"/>
      </rPr>
      <t>Tuberculose et VIH - Interventions conjointes de lutte contre la tuberculose et le VIH - Dépistage de la tuberculose parmi les patients atteints du VIH</t>
    </r>
  </si>
  <si>
    <r>
      <rPr>
        <sz val="11"/>
        <color rgb="FFFF0000"/>
        <rFont val="Calibri"/>
        <family val="2"/>
        <scheme val="minor"/>
      </rPr>
      <t>Intervenciones colaborativas de tuberculosis y VIH</t>
    </r>
    <r>
      <rPr>
        <sz val="11"/>
        <color theme="1"/>
        <rFont val="Calibri"/>
        <family val="2"/>
        <scheme val="minor"/>
      </rPr>
      <t>: detección de tuberculosis en pacientes con VIH</t>
    </r>
  </si>
  <si>
    <t>ТБ/ВИЧ - комплексные мероприятия по борьбе с коинфекцией ТБ/ВИЧ - скрининг ТБ среди пациентов с ВИЧ</t>
  </si>
  <si>
    <t>Percentage of people living with HIV in care (including PMTCT) who are screened for TB in HIV care or treatment settings</t>
  </si>
  <si>
    <t>Pourcentage de personnes vivant avec le VIH pris en charge  (y compris soins PTME) chez qui les signes de la tuberculose ont été recherchés au sein des structures de soins ou traitement du VIH</t>
  </si>
  <si>
    <t>Porcentaje de personas que viven con el VIH recibiendo atención (incluyendo PTMI), que son tamizados para TB en los servicios de atención al VIH</t>
  </si>
  <si>
    <t>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</si>
  <si>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r>
      <rPr>
        <sz val="11"/>
        <color rgb="FFFF0000"/>
        <rFont val="Calibri"/>
        <family val="2"/>
        <scheme val="minor"/>
      </rPr>
      <t>Intervenciones colaborativas de tuberculosis y VIH</t>
    </r>
    <r>
      <rPr>
        <sz val="11"/>
        <color theme="1"/>
        <rFont val="Calibri"/>
        <family val="2"/>
        <scheme val="minor"/>
      </rPr>
      <t>: pacientes de tuberculosis con estado serológico respecto al VIH conocido</t>
    </r>
  </si>
  <si>
    <t>ТБ/ВИЧ - комплексные мероприятия по борьбе с коинфекцией ТБ/ВИЧ - пациенты с ТБ с известным ВИЧ-статусом</t>
  </si>
  <si>
    <t>Percentage of notified TB patients (new and relapse) with documented HIV status</t>
  </si>
  <si>
    <t>Pourcentage de nouveaux patients TB et de rechute enregistrés dont le statut VIH est documenté</t>
  </si>
  <si>
    <t>Porcentaje de casos de TB nuevos y recaídas con estatus documentado de VIH</t>
  </si>
  <si>
    <t>Доля зарегистрированных пациентов с туберкулезом (новых и рецидивов) с документально подтвержденным ВИЧ-статусом</t>
  </si>
  <si>
    <t>TB/HIV- TB/HIV collaborative interventions-HIV positive TB patients on ART</t>
  </si>
  <si>
    <r>
      <rPr>
        <sz val="11"/>
        <color theme="1"/>
        <rFont val="Calibri"/>
        <family val="2"/>
      </rPr>
      <t>Tuberculose et VIH - Interventions conjointes de lutte contre la tuberculose et le VIH - Patients tuberculeux séropositifs au VIH sous traitement antirétroviral</t>
    </r>
  </si>
  <si>
    <r>
      <rPr>
        <sz val="11"/>
        <color rgb="FFFF0000"/>
        <rFont val="Calibri"/>
        <family val="2"/>
        <scheme val="minor"/>
      </rPr>
      <t>Intervenciones colaborativas de tuberculosis y VIH</t>
    </r>
    <r>
      <rPr>
        <sz val="11"/>
        <color theme="1"/>
        <rFont val="Calibri"/>
        <family val="2"/>
        <scheme val="minor"/>
      </rPr>
      <t>: pacientes seropositivos con tuberculosis que reciben tratamiento antiretroviral</t>
    </r>
  </si>
  <si>
    <t>ТБ/ВИЧ - комплексные мероприятия по борьбе с коинфекцией ТБ/ВИЧ - ВИЧ-положительные пациенты с ТБ, получающие АРТ</t>
  </si>
  <si>
    <t>Proportion of HIV positive notified TB patients (new and relapse) on ART during TB treatment</t>
  </si>
  <si>
    <t>Pourcentage de nouveaux patients  tuberculeux et de rechutes, séropositifs au VIH, sous traitement antirétroviral au cours du traitement de la tuberculose</t>
  </si>
  <si>
    <t>Доля ВИЧ-положительных зарегистрированных пациентов с туберкулезом (новых и рецидивов), получающих АРТ в период лечения ТБ</t>
  </si>
  <si>
    <t>Инструкции</t>
  </si>
  <si>
    <t>Tuberculosis</t>
  </si>
  <si>
    <r>
      <rPr>
        <sz val="11"/>
        <color theme="1"/>
        <rFont val="Calibri"/>
        <family val="2"/>
      </rPr>
      <t>Tuberculose</t>
    </r>
  </si>
  <si>
    <t>Туберкулез</t>
  </si>
  <si>
    <t>INSTRUCTIONS - TB priority modules</t>
  </si>
  <si>
    <r>
      <rPr>
        <sz val="11"/>
        <color theme="1"/>
        <rFont val="Calibri"/>
        <family val="2"/>
      </rPr>
      <t>INSTRUCTIONS – Modules prioritaires pour la tuberculose</t>
    </r>
  </si>
  <si>
    <t>INSTRUCCIONES - Módulos prioritarios para la tuberculosis</t>
  </si>
  <si>
    <t>ИНСТРУКЦИИ - приоритетные модули по ТБ</t>
  </si>
  <si>
    <t>TB Programmatic Gap Table 1 (Per Priority Intervention)</t>
  </si>
  <si>
    <r>
      <rPr>
        <sz val="11"/>
        <color theme="1"/>
        <rFont val="Calibri"/>
        <family val="2"/>
      </rPr>
      <t>Tableau des déficits programmatiques TB 1 (par intervention prioritaire)</t>
    </r>
  </si>
  <si>
    <t>Tuberculosis - Tabla de brecha programático 1 (por intervención prioritaria)</t>
  </si>
  <si>
    <t>Таблица 1 программных пробелов по ТБ (в отношении приоритетного мероприятия)</t>
  </si>
  <si>
    <t xml:space="preserve">Instructions for filling tuberculosis programmatic gap table: </t>
  </si>
  <si>
    <r>
      <rPr>
        <sz val="11"/>
        <color theme="1"/>
        <rFont val="Calibri"/>
        <family val="2"/>
      </rPr>
      <t xml:space="preserve">Instructions illustrant comment compléter le tableau des déficits programmatiques concernant la tuberculose : </t>
    </r>
  </si>
  <si>
    <t xml:space="preserve">Instrucciones para completar la tabla de brecha programático para la tuberculosis: </t>
  </si>
  <si>
    <t>Инструкции по заполнению таблицы программных пробелов по туберкулезу:</t>
  </si>
  <si>
    <t>TB Programmatic Gap Table 2 (Per Priority Intervention)</t>
  </si>
  <si>
    <r>
      <rPr>
        <sz val="11"/>
        <color theme="1"/>
        <rFont val="Calibri"/>
        <family val="2"/>
      </rPr>
      <t>Tableau des déficits programmatiques TB 2 (par intervention prioritaire)</t>
    </r>
  </si>
  <si>
    <t>Tuberculosis - Tabla de brecha programático 2 (por intervención prioritaria)</t>
  </si>
  <si>
    <t>Таблица 2 программных пробелов по ТБ (в отношении приоритетного мероприятия)</t>
  </si>
  <si>
    <t>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t>
  </si>
  <si>
    <r>
      <t>Merci de bien vouloir remplir des tableaux séparés – tableaux que vous trouverez dans la feuille</t>
    </r>
    <r>
      <rPr>
        <sz val="11"/>
        <color rgb="FF92D050"/>
        <rFont val="Calibri"/>
        <family val="2"/>
      </rPr>
      <t xml:space="preserve"> « Tables »</t>
    </r>
    <r>
      <rPr>
        <sz val="11"/>
        <color theme="1"/>
        <rFont val="Calibri"/>
        <family val="2"/>
      </rPr>
      <t>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t>
    </r>
    <r>
      <rPr>
        <sz val="11"/>
        <color rgb="FFFF0000"/>
        <rFont val="Calibri"/>
        <family val="2"/>
      </rPr>
      <t xml:space="preserve"> des cas</t>
    </r>
    <r>
      <rPr>
        <sz val="11"/>
        <color theme="1"/>
        <rFont val="Calibri"/>
        <family val="2"/>
      </rPr>
      <t xml:space="preserve">
- Tuberculose multirésistante
          -&gt; </t>
    </r>
    <r>
      <rPr>
        <sz val="11"/>
        <color rgb="FFFF0000"/>
        <rFont val="Calibri"/>
        <family val="2"/>
      </rPr>
      <t>Détection et diagnostic des cas</t>
    </r>
    <r>
      <rPr>
        <sz val="11"/>
        <color theme="1"/>
        <rFont val="Calibri"/>
        <family val="2"/>
      </rPr>
      <t xml:space="preserve">
          -&gt; Traitement
- Tuberculose/VIH
          -&gt; Interventions conjointes de lutte contre la tuberculose et le VIH</t>
    </r>
  </si>
  <si>
    <t>Por favor, complete separadamente las tablas de brecha programático incluidas en la hoja de cálculo "Tablas"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-&gt; Intervenciones colaborativas de tuberculosis y VIH</t>
  </si>
  <si>
    <r>
      <t xml:space="preserve">Просьба заполнять отдельные таблицы программных пробелов, содержащиеся на листе “Таблицы”, по приоритетным модулям, относящимся к запросу на финансирование по ТБ. Ниже перечислены возможные модули и соответствующие относящиеся к ним мероприятия, которые можно выбрать. Заполнять таблицы следует только по тем модулям или мероприятиям,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Руководстве по модульной форме. 
Приоритетные модули:
- Уход в связи с ТБ и профилактика ТБ
          -&gt; Выявление </t>
    </r>
    <r>
      <rPr>
        <sz val="11"/>
        <color rgb="FFFF0000"/>
        <rFont val="Arial"/>
        <family val="2"/>
      </rPr>
      <t>случаев</t>
    </r>
    <r>
      <rPr>
        <sz val="11"/>
        <color theme="1"/>
        <rFont val="Arial"/>
        <family val="2"/>
      </rPr>
      <t xml:space="preserve"> и диагностика
- МЛУ-ТБ
          -&gt; Выявление </t>
    </r>
    <r>
      <rPr>
        <sz val="11"/>
        <color rgb="FFFF0000"/>
        <rFont val="Arial"/>
        <family val="2"/>
      </rPr>
      <t>случаев</t>
    </r>
    <r>
      <rPr>
        <sz val="11"/>
        <color theme="1"/>
        <rFont val="Arial"/>
        <family val="2"/>
      </rPr>
      <t xml:space="preserve"> и диагностика
          -&gt; Лечение
- ТБ/ВИЧ
          -&gt;</t>
    </r>
    <r>
      <rPr>
        <sz val="11"/>
        <color rgb="FFFF0000"/>
        <rFont val="Arial"/>
        <family val="2"/>
      </rPr>
      <t xml:space="preserve"> совместные</t>
    </r>
    <r>
      <rPr>
        <sz val="11"/>
        <color theme="1"/>
        <rFont val="Arial"/>
        <family val="2"/>
      </rPr>
      <t xml:space="preserve"> мероприятия  </t>
    </r>
    <r>
      <rPr>
        <sz val="11"/>
        <color rgb="FFFF0000"/>
        <rFont val="Arial"/>
        <family val="2"/>
      </rPr>
      <t>в области</t>
    </r>
    <r>
      <rPr>
        <sz val="11"/>
        <color theme="1"/>
        <rFont val="Arial"/>
        <family val="2"/>
      </rPr>
      <t xml:space="preserve"> с коинфекцией </t>
    </r>
    <r>
      <rPr>
        <sz val="11"/>
        <color rgb="FFFF0000"/>
        <rFont val="Arial"/>
        <family val="2"/>
      </rPr>
      <t>ТБ/ВИЧ</t>
    </r>
    <r>
      <rPr>
        <sz val="11"/>
        <color theme="1"/>
        <rFont val="Arial"/>
        <family val="2"/>
      </rPr>
      <t xml:space="preserve">
</t>
    </r>
  </si>
  <si>
    <t>TB Programmatic Gap Table 3 (Per Priority Intervention)</t>
  </si>
  <si>
    <r>
      <rPr>
        <sz val="11"/>
        <color theme="1"/>
        <rFont val="Calibri"/>
        <family val="2"/>
      </rPr>
      <t>Tableau des déficits programmatiques TB 3 (par intervention prioritaire)</t>
    </r>
  </si>
  <si>
    <t>Tuberculosis - Tabla de brecha programático 3 (por intervención prioritaria)</t>
  </si>
  <si>
    <t>Таблица 3 программных пробелов по ТБ (в отношении приоритетного мероприятия)</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</si>
  <si>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</si>
  <si>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Lorsqu'un </t>
    </r>
    <r>
      <rPr>
        <sz val="11"/>
        <color rgb="FFFF0000"/>
        <rFont val="Calibri"/>
        <family val="2"/>
      </rPr>
      <t>module/intervention</t>
    </r>
    <r>
      <rPr>
        <sz val="11"/>
        <color theme="1"/>
        <rFont val="Calibri"/>
        <family val="2"/>
      </rPr>
      <t xml:space="preserve">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r>
  </si>
  <si>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</si>
  <si>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 xml:space="preserve">Приступая к заполнению каждой из таблиц, укажите нужный приоритетный модуль, выбрав его из раскрывающегося списка рядом со строкой “Приоритетный модуль”. После выбора модуля / мероприятия соответствующий показатель охвата появится автоматически. В пустые ячейки, выделенные белым цветом, необходимо ввести данные. Ячейки, выделенные фиолетовым цветом, будут затем заполнены автоматически.
При представлении отдельных запросов на финансирование по ТБ и ВИЧ таблицы анализа пробелов по ТБ / ВИЧ должны включаться как в запрос по ТБ, так и в запрос по ВИЧ. В случае представления объединенного запроса по ТБ / ВИЧ просьба заполнить таблицы программных пробелов в едином файле Excel по ТБ / ВИЧ.
Следующие инструкции содержат подробную информацию о том, как заполнить таблицу пробелов для каждого модуля / мероприятия. Обратите внимание, что для каждой комплексной мероприятия по борьбе с коинфекцией ТБ/ВИЧ необходимо заполнять отдельные таблицы. Не забудьте, что из 3-х перечисленных выше приоритетных модулей заполнять таблицы следует только по тем мероприятиям / индикаторам, которые относятся к заявке на финансирование.
</t>
  </si>
  <si>
    <t>TB Programmatic Gap Table 4 (Per Priority Intervention)</t>
  </si>
  <si>
    <r>
      <rPr>
        <sz val="11"/>
        <color theme="1"/>
        <rFont val="Calibri"/>
        <family val="2"/>
      </rPr>
      <t>Tableau des déficits programmatiques TB 4 (par intervention prioritaire)</t>
    </r>
  </si>
  <si>
    <t>Tuberculosis - Tabla de brecha programático 4 (por intervención prioritaria)</t>
  </si>
  <si>
    <t>Таблица 4 программных пробелов по ТБ (в отношении приоритетного мероприятия)</t>
  </si>
  <si>
    <t>Reference: WHO- Stop TB Planning and Budgeting tool: http://www.who.int/tb/dots/planning_budgeting_tool/en/</t>
  </si>
  <si>
    <t>Référence : OMS - outil de budgétisation et de planification de Halte à la tuberculose : http://www.who.int/tb/dots/planning_budgeting_tool/en/</t>
  </si>
  <si>
    <t>Referencia: Herramienta de planificación y elaboración de presupuestos de WHO- Stop TB: http://www.who.int/tb/dots/planning_budgeting_tool/en/</t>
  </si>
  <si>
    <t>Для справки см. WHO- Stop TB Planning and Budgeting tool: http://www.who.int/tb/dots/planning_budgeting_tool/en/</t>
  </si>
  <si>
    <t>TB Programmatic Gap Table 5 (Per Priority Intervention)</t>
  </si>
  <si>
    <r>
      <rPr>
        <sz val="11"/>
        <color theme="1"/>
        <rFont val="Calibri"/>
        <family val="2"/>
      </rPr>
      <t>Tableau des déficits programmatiques TB 5 (par intervention prioritaire)</t>
    </r>
  </si>
  <si>
    <t>Tuberculosis - Tabla de brecha programático 5 (por intervención prioritaria)</t>
  </si>
  <si>
    <t>Таблица 5 программных пробелов по ТБ (в отношении приоритетного мероприятия)</t>
  </si>
  <si>
    <r>
      <t xml:space="preserve">La feuille « Blank table » contient un tableau vierge qui pourra être utilisé si le nombre de tableaux fournis dans le </t>
    </r>
    <r>
      <rPr>
        <sz val="11"/>
        <color rgb="FFFF0000"/>
        <rFont val="Calibri"/>
        <family val="2"/>
      </rPr>
      <t>fichier Excel</t>
    </r>
    <r>
      <rPr>
        <sz val="11"/>
        <color theme="1"/>
        <rFont val="Calibri"/>
        <family val="2"/>
      </rPr>
      <t xml:space="preserve"> est insuffisant ou si le candidat souhaite soumettre un tableau pour un module/une intervention qui n'apparaît pas dans les instructions ci-dessous.</t>
    </r>
  </si>
  <si>
    <t>Si el número de tablas incluidas en el cuaderno de Excel no es suficiente o el solicitante quiere presentar una tabla para un módulo o intervención que no aparece indicado en las instrucciones, podrá utilizar la tabla vacía incluida en la hoja denominada "Tabla en blanco".</t>
  </si>
  <si>
    <t>На листе “Пустая таблица” можно найти пустую таблицу, которая может быть использована в том случае, если количество таблиц, содержащихся в рабочей книге, окажется недостаточным или если кандидат пожелает представить таблицу для модуля / мероприятия, не указанного в приведенных ниже инструкциях.</t>
  </si>
  <si>
    <t>TB Programmatic Gap Table 6 (Per Priority Intervention)</t>
  </si>
  <si>
    <r>
      <rPr>
        <sz val="11"/>
        <color theme="1"/>
        <rFont val="Calibri"/>
        <family val="2"/>
      </rPr>
      <t>Tableau des déficits programmatiques TB 6 (par intervention prioritaire)</t>
    </r>
  </si>
  <si>
    <t>Tuberculosis - Tabla de brecha programático 6 (por intervención prioritaria)</t>
  </si>
  <si>
    <t>Таблица 6 программных пробелов по ТБ (в отношении приоритетного мероприятия)</t>
  </si>
  <si>
    <r>
      <rPr>
        <sz val="11"/>
        <color theme="1"/>
        <rFont val="Calibri"/>
        <family val="2"/>
      </rPr>
      <t xml:space="preserve">Prévention et soins de la tuberculose - dépistage et diagnostic </t>
    </r>
    <r>
      <rPr>
        <sz val="11"/>
        <color rgb="FFFF0000"/>
        <rFont val="Calibri"/>
        <family val="2"/>
      </rPr>
      <t>des cas</t>
    </r>
  </si>
  <si>
    <t xml:space="preserve">Atención y prevención de la tuberculosis - Detección de casos y diagnóstico </t>
  </si>
  <si>
    <r>
      <t>Уход в связи с ТБ и профилактика ТБ - выявление</t>
    </r>
    <r>
      <rPr>
        <sz val="11"/>
        <color rgb="FFFF0000"/>
        <rFont val="Arial"/>
        <family val="2"/>
      </rPr>
      <t xml:space="preserve"> случаев</t>
    </r>
    <r>
      <rPr>
        <sz val="11"/>
        <color theme="1"/>
        <rFont val="Arial"/>
        <family val="2"/>
      </rPr>
      <t xml:space="preserve"> и диагностика</t>
    </r>
  </si>
  <si>
    <t>Coverage indicator: Number of notified cases of all forms of TB- bacteriologically confirmed plus clinically diagnosed (new and relapse)</t>
  </si>
  <si>
    <r>
      <rPr>
        <sz val="11"/>
        <color theme="1"/>
        <rFont val="Calibri"/>
        <family val="2"/>
      </rPr>
      <t xml:space="preserve">Indicateur de couverture : </t>
    </r>
    <r>
      <rPr>
        <sz val="11"/>
        <color rgb="FFFF0000"/>
        <rFont val="Calibri"/>
        <family val="2"/>
      </rPr>
      <t>Nombre de cas déclarés de tuberculose, toutes formes confondues, bactériologiquement confirmés et cliniquement diagnostiqués, nouveaux cas et récidives</t>
    </r>
  </si>
  <si>
    <r>
      <t xml:space="preserve">Indicador de cobertura: Número de casos notificados </t>
    </r>
    <r>
      <rPr>
        <sz val="11"/>
        <color rgb="FFFF0000"/>
        <rFont val="Arial"/>
        <family val="2"/>
      </rPr>
      <t>de tuberculosis (todas las formas)</t>
    </r>
    <r>
      <rPr>
        <sz val="11"/>
        <color theme="1"/>
        <rFont val="Arial"/>
        <family val="2"/>
      </rPr>
      <t xml:space="preserve"> confirmados bacteriológicamente y con diagnóstico clínico, casos nuevos y recaídas</t>
    </r>
  </si>
  <si>
    <t>Показатель охвата: число зарегистрированных случаев ТБ всех форм – бактериологически подтвержденных и клинически продиагностированных (новых и рецидивов).</t>
  </si>
  <si>
    <t>Estimated population in need/at risk:
Refers to the estimated incidence of all forms of TB cases</t>
  </si>
  <si>
    <r>
      <t xml:space="preserve">Estimation </t>
    </r>
    <r>
      <rPr>
        <sz val="11"/>
        <color rgb="FFFF0000"/>
        <rFont val="Calibri"/>
        <family val="2"/>
      </rPr>
      <t xml:space="preserve">des populations </t>
    </r>
    <r>
      <rPr>
        <sz val="11"/>
        <color theme="1"/>
        <rFont val="Calibri"/>
        <family val="2"/>
      </rPr>
      <t>dans le besoin/à risque :
Se rapporte à l'incidence estimée de la tuberculose, toutes formes confondues.</t>
    </r>
  </si>
  <si>
    <t>Población estimada con necesidades/en riesgo:
Se refiere a la incidencia estimada de todas las formas de casos de tuberculosis.</t>
  </si>
  <si>
    <t>Расчетная численность населения, нуждающегося в поддержке / подверженного риску:
означает расчетное число пациентов со всеми формами ТБ.</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</si>
  <si>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</si>
  <si>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</si>
  <si>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</si>
  <si>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r>
      <t>Национальная цель:
1) означает национальную цель согласно НСП или любую другую последнюю согласованную национальную цель.
2) "#" означает число пациентов со всеми формами ТБ (новых и рецидивов), данные о которых передаются национальным руководящим органам здравоохранения. Включает бактериологически подтвержденные случаи и случаи, продиагностированные с использованием других методов, таких как рентгеноскопия, цитология, а также клинически продиагностированные случаи.
3) "%" означает показатель выявления случаев заболевания, т.е. процентную долю зарегистрированных случаев ТБ всех форм (новых и рецидивов) среди расчетной численности</t>
    </r>
    <r>
      <rPr>
        <sz val="11"/>
        <color rgb="FFFF0000"/>
        <rFont val="Arial"/>
        <family val="2"/>
      </rPr>
      <t xml:space="preserve"> больных </t>
    </r>
    <r>
      <rPr>
        <sz val="11"/>
        <color theme="1"/>
        <rFont val="Arial"/>
        <family val="2"/>
      </rPr>
      <t xml:space="preserve">с ТБ.
</t>
    </r>
  </si>
  <si>
    <r>
      <t>Besoins du pays déjà couverts :
Les besoins du pays déjà couverts sont subdivisés entre les besoins devant être couverts par des ressources nationales (</t>
    </r>
    <r>
      <rPr>
        <sz val="11"/>
        <color rgb="FFFF0000"/>
        <rFont val="Calibri"/>
        <family val="2"/>
      </rPr>
      <t>rangée C1</t>
    </r>
    <r>
      <rPr>
        <sz val="11"/>
        <color theme="1"/>
        <rFont val="Calibri"/>
        <family val="2"/>
      </rPr>
      <t>) et par des ressources extérieures (</t>
    </r>
    <r>
      <rPr>
        <sz val="11"/>
        <color rgb="FFFF0000"/>
        <rFont val="Calibri"/>
        <family val="2"/>
      </rPr>
      <t>rangée C2</t>
    </r>
    <r>
      <rPr>
        <sz val="11"/>
        <color theme="1"/>
        <rFont val="Calibri"/>
        <family val="2"/>
      </rPr>
      <t xml:space="preserve">).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 </t>
    </r>
    <r>
      <rPr>
        <sz val="11"/>
        <color rgb="FFFF0000"/>
        <rFont val="Calibri"/>
        <family val="2"/>
      </rPr>
      <t>rangées</t>
    </r>
    <r>
      <rPr>
        <sz val="11"/>
        <color theme="1"/>
        <rFont val="Calibri"/>
        <family val="2"/>
      </rPr>
      <t xml:space="preserve"> C1 et C2 remplies, le total des besoins du pays déjà couverts s'affiche automatiquement dans la </t>
    </r>
    <r>
      <rPr>
        <sz val="11"/>
        <color rgb="FFFF0000"/>
        <rFont val="Calibri"/>
        <family val="2"/>
      </rPr>
      <t>rangée C3</t>
    </r>
    <r>
      <rPr>
        <sz val="11"/>
        <color theme="1"/>
        <rFont val="Calibri"/>
        <family val="2"/>
      </rPr>
      <t xml:space="preserve">. Notez que la </t>
    </r>
    <r>
      <rPr>
        <sz val="11"/>
        <color rgb="FFFF0000"/>
        <rFont val="Calibri"/>
        <family val="2"/>
      </rPr>
      <t>rangée C3</t>
    </r>
    <r>
      <rPr>
        <sz val="11"/>
        <color theme="1"/>
        <rFont val="Calibri"/>
        <family val="2"/>
      </rPr>
      <t xml:space="preserve"> est verrouillée et ne peut pas être modifiée. Par conséquent, si vous ne disposez de données ventilées entre ressources nationales et extérieures, indiquez le total dans la </t>
    </r>
    <r>
      <rPr>
        <sz val="11"/>
        <color rgb="FFFF0000"/>
        <rFont val="Calibri"/>
        <family val="2"/>
      </rPr>
      <t>rangée C1</t>
    </r>
    <r>
      <rPr>
        <sz val="11"/>
        <color theme="1"/>
        <rFont val="Calibri"/>
        <family val="2"/>
      </rPr>
      <t>. Dans ce cas, précisez dans la cellule des observations que les données de la</t>
    </r>
    <r>
      <rPr>
        <sz val="11"/>
        <color rgb="FFFF0000"/>
        <rFont val="Calibri"/>
        <family val="2"/>
      </rPr>
      <t xml:space="preserve"> rangée C1</t>
    </r>
    <r>
      <rPr>
        <sz val="11"/>
        <color theme="1"/>
        <rFont val="Calibri"/>
        <family val="2"/>
      </rPr>
      <t xml:space="preserve"> correspondent au total des ressources nationales et extérieures.</t>
    </r>
  </si>
  <si>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</si>
  <si>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</si>
  <si>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Programmatic Gap:
The programmatic gap is calculated based on total need (line A)</t>
  </si>
  <si>
    <r>
      <t>Déficit programmatique :
Le déficit programmatique est calculé à partir des besoins totaux (</t>
    </r>
    <r>
      <rPr>
        <sz val="11"/>
        <color rgb="FFFF0000"/>
        <rFont val="Arial"/>
        <family val="2"/>
      </rPr>
      <t>rangée A</t>
    </r>
    <r>
      <rPr>
        <sz val="11"/>
        <color theme="1"/>
        <rFont val="Arial"/>
        <family val="2"/>
      </rPr>
      <t>).</t>
    </r>
  </si>
  <si>
    <t>brecha programático:
El brecha programático se calcula según la necesidad total (fila A).</t>
  </si>
  <si>
    <t xml:space="preserve">Программные пробелы:
Программные пробелы рассчитываются на основе общего объема потребностей (строка A).
</t>
  </si>
  <si>
    <t>Comments/Assumptions:
1) Specify the target area
2) Specify who are the other sources of funding
3) Specify the number and proportion of childhood TB cases to be notified among the total notified</t>
  </si>
  <si>
    <t>Observations/Hypothèses :
1) Indiquez la zone cible
2) Précisez qui sont les autres sources de financement
3) Précisez le nombre de cas de tuberculose infantile à signaler et la part de ces cas dans le total des cas signalés</t>
  </si>
  <si>
    <t>Comentarios/supuestos:
1) Especifique el área objetivo.
2) Especifique cuáles son las otras fuentes de financiamiento.
3) Especifique el número y proporción de casos de tuberculosis infantil que debe ser notificado entre el número total notificado.</t>
  </si>
  <si>
    <t xml:space="preserve">Комментарии/ предположения:
1) Укажите целевые районы.
2) Укажите иные источники финансирования.
3) Укажите число и процентную долю подлежащих регистрации случаев туберкулеза у детей среди общей численности регистрируемых случаев.
</t>
  </si>
  <si>
    <r>
      <rPr>
        <sz val="11"/>
        <color theme="1"/>
        <rFont val="Calibri"/>
        <family val="2"/>
      </rPr>
      <t xml:space="preserve">Tuberculose multirésistante- </t>
    </r>
    <r>
      <rPr>
        <sz val="11"/>
        <color rgb="FFFF0000"/>
        <rFont val="Calibri"/>
        <family val="2"/>
      </rPr>
      <t>Détection et diagnostic des cas</t>
    </r>
  </si>
  <si>
    <t>Tuberculosis multidrogorresistente (TB-MDR): detección de casos y diagnóstico</t>
  </si>
  <si>
    <t>МЛУ-ТБ - выявление и диагностика</t>
  </si>
  <si>
    <t>Coverage indicator: 
Number of TB cases with RR-TB and/or MDR-TB notified</t>
  </si>
  <si>
    <r>
      <rPr>
        <sz val="11"/>
        <color theme="1"/>
        <rFont val="Calibri"/>
        <family val="2"/>
      </rPr>
      <t xml:space="preserve">Indicateur de couverture : </t>
    </r>
    <r>
      <rPr>
        <sz val="11"/>
        <color rgb="FFFF0000"/>
        <rFont val="Calibri"/>
        <family val="2"/>
      </rPr>
      <t>Nombre de cas de tuberculose, résistante à la rifampicine et/ou tuberculose multirésistante confirmés</t>
    </r>
  </si>
  <si>
    <r>
      <t xml:space="preserve">Indicador de cobertura: </t>
    </r>
    <r>
      <rPr>
        <sz val="11"/>
        <color rgb="FFFF0000"/>
        <rFont val="Arial"/>
        <family val="2"/>
      </rPr>
      <t>Número de casos de tuberculosis resistente a la rifampicina y/o tuberculosis multirresistente notificados</t>
    </r>
  </si>
  <si>
    <t>Показатель охвата: 
число зарегистрированных случаев устойчивого к рифампицину ТБ и/или МЛУ-ТБ.</t>
  </si>
  <si>
    <t>Estimated population in need/at risk:
Refers to the number of the estimated MDR TB cases among all new and retreatment cases.</t>
  </si>
  <si>
    <r>
      <t xml:space="preserve">Estimation </t>
    </r>
    <r>
      <rPr>
        <sz val="11"/>
        <color rgb="FFFF0000"/>
        <rFont val="Calibri"/>
        <family val="2"/>
      </rPr>
      <t>des  populations</t>
    </r>
    <r>
      <rPr>
        <sz val="11"/>
        <color theme="1"/>
        <rFont val="Calibri"/>
        <family val="2"/>
      </rPr>
      <t xml:space="preserve"> dans le besoin/à risque :
Correspond au nombre estimé de cas de tuberculose multirésistante parmi tous les nouveaux cas et cas de récidive</t>
    </r>
  </si>
  <si>
    <t xml:space="preserve">Población estimada con necesidades/en riesgo:
Se refiere al número estimado de casos de TB-MDR entre todos los casos nuevos y de retratamiento.  </t>
  </si>
  <si>
    <t xml:space="preserve">Расчетная численность населения, нуждающегося в поддержке /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</si>
  <si>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</si>
  <si>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</si>
  <si>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</si>
  <si>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бактериологически подтвержденных случаев лекарственно устойчивого ТБ (устойчивого к рифампицину ТБ и/или МЛУ-ТБ).
3) "%" означает процентную долю зарегистрированных случаев устойчивого к рифампицину ТБ и/или МЛУ-ТБ среди всех новых и пролеченных случаев с подозрением на МЛУ-ТБ.</t>
  </si>
  <si>
    <t>Comentarios/supuestos</t>
  </si>
  <si>
    <t xml:space="preserve">Comments/Assumptions:
1) Specify the target area
2) Specify who are the other sources of funding
3) Along with the country targets, in the comments column specify the current and targeted treatment success rate for all new TB cases over each of the three years </t>
  </si>
  <si>
    <t xml:space="preserve">Observations/Hypothèses :
1) Indiquez la zone cible
2) Précisez qui sont les autres sources de financement
3) Avec les cibles du pays, dans la colonne destinée aux observations, indiquez le taux de réussite du traitement, actuel et ciblé, pour tous les nouveaux cas de tuberculose pour chacune des trois années </t>
  </si>
  <si>
    <t xml:space="preserve">Comentarios/supuestos:
1) Especifique el área objetivo.
2) Especifique cuáles son las otras fuentes de financiamiento.
3) Además de las metas del país, especifique en la columna de comentarios el índice de éxito del tratamiento actual y previsto para todos los  casos nuevos de tuberculosis en cada uno de los tres años. </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</si>
  <si>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новых случаев ТБ за каждый год трехлетнего периода. </t>
  </si>
  <si>
    <t>TB-MDR: tratamiento</t>
  </si>
  <si>
    <t>МЛУ-ТБ - Лечение</t>
  </si>
  <si>
    <r>
      <t xml:space="preserve">A. Estimation </t>
    </r>
    <r>
      <rPr>
        <sz val="11"/>
        <color rgb="FFFF0000"/>
        <rFont val="Calibri"/>
        <family val="2"/>
      </rPr>
      <t>du total de population</t>
    </r>
    <r>
      <rPr>
        <sz val="11"/>
        <color theme="1"/>
        <rFont val="Calibri"/>
        <family val="2"/>
      </rPr>
      <t>s dans le besoin/à risque</t>
    </r>
  </si>
  <si>
    <t>A. Total estimado de población con necesidades/en riesgo</t>
  </si>
  <si>
    <t xml:space="preserve">Coverage indicator: 
Number of cases with RR-TB and/or MDR-TB that began second-line treatment </t>
  </si>
  <si>
    <r>
      <t xml:space="preserve">Indicateur de couverture : </t>
    </r>
    <r>
      <rPr>
        <sz val="11"/>
        <color rgb="FFFF0000"/>
        <rFont val="Calibri"/>
        <family val="2"/>
      </rPr>
      <t>Nombre de cas de tuberculose résistante à la rifampicine et/ou tuberculose multirésistante qui ont commencé un traitement de deuxième intention</t>
    </r>
  </si>
  <si>
    <t xml:space="preserve"> Indicador de cobertura: 
Número de casos de TB-RR y/o TB-MDR que ha comenzado un tratamiento de segunda línea. </t>
  </si>
  <si>
    <t xml:space="preserve">Показатель охвата: 
Число случаев устойчивого к рифампицину ТБ и/или МЛУ-ТБ, по которым начато лечение препаратами второго ряда.
</t>
  </si>
  <si>
    <t>B. Metas del país 
(según el Plan Estratégico Nacional)</t>
  </si>
  <si>
    <t>B. Национальные цели 
(согласно национальному стратегическому плану)</t>
  </si>
  <si>
    <t xml:space="preserve">Estimated population in need/at risk:
It refers to the number of the estimated MDR TB cases among all new and retreatment cases </t>
  </si>
  <si>
    <r>
      <t xml:space="preserve">Estimation </t>
    </r>
    <r>
      <rPr>
        <sz val="11"/>
        <color rgb="FFFF0000"/>
        <rFont val="Calibri"/>
        <family val="2"/>
      </rPr>
      <t>des population</t>
    </r>
    <r>
      <rPr>
        <sz val="11"/>
        <color theme="1"/>
        <rFont val="Calibri"/>
        <family val="2"/>
      </rPr>
      <t xml:space="preserve">s dans le besoin/à risque :
Correspond au nombre estimé de cas de tuberculose multirésistante parmi tous les nouveaux cas et cas de récidive </t>
    </r>
  </si>
  <si>
    <t xml:space="preserve">Расчетная численность населения, нуждающегося в поддержке/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</si>
  <si>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</si>
  <si>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</si>
  <si>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</si>
  <si>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Национальная цель:
1) означает национальную цель согласно НСП или любую другую последнюю согласованную национальную цель.
2) "#" означает число случаев лекарственно устойчивого ТБ (устойчивого к рифампицину ТБ и/или МЛУ-ТБ), по которым будет проведено лечение препаратами второго ряда. 
3) "%" означает долю случаев устойчивого к рифампицину ТБ и/или МЛУ-ТБ, по которым будет проведено лечение препаратами второго ряда, среди всех случаев с подозрением на МЛУ-ТБ, которые нуждаются в лечении.</t>
  </si>
  <si>
    <t xml:space="preserve">C1. Necesidades del país que se van a cubrir con recursos nacionales </t>
  </si>
  <si>
    <t>C1. Национальные потребности, которые планируется удовлетворить за счет внутренних ресурсов</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</si>
  <si>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</si>
  <si>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</si>
  <si>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</si>
  <si>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бактериологически подтвержденных случаев лекарственно устойчивого ТБ (устойчивого к рифампицину ТБ и/или МЛУ-ТБ) за каждый год трехлетнего периода.</t>
  </si>
  <si>
    <t>C2. Национальные потребности, которые планируется удовлетворить за счет внешних ресурсов</t>
  </si>
  <si>
    <r>
      <rPr>
        <sz val="11"/>
        <rFont val="Arial"/>
        <family val="2"/>
      </rPr>
      <t xml:space="preserve">TB/VIH - </t>
    </r>
    <r>
      <rPr>
        <sz val="11"/>
        <color rgb="FFFF0000"/>
        <rFont val="Arial"/>
        <family val="2"/>
      </rPr>
      <t>Intervenciones colaborativas de tuberculosis y VIH</t>
    </r>
    <r>
      <rPr>
        <sz val="11"/>
        <color theme="1"/>
        <rFont val="Arial"/>
        <family val="2"/>
      </rPr>
      <t>: revisión de tuberculosis en pacientes con VIH</t>
    </r>
  </si>
  <si>
    <r>
      <t xml:space="preserve">ТБ/ВИЧ - </t>
    </r>
    <r>
      <rPr>
        <sz val="11"/>
        <color rgb="FFFF0000"/>
        <rFont val="Arial"/>
        <family val="2"/>
      </rPr>
      <t>Совместные</t>
    </r>
    <r>
      <rPr>
        <sz val="11"/>
        <color theme="1"/>
        <rFont val="Arial"/>
        <family val="2"/>
      </rPr>
      <t xml:space="preserve"> мероприятия по борьбе с коинфекцией ТБ/ВИЧ 
- скрининг ТБ среди пациентов с ВИЧ </t>
    </r>
  </si>
  <si>
    <t>Coverage indicator:
Percentage of people living with HIV in care (including PMTCT) who are screened for TB in HIV care or treatment settings</t>
  </si>
  <si>
    <r>
      <rPr>
        <sz val="11"/>
        <color theme="1"/>
        <rFont val="Calibri"/>
        <family val="2"/>
      </rPr>
      <t xml:space="preserve">Indicateur de couverture : </t>
    </r>
    <r>
      <rPr>
        <sz val="11"/>
        <color rgb="FFFF0000"/>
        <rFont val="Calibri"/>
        <family val="2"/>
      </rPr>
      <t>Pourcentage de personnes vivant avec le VIH pris en charge  (y compris soins PTME) chez qui les signes de la tuberculose ont été recherchés au sein des structures de soins ou traitement du VIH</t>
    </r>
  </si>
  <si>
    <r>
      <t xml:space="preserve">Indicador de cobertura: </t>
    </r>
    <r>
      <rPr>
        <sz val="11"/>
        <color rgb="FFFF0000"/>
        <rFont val="Arial"/>
        <family val="2"/>
      </rPr>
      <t>Porcentaje de personas que viven con el VIH recibiendo atención (incluyendo PTMI), que son tamizados para TB en los servicios de atención al VIH</t>
    </r>
  </si>
  <si>
    <t>Показатель охвата:
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</si>
  <si>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brecha programático</t>
  </si>
  <si>
    <r>
      <t xml:space="preserve">Estimation </t>
    </r>
    <r>
      <rPr>
        <sz val="11"/>
        <color rgb="FFFF0000"/>
        <rFont val="Calibri"/>
        <family val="2"/>
      </rPr>
      <t>des populations</t>
    </r>
    <r>
      <rPr>
        <sz val="11"/>
        <color theme="1"/>
        <rFont val="Calibri"/>
        <family val="2"/>
      </rPr>
      <t xml:space="preserve"> dans le besoin/à risque :
Se rapporte à tous les adultes et enfants inscrits dans un programme de prise en charge </t>
    </r>
    <r>
      <rPr>
        <sz val="11"/>
        <color rgb="FFFF0000"/>
        <rFont val="Calibri"/>
        <family val="2"/>
      </rPr>
      <t>ou traitement</t>
    </r>
    <r>
      <rPr>
        <sz val="11"/>
        <color theme="1"/>
        <rFont val="Calibri"/>
        <family val="2"/>
      </rPr>
      <t xml:space="preserve"> du VIH</t>
    </r>
  </si>
  <si>
    <t xml:space="preserve">Población estimada con necesidades/en riesgo:
Se refiere a todos los adultos y niños que reciben tratamiento y servicios de atención del VIH. </t>
  </si>
  <si>
    <t xml:space="preserve">Расчетная численность населения, нуждающегося в поддержке/ подверженного риску:
означает число всех пациентов взрослого и детского возраста в медицинских учреждениях, предоставляющих уход или лечение в связи с ВИЧ.
</t>
  </si>
  <si>
    <t>D. brecha anual previsto para cubrir las necesidades: 
A - C</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</si>
  <si>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t>
  </si>
  <si>
    <r>
      <t xml:space="preserve">Cible du pays :
1) Se rapporte au plan stratégique national ou à toute autre cible du pays approuvée plus récemment
2) « # » correspond au nombre d’adultes et d’enfants inscrits dans un programme de prise en charge ou </t>
    </r>
    <r>
      <rPr>
        <sz val="11"/>
        <color rgb="FFFF0000"/>
        <rFont val="Calibri"/>
        <family val="2"/>
      </rPr>
      <t>traitement</t>
    </r>
    <r>
      <rPr>
        <sz val="11"/>
        <color theme="1"/>
        <rFont val="Calibri"/>
        <family val="2"/>
      </rPr>
      <t xml:space="preserve"> du VIH , qui sont dépistés pour la tuberculose
3) « % » correspond à la part des adultes et enfants inscrits dans un programme de prise en charge </t>
    </r>
    <r>
      <rPr>
        <sz val="11"/>
        <color rgb="FFFF0000"/>
        <rFont val="Calibri"/>
        <family val="2"/>
      </rPr>
      <t xml:space="preserve">ou traitement </t>
    </r>
    <r>
      <rPr>
        <sz val="11"/>
        <color theme="1"/>
        <rFont val="Calibri"/>
        <family val="2"/>
      </rPr>
      <t xml:space="preserve">du VIH et dépistés pour la tuberculose, parmi tous les adultes et enfants inscrits dans un programme de prise en charge </t>
    </r>
    <r>
      <rPr>
        <sz val="11"/>
        <color rgb="FFFF0000"/>
        <rFont val="Calibri"/>
        <family val="2"/>
      </rPr>
      <t xml:space="preserve">ou traitement </t>
    </r>
    <r>
      <rPr>
        <sz val="11"/>
        <color theme="1"/>
        <rFont val="Calibri"/>
        <family val="2"/>
      </rPr>
      <t>du VIH</t>
    </r>
  </si>
  <si>
    <t>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se ha evaluado su estado con respecto a la tuberculosis entre todos los adultos y niños que recibe tratamiento y servicios de atención del VIH.</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</si>
  <si>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3) "%" означает процентную долю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среди всех пациентов взрослого и детского возраста в медицинских учреждениях, предоставляющих уход или лечение в связи с ВИЧ.
</t>
  </si>
  <si>
    <r>
      <rPr>
        <sz val="11"/>
        <color theme="1"/>
        <rFont val="Calibri"/>
        <family val="2"/>
      </rPr>
      <t>Observations/Hypothèses :
1) Indiquez la région cible
2) Précisez qui sont les autres sources de financement</t>
    </r>
  </si>
  <si>
    <r>
      <rPr>
        <sz val="11"/>
        <color theme="1"/>
        <rFont val="Calibri"/>
        <family val="2"/>
      </rPr>
      <t>E. Cibles devant être financées par la somme allouée suite à la demande de financement</t>
    </r>
  </si>
  <si>
    <t>E. Metas que se van a financiar con el monto asignado de la solicitud de financiamiento</t>
  </si>
  <si>
    <t>E. Цели, подлежащие финансированию за счет суммы, выделенной в соответствии с запросом на финансирование</t>
  </si>
  <si>
    <r>
      <t>TB/VIH -</t>
    </r>
    <r>
      <rPr>
        <sz val="11"/>
        <color rgb="FFFF0000"/>
        <rFont val="Arial"/>
        <family val="2"/>
      </rPr>
      <t xml:space="preserve"> Intervenciones colaborativas de tuberculosis y VIH</t>
    </r>
    <r>
      <rPr>
        <sz val="11"/>
        <color theme="1"/>
        <rFont val="Arial"/>
        <family val="2"/>
      </rPr>
      <t>: pacientes de tuberculosis con estado serológico respecto al VIH conocido</t>
    </r>
  </si>
  <si>
    <r>
      <t xml:space="preserve">ТБ/ВИЧ - </t>
    </r>
    <r>
      <rPr>
        <sz val="11"/>
        <color rgb="FFFF0000"/>
        <rFont val="Arial"/>
        <family val="2"/>
      </rPr>
      <t>Совместныее</t>
    </r>
    <r>
      <rPr>
        <sz val="11"/>
        <color theme="1"/>
        <rFont val="Arial"/>
        <family val="2"/>
      </rPr>
      <t xml:space="preserve"> мероприятия по борьбе с коинфекцией ТБ/ВИЧ 
- пациенты с ТБ с известным ВИЧ-статусом</t>
    </r>
  </si>
  <si>
    <r>
      <rPr>
        <sz val="11"/>
        <color theme="1"/>
        <rFont val="Calibri"/>
        <family val="2"/>
      </rP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t>
    </r>
  </si>
  <si>
    <t xml:space="preserve">F. Cobertura total del monto asignado y otros recursos: E + C </t>
  </si>
  <si>
    <t>F. Общий объем финансирования за счет выделенной суммы и из других источников: 
 E + C</t>
  </si>
  <si>
    <t>Coverage Indicator:
Percentage of registered new and relapse TB patients with documented HIV status</t>
  </si>
  <si>
    <r>
      <t xml:space="preserve">Indicateur de couverture : </t>
    </r>
    <r>
      <rPr>
        <sz val="11"/>
        <color rgb="FFFF0000"/>
        <rFont val="Calibri"/>
        <family val="2"/>
      </rPr>
      <t>Pourcentage de nouveaux patients TB et de rechute enregistrés dont le statut VIH est documenté</t>
    </r>
  </si>
  <si>
    <r>
      <t xml:space="preserve">Indicador de cobertura: </t>
    </r>
    <r>
      <rPr>
        <sz val="11"/>
        <color rgb="FFFF0000"/>
        <rFont val="Arial"/>
        <family val="2"/>
      </rPr>
      <t>Porcentaje de casos de TB nuevos y recaídas con estatus documentado de VIH</t>
    </r>
  </si>
  <si>
    <t xml:space="preserve">Показатель охвата: 
доля зарегистрированных пациентов с туберкулезом (новых и рецидивов) с документально подтвержденным ВИЧ-статусом. </t>
  </si>
  <si>
    <t xml:space="preserve">G. brecha restante: A - F </t>
  </si>
  <si>
    <t>Estimated population in need/at risk:
refers to the total number of new and relapse TB patients registered</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</si>
  <si>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enregistrés, nouveaux cas et cas de récidive confondus</t>
    </r>
  </si>
  <si>
    <t xml:space="preserve">Расчетная численность населения, нуждающегося в поддержке / подверженного риску:
означает общее число зарегистрированных пациентов с ТБ (новых и рецидивов).
</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</si>
  <si>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</si>
  <si>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рецидивов) с документально подтвержденным ВИЧ-статусом. 
3) "%" означает процентную долю зарегистрированных пациентов с туберкулезом (новых и рецидивов) с документально подтвержденным ВИЧ-статусом среди общей численности зарегистрированных пациентов с туберкулезом (новых и рецидивов).
</t>
  </si>
  <si>
    <t>Comments/Assumptions:
1) Specify the target area
2)  Specify who are the other sources of funding</t>
  </si>
  <si>
    <t>Observations/Hypothèses :
1) Indiquez la région cible
2) Précisez qui sont les autres sources de financement</t>
  </si>
  <si>
    <t>Tuberculose et VIH - Interventions conjointes de lutte contre la tuberculose et le VIH - Patients tuberculeux séropositifs au VIH sous traitement antirétroviral</t>
  </si>
  <si>
    <r>
      <t>TB/VIH -</t>
    </r>
    <r>
      <rPr>
        <sz val="11"/>
        <color rgb="FFFF0000"/>
        <rFont val="Arial"/>
        <family val="2"/>
      </rPr>
      <t>Intervenciones colaborativas de tuberculosis y VIH</t>
    </r>
    <r>
      <rPr>
        <sz val="11"/>
        <color theme="1"/>
        <rFont val="Arial"/>
        <family val="2"/>
      </rPr>
      <t>: pacientes seropositivos con tuberculosis que reciben tratamiento antirretroviral</t>
    </r>
  </si>
  <si>
    <r>
      <t>ТБ/ВИЧ -</t>
    </r>
    <r>
      <rPr>
        <sz val="11"/>
        <color rgb="FFFF0000"/>
        <rFont val="Arial"/>
        <family val="2"/>
      </rPr>
      <t xml:space="preserve"> Совместные</t>
    </r>
    <r>
      <rPr>
        <sz val="11"/>
        <color theme="1"/>
        <rFont val="Arial"/>
        <family val="2"/>
      </rPr>
      <t xml:space="preserve"> мероприятия по борьбе с коинфекцией ТБ/ВИЧ - ВИЧ-положительные пациенты с ТБ, получающие АРТ</t>
    </r>
  </si>
  <si>
    <t xml:space="preserve">Lea detenidamente las instrucciones en la pestaña "Instrucciones" antes de completar la tabla de análisis de brecha programático. Las instrucciones se han adaptado a cada módulo o intervención específico. </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</si>
  <si>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</si>
  <si>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Coverage Indicator:
Proportion of HIV positive TB patients (new and relapse) on ART during TB treatment</t>
  </si>
  <si>
    <r>
      <rPr>
        <sz val="11"/>
        <color theme="1"/>
        <rFont val="Calibri"/>
        <family val="2"/>
      </rP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</si>
  <si>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t xml:space="preserve">Indicador de cobertura: </t>
    </r>
    <r>
      <rPr>
        <sz val="11"/>
        <color rgb="FFFF0000"/>
        <rFont val="Arial"/>
        <family val="2"/>
      </rPr>
      <t>porcentaje de casos de TB nuevos y recaídas VIH+ en TARV durante el tratamiento para la tuberculosis</t>
    </r>
  </si>
  <si>
    <t xml:space="preserve">Показатель охвата: 
доля ВИЧ-положительных пациентов с туберкулезом (новых и рецидивов), получающих АРТ в период лечения ТБ.
</t>
  </si>
  <si>
    <t>Estimated population in need/at risk:
refers to the total number of expected HIV positive new and relapse TB patients registered in the period</t>
  </si>
  <si>
    <r>
      <rPr>
        <sz val="11"/>
        <color theme="1"/>
        <rFont val="Calibri"/>
        <family val="2"/>
      </rPr>
      <t xml:space="preserve">Estimation </t>
    </r>
    <r>
      <rPr>
        <sz val="11"/>
        <color rgb="FFFF0000"/>
        <rFont val="Calibri"/>
        <family val="2"/>
      </rPr>
      <t>des populations</t>
    </r>
    <r>
      <rPr>
        <sz val="11"/>
        <color theme="1"/>
        <rFont val="Calibri"/>
        <family val="2"/>
      </rPr>
      <t xml:space="preserve"> dans le besoin/à risque :
Correspond au nombre total de patients tuberculeux (nouveaux cas et cas de récidive) et séropositifs que l'on s'attend à enregistrer sur la période</t>
    </r>
  </si>
  <si>
    <t xml:space="preserve">Расчетная численность населения, нуждающегося в поддержке / подверженного риску:
означает общее число ВИЧ-положительных пациентов с туберкулезом (новых и рецидивов), которые предположительно должны быть зарегистрированы в течение отчетного периода.
</t>
  </si>
  <si>
    <r>
      <rPr>
        <sz val="11"/>
        <color theme="1"/>
        <rFont val="Calibri"/>
        <family val="2"/>
      </rPr>
      <t>Cette feuille contient un tableau vierge qui pourra être utilisé si le nombre de tableaux figurant dans les feuilles précédentes est insuffisant ou si le candidat souhaite soumettre un tableau pour un module/une intervention qui n'apparaît pas dans les instructions.
Ce tableau n'est pas protégé. Les formules peuvent donc être modifiées si nécessaire. Le tableau peut également être copié si plusieurs tableaux sont nécessaires.</t>
    </r>
  </si>
  <si>
    <t>Si el número de tablas incluidas en el cuaderno de Excel no es suficiente o el solicitante quiere presentar una tabla para un módulo o intervención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</si>
  <si>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 xml:space="preserve">Этот лист содержит пустую таблицу, которая может быть использована в случае, если количество таблиц, содержащихся на предыдущих листах, окажется недостаточным или если кандидат пожелает представить таблицу для модуля / мероприятия, не указанного в инструкции.
Эта таблица является незащищенной, и поэтому формулы в ячейках можно при необходимости изменять. Кроме того, эту таблицу можно копировать, если потребуется более одной таблицы.
</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</si>
  <si>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</si>
  <si>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</si>
  <si>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</si>
  <si>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туберкулезом (новых и рецидивов), получающих АРТ.
3) "%" означает процентную долю всех ВИЧ-положительных пациентов с туберкулезом (новых и рецидивов), получающих АРТ, среди общей численности зарегистрированных ВИЧ-положительных пациентов с туберкулезом (новых и рецидивов).
</t>
  </si>
  <si>
    <t>TB Programmatic Gap Blank Table (if needed, per priority intervention)</t>
  </si>
  <si>
    <r>
      <rPr>
        <sz val="11"/>
        <color theme="1"/>
        <rFont val="Calibri"/>
        <family val="2"/>
      </rPr>
      <t>Tableau vierge des déficits programmatiques TB (si nécessaire, par intervention prioritaire)</t>
    </r>
  </si>
  <si>
    <t>Tuberculosis - Tabla de brecha programático vacía (en caso necesario, por intervención prioritaria)</t>
  </si>
  <si>
    <t>Пустая таблица программных пробелов по ТБ (в случае необходимости, в отношении приоритетного мероприятия)</t>
  </si>
  <si>
    <t>Comments/Assumptions:
1) Specify the target area.
2) Specify who are the other sources of funding</t>
  </si>
  <si>
    <t>Observations/Hypothèses :
1) Indiquez la zone cible
2) Précisez qui sont les autres sources de financement.</t>
  </si>
  <si>
    <t>Lea detenidamente la hoja de instrucciones antes de completar la tabla de análisis de brecha programático.</t>
  </si>
  <si>
    <t xml:space="preserve">Para completar la portada, seleccione la zona geográfica y el tipo de solicitante de las listas desplegables. </t>
  </si>
  <si>
    <t>При заполнении титульного листа выберите из раскрывающегося списка страну или регион и категорию кандидата.</t>
  </si>
  <si>
    <t>Pestaña "HIV Tables"</t>
  </si>
  <si>
    <t>"TB Tables" Tab</t>
  </si>
  <si>
    <t>Onglet « TB Tables »</t>
  </si>
  <si>
    <t>Pestaña "TB Tables"</t>
  </si>
  <si>
    <t>Вкладка "TB tables"</t>
  </si>
  <si>
    <t xml:space="preserve">Instructions for filling Tuberculosis and HIV programmatic gap tables. 
Instructions for joint TB/HIV modules are found below, under the HIV Instructions. Similarly, the TB/HIV modules are found on the "HIV tables" tab.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</si>
  <si>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</si>
  <si>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"HIV Tables".</t>
  </si>
  <si>
    <t>Инструкции по заполнению таблиц программных пробелов по ТБ/ВИЧ.
Инструкции по заполнению модулей ТБ/ВИЧ находятся под инструкциями для модулей ВИЧ.
Модули ТБ/ВИЧ находятся во вкладке "HIV tables".</t>
  </si>
  <si>
    <t>TB/HIV</t>
  </si>
  <si>
    <t xml:space="preserve">Tuberculose et VIH </t>
  </si>
  <si>
    <t xml:space="preserve">TB/VIH </t>
  </si>
  <si>
    <t>ТБ/ВИЧ</t>
  </si>
  <si>
    <t>2016 Global TB Report</t>
  </si>
  <si>
    <t>2016 Global TB report</t>
  </si>
  <si>
    <t>Population coverage is national.</t>
  </si>
  <si>
    <t>Current treatment success rate is 57% (2013 cohort). The targeted treatment succes for the years are: 67% (2018); 71% (2019); 75 (2020).</t>
  </si>
  <si>
    <t>The other funding sources are USAID ( Challenge TB) are MSF.</t>
  </si>
  <si>
    <t>DHIS2</t>
  </si>
  <si>
    <t>Prevention programs for general population-HIV testing Standard</t>
  </si>
  <si>
    <t>Program Data</t>
  </si>
  <si>
    <t>80% of people who are not on treatment is the estimation of the population at risk</t>
  </si>
  <si>
    <t xml:space="preserve">Prevention programs for general population-Self Testing </t>
  </si>
  <si>
    <t>Proportion of population at risk using targets</t>
  </si>
  <si>
    <t>Second 90.target include PMTCT requirements</t>
  </si>
  <si>
    <t>From National Aids Trust fund.</t>
  </si>
  <si>
    <t>From PERPFAR :Assume the same level of funding throughour grant period</t>
  </si>
  <si>
    <t>According to ZIMPHIA estimates</t>
  </si>
  <si>
    <t xml:space="preserve">Second 90 </t>
  </si>
  <si>
    <t xml:space="preserve">Assume that all targeted children will be suported </t>
  </si>
  <si>
    <t xml:space="preserve">Assume level of funding from NATF remains the same </t>
  </si>
  <si>
    <t>Assume same level of funding from PEPFAR</t>
  </si>
  <si>
    <t>Covering gap to rech the target</t>
  </si>
  <si>
    <t>derived from 55% of the population who are sexually active</t>
  </si>
  <si>
    <t>Figures based on condom modelling</t>
  </si>
  <si>
    <t>Calculated at 80% of male condoms needed</t>
  </si>
  <si>
    <t>Calculated at 80% of female condoms needed</t>
  </si>
  <si>
    <t>Targets from operation plan and ZNASP 3 extended</t>
  </si>
  <si>
    <t>For 2018,199093 funded save for cost reimbursement amounting to $1654464;37071 are not funded at all,For 2019,181222 funded save for cost reimbursement amounting to $1505958;70205 not not funded at all,for 2020 ,158007 funded save for cost reimbursement amounting to $1313035;76140 procedures not funded at all</t>
  </si>
  <si>
    <t>For Sex Workers</t>
  </si>
  <si>
    <t>Supported through the adult population above</t>
  </si>
  <si>
    <t>asssume patients supported by GF as at end of 2017 will be maintained through out the funding request period after taking into consideration the drop in programmatic targets</t>
  </si>
  <si>
    <t>programmatic data</t>
  </si>
  <si>
    <t>to be covereed under above allocation</t>
  </si>
  <si>
    <t xml:space="preserve">For MSMs,Prisoners and sex Workesr.don’t have size estimation and the expected target is caluculate from estimated number of key population who test negative </t>
  </si>
  <si>
    <t>for other vulnerable Populations include young people ,Serodiscodent couple in general.Size estimate to be done</t>
  </si>
  <si>
    <t>Above allocation</t>
  </si>
  <si>
    <t>Use ZNASP 2017</t>
  </si>
  <si>
    <t>Comprehensive Coverage required</t>
  </si>
  <si>
    <t xml:space="preserve">Based on  Preliminary 2016  Estimates </t>
  </si>
  <si>
    <t>Childhood TB cases targeted are : 3095 (10%) ; 3173 (10%); 3249 (10%)</t>
  </si>
  <si>
    <t>to be covered by PEPFAR</t>
  </si>
  <si>
    <t>Formula error. The gap is 353,706-316,635=37,071  in 2018 ;70,205 in 2019; 76,140 in 2020.</t>
  </si>
  <si>
    <t>Formulae error</t>
  </si>
  <si>
    <t xml:space="preserve">Formulae error </t>
  </si>
  <si>
    <t>Based on the 2016 HIV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</si>
</sst>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4"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b/>
      <sz val="11"/>
      <color rgb="FF0000FF"/>
      <name val="Arial"/>
      <family val="2"/>
    </font>
    <font>
      <sz val="11"/>
      <color rgb="FF0000FF"/>
      <name val="Arial"/>
      <family val="2"/>
    </font>
    <font>
      <i/>
      <sz val="11"/>
      <name val="Arial"/>
      <family val="2"/>
    </font>
    <font>
      <i/>
      <sz val="11"/>
      <color theme="1"/>
      <name val="Arial"/>
      <family val="2"/>
    </font>
    <font>
      <sz val="11"/>
      <color rgb="FFFF0000"/>
      <name val="Arial"/>
      <family val="2"/>
    </font>
    <font>
      <sz val="10"/>
      <color rgb="FFFF0000"/>
      <name val="Arial"/>
      <family val="2"/>
    </font>
    <font>
      <b/>
      <i/>
      <sz val="18"/>
      <color rgb="FFFF0000"/>
      <name val="Arial"/>
      <family val="2"/>
    </font>
    <font>
      <b/>
      <sz val="14"/>
      <color rgb="FF000000"/>
      <name val="Arial"/>
      <family val="2"/>
    </font>
    <font>
      <b/>
      <sz val="12"/>
      <color rgb="FF000000"/>
      <name val="Arial"/>
      <family val="2"/>
    </font>
    <font>
      <b/>
      <sz val="11"/>
      <color rgb="FF000000"/>
      <name val="Arial"/>
      <family val="2"/>
    </font>
    <font>
      <i/>
      <sz val="11"/>
      <color theme="1"/>
      <name val="Calibri"/>
      <family val="2"/>
      <scheme val="minor"/>
    </font>
    <font>
      <b/>
      <sz val="12"/>
      <name val="Arial"/>
      <family val="2"/>
    </font>
    <font>
      <sz val="11"/>
      <color rgb="FFC00000"/>
      <name val="Calibri"/>
      <family val="2"/>
      <scheme val="minor"/>
    </font>
    <font>
      <sz val="11"/>
      <color rgb="FFFF0000"/>
      <name val="Calibri"/>
      <family val="2"/>
      <scheme val="minor"/>
    </font>
    <font>
      <b/>
      <sz val="11"/>
      <color theme="1"/>
      <name val="Calibri"/>
      <family val="2"/>
      <scheme val="minor"/>
    </font>
    <font>
      <sz val="11"/>
      <color theme="7"/>
      <name val="Calibri"/>
      <family val="2"/>
      <scheme val="minor"/>
    </font>
    <font>
      <b/>
      <sz val="11"/>
      <color theme="3"/>
      <name val="Arial"/>
      <family val="2"/>
    </font>
    <font>
      <sz val="11"/>
      <color rgb="FF7030A0"/>
      <name val="Arial"/>
      <family val="2"/>
    </font>
    <font>
      <b/>
      <sz val="11"/>
      <color rgb="FF7030A0"/>
      <name val="Arial"/>
      <family val="2"/>
    </font>
    <font>
      <sz val="12"/>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C00000"/>
      <name val="Calibri"/>
      <family val="2"/>
    </font>
    <font>
      <sz val="11"/>
      <color rgb="FF8064A2"/>
      <name val="Calibri"/>
      <family val="2"/>
    </font>
    <font>
      <sz val="11"/>
      <color rgb="FFF79646" tint="-0.249977111117893"/>
      <name val="Calibri"/>
      <family val="2"/>
    </font>
    <font>
      <sz val="11"/>
      <color rgb="FF000000"/>
      <name val="Calibri"/>
      <family val="2"/>
    </font>
    <font>
      <sz val="11"/>
      <color rgb="FFFF0000"/>
      <name val="Calibri"/>
      <family val="2"/>
    </font>
    <font>
      <b/>
      <sz val="11"/>
      <color theme="1"/>
      <name val="Calibri"/>
      <family val="2"/>
      <charset val="204"/>
      <scheme val="minor"/>
    </font>
    <font>
      <i/>
      <sz val="11"/>
      <color theme="1"/>
      <name val="Calibri"/>
      <family val="2"/>
      <charset val="204"/>
    </font>
    <font>
      <sz val="11"/>
      <color theme="9"/>
      <name val="Calibri"/>
      <family val="2"/>
      <scheme val="minor"/>
    </font>
    <font>
      <b/>
      <sz val="9"/>
      <color indexed="81"/>
      <name val="Tahoma"/>
      <family val="2"/>
    </font>
    <font>
      <sz val="9"/>
      <color indexed="81"/>
      <name val="Tahoma"/>
      <family val="2"/>
    </font>
    <font>
      <i/>
      <sz val="11"/>
      <color rgb="FF7030A0"/>
      <name val="Arial"/>
      <family val="2"/>
    </font>
    <font>
      <sz val="11"/>
      <color rgb="FF92D050"/>
      <name val="Calibri"/>
      <family val="2"/>
    </font>
  </fonts>
  <fills count="30">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CD5B4"/>
        <bgColor rgb="FF000000"/>
      </patternFill>
    </fill>
    <fill>
      <patternFill patternType="solid">
        <fgColor rgb="FFD9D9D9"/>
        <bgColor rgb="FF000000"/>
      </patternFill>
    </fill>
    <fill>
      <patternFill patternType="solid">
        <fgColor rgb="FFBFBFBF"/>
        <bgColor rgb="FF000000"/>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79998168889431442"/>
        <bgColor rgb="FF000000"/>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12487D"/>
        <bgColor indexed="64"/>
      </patternFill>
    </fill>
    <fill>
      <patternFill patternType="solid">
        <fgColor theme="9"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E4DFEC"/>
        <bgColor indexed="64"/>
      </patternFill>
    </fill>
    <fill>
      <patternFill patternType="solid">
        <fgColor rgb="FFE4DFEC"/>
        <bgColor rgb="FF000000"/>
      </patternFill>
    </fill>
    <fill>
      <patternFill patternType="solid">
        <fgColor theme="6" tint="0.39997558519241921"/>
        <bgColor indexed="64"/>
      </patternFill>
    </fill>
  </fills>
  <borders count="56">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medium">
        <color auto="1"/>
      </right>
      <top style="medium">
        <color auto="1"/>
      </top>
      <bottom style="thin">
        <color auto="1"/>
      </bottom>
      <diagonal/>
    </border>
    <border>
      <left/>
      <right/>
      <top style="thin">
        <color auto="1"/>
      </top>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diagonal/>
    </border>
    <border>
      <left/>
      <right style="thin">
        <color auto="1"/>
      </right>
      <top/>
      <bottom style="medium">
        <color auto="1"/>
      </bottom>
      <diagonal/>
    </border>
    <border>
      <left style="thin">
        <color auto="1"/>
      </left>
      <right/>
      <top/>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bottom/>
      <diagonal/>
    </border>
  </borders>
  <cellStyleXfs count="5">
    <xf numFmtId="0" fontId="0" fillId="0" borderId="0"/>
    <xf numFmtId="9" fontId="18" fillId="0" borderId="0" applyFont="0" applyFill="0" applyBorder="0" applyAlignment="0" applyProtection="0"/>
    <xf numFmtId="43" fontId="18" fillId="0" borderId="0" applyFont="0" applyFill="0" applyBorder="0" applyAlignment="0" applyProtection="0"/>
    <xf numFmtId="0" fontId="57" fillId="0" borderId="0" applyNumberFormat="0" applyFill="0" applyBorder="0" applyAlignment="0" applyProtection="0"/>
    <xf numFmtId="0" fontId="18" fillId="0" borderId="0"/>
  </cellStyleXfs>
  <cellXfs count="493">
    <xf numFmtId="0" fontId="0" fillId="0" borderId="0" xfId="0"/>
    <xf numFmtId="0" fontId="23" fillId="0" borderId="0" xfId="0" applyFont="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horizontal="left" vertical="center" wrapText="1"/>
    </xf>
    <xf numFmtId="0" fontId="22" fillId="0" borderId="0" xfId="0" applyFont="1" applyFill="1" applyBorder="1" applyAlignment="1">
      <alignment horizontal="center" vertical="center" wrapText="1"/>
    </xf>
    <xf numFmtId="0" fontId="0" fillId="3" borderId="14" xfId="0" applyFont="1" applyFill="1" applyBorder="1" applyAlignment="1" applyProtection="1">
      <alignment vertical="center" wrapText="1"/>
      <protection locked="0"/>
    </xf>
    <xf numFmtId="0" fontId="0" fillId="3" borderId="6"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center" vertical="center" wrapText="1"/>
      <protection locked="0"/>
    </xf>
    <xf numFmtId="0" fontId="0" fillId="0" borderId="0" xfId="0" applyAlignment="1">
      <alignment vertical="top"/>
    </xf>
    <xf numFmtId="0" fontId="0" fillId="3" borderId="6"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3" borderId="9" xfId="0" applyFill="1" applyBorder="1" applyAlignment="1" applyProtection="1">
      <alignment horizontal="left" vertical="top"/>
    </xf>
    <xf numFmtId="0" fontId="0" fillId="9" borderId="0" xfId="0" applyFill="1" applyBorder="1" applyAlignment="1" applyProtection="1">
      <alignment horizontal="left" vertical="top"/>
    </xf>
    <xf numFmtId="0" fontId="0" fillId="9"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0" fillId="0" borderId="0" xfId="0" applyFont="1" applyAlignment="1">
      <alignment wrapText="1"/>
    </xf>
    <xf numFmtId="0" fontId="19" fillId="0" borderId="0" xfId="0" applyFont="1" applyAlignment="1" applyProtection="1">
      <alignment wrapText="1"/>
      <protection locked="0"/>
    </xf>
    <xf numFmtId="0" fontId="36" fillId="3" borderId="6" xfId="0" applyFont="1" applyFill="1" applyBorder="1" applyAlignment="1" applyProtection="1">
      <alignment horizontal="left" vertical="center" wrapText="1"/>
      <protection locked="0"/>
    </xf>
    <xf numFmtId="0" fontId="20" fillId="3" borderId="23" xfId="0" applyFont="1" applyFill="1" applyBorder="1" applyAlignment="1" applyProtection="1">
      <alignment horizontal="center" vertical="center" wrapText="1"/>
      <protection locked="0"/>
    </xf>
    <xf numFmtId="9" fontId="0" fillId="6" borderId="6" xfId="1" applyFont="1" applyFill="1" applyBorder="1" applyAlignment="1" applyProtection="1">
      <alignment horizontal="right" vertical="center" wrapText="1"/>
    </xf>
    <xf numFmtId="0" fontId="22" fillId="0" borderId="0" xfId="0" applyFont="1" applyFill="1" applyBorder="1" applyAlignment="1" applyProtection="1">
      <alignment horizontal="center" vertical="center" wrapText="1"/>
    </xf>
    <xf numFmtId="0" fontId="23"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0" fillId="0" borderId="0" xfId="0" applyFont="1" applyProtection="1"/>
    <xf numFmtId="0" fontId="29" fillId="9" borderId="0" xfId="0" applyFont="1" applyFill="1" applyBorder="1" applyAlignment="1" applyProtection="1">
      <alignment horizontal="left" vertical="center" wrapText="1"/>
    </xf>
    <xf numFmtId="0" fontId="30" fillId="9" borderId="0" xfId="0" applyFont="1" applyFill="1" applyBorder="1" applyAlignment="1" applyProtection="1">
      <alignment horizontal="center" vertical="center" wrapText="1"/>
    </xf>
    <xf numFmtId="0" fontId="29" fillId="9" borderId="0" xfId="0" applyFont="1" applyFill="1" applyBorder="1" applyAlignment="1" applyProtection="1">
      <alignment horizontal="right" vertical="center" wrapText="1"/>
    </xf>
    <xf numFmtId="0" fontId="20" fillId="4" borderId="14" xfId="0" applyFont="1" applyFill="1" applyBorder="1" applyAlignment="1" applyProtection="1">
      <alignment horizontal="left" vertical="center" wrapText="1"/>
      <protection locked="0"/>
    </xf>
    <xf numFmtId="0" fontId="20" fillId="4" borderId="8"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37" fillId="3" borderId="12" xfId="0" applyFont="1" applyFill="1" applyBorder="1" applyAlignment="1" applyProtection="1">
      <alignment horizontal="left" vertical="center" wrapText="1"/>
      <protection locked="0"/>
    </xf>
    <xf numFmtId="0" fontId="20" fillId="3" borderId="16"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protection locked="0"/>
    </xf>
    <xf numFmtId="0" fontId="20" fillId="4" borderId="8" xfId="0" applyFont="1" applyFill="1" applyBorder="1" applyAlignment="1" applyProtection="1">
      <alignment horizontal="left" vertical="center"/>
      <protection locked="0"/>
    </xf>
    <xf numFmtId="0" fontId="20" fillId="4" borderId="15" xfId="0" applyFont="1" applyFill="1" applyBorder="1" applyAlignment="1" applyProtection="1">
      <alignment horizontal="left" vertical="center"/>
      <protection locked="0"/>
    </xf>
    <xf numFmtId="0" fontId="24" fillId="4" borderId="14" xfId="0" applyFont="1" applyFill="1" applyBorder="1" applyAlignment="1" applyProtection="1">
      <alignment horizontal="left" vertical="center"/>
      <protection locked="0"/>
    </xf>
    <xf numFmtId="0" fontId="24" fillId="4" borderId="8" xfId="0" applyFont="1" applyFill="1" applyBorder="1" applyAlignment="1" applyProtection="1">
      <alignment horizontal="left" vertical="center"/>
      <protection locked="0"/>
    </xf>
    <xf numFmtId="0" fontId="24" fillId="4" borderId="15" xfId="0" applyFont="1" applyFill="1" applyBorder="1" applyAlignment="1" applyProtection="1">
      <alignment horizontal="left" vertical="center"/>
      <protection locked="0"/>
    </xf>
    <xf numFmtId="0" fontId="37" fillId="8" borderId="3" xfId="0" applyFont="1" applyFill="1" applyBorder="1" applyAlignment="1" applyProtection="1">
      <alignment vertical="center" wrapText="1"/>
      <protection locked="0"/>
    </xf>
    <xf numFmtId="0" fontId="37" fillId="8" borderId="2" xfId="0" applyFont="1" applyFill="1" applyBorder="1" applyAlignment="1" applyProtection="1">
      <alignment vertical="center" wrapText="1"/>
      <protection locked="0"/>
    </xf>
    <xf numFmtId="0" fontId="37" fillId="8" borderId="4" xfId="0" applyFont="1" applyFill="1" applyBorder="1" applyAlignment="1" applyProtection="1">
      <alignment vertical="center" wrapText="1"/>
      <protection locked="0"/>
    </xf>
    <xf numFmtId="0" fontId="36" fillId="3" borderId="16" xfId="0" applyFont="1" applyFill="1" applyBorder="1" applyAlignment="1" applyProtection="1">
      <alignment vertical="center" wrapText="1"/>
      <protection locked="0"/>
    </xf>
    <xf numFmtId="0" fontId="36" fillId="3" borderId="7" xfId="0" applyFont="1" applyFill="1" applyBorder="1" applyAlignment="1" applyProtection="1">
      <alignment horizontal="left" vertical="center" wrapText="1"/>
      <protection locked="0"/>
    </xf>
    <xf numFmtId="0" fontId="20" fillId="3" borderId="14" xfId="0" applyFont="1" applyFill="1" applyBorder="1" applyAlignment="1" applyProtection="1">
      <alignment horizontal="left" vertical="center"/>
      <protection locked="0"/>
    </xf>
    <xf numFmtId="0" fontId="17" fillId="0" borderId="0" xfId="0" applyFont="1"/>
    <xf numFmtId="0" fontId="46" fillId="0" borderId="0" xfId="0" applyFont="1"/>
    <xf numFmtId="0" fontId="44" fillId="0" borderId="0" xfId="0" applyFont="1"/>
    <xf numFmtId="0" fontId="48" fillId="0" borderId="0" xfId="0" applyFont="1"/>
    <xf numFmtId="4" fontId="0" fillId="0" borderId="0" xfId="0" applyNumberFormat="1" applyFont="1" applyProtection="1"/>
    <xf numFmtId="0" fontId="0" fillId="5" borderId="0" xfId="0" applyFont="1" applyFill="1" applyAlignment="1" applyProtection="1">
      <alignment wrapText="1"/>
      <protection locked="0"/>
    </xf>
    <xf numFmtId="0" fontId="26" fillId="5" borderId="6" xfId="0" applyFont="1" applyFill="1" applyBorder="1" applyAlignment="1" applyProtection="1">
      <alignment vertical="center" wrapText="1"/>
      <protection locked="0"/>
    </xf>
    <xf numFmtId="0" fontId="19" fillId="5" borderId="0" xfId="0" applyFont="1" applyFill="1" applyBorder="1" applyAlignment="1" applyProtection="1">
      <alignment wrapText="1"/>
      <protection locked="0"/>
    </xf>
    <xf numFmtId="0" fontId="19" fillId="5" borderId="17" xfId="0" applyFont="1" applyFill="1" applyBorder="1" applyAlignment="1" applyProtection="1">
      <alignment wrapText="1"/>
      <protection locked="0"/>
    </xf>
    <xf numFmtId="0" fontId="37" fillId="5" borderId="6" xfId="0" applyFont="1" applyFill="1" applyBorder="1" applyAlignment="1" applyProtection="1">
      <alignment horizontal="center" vertical="center" wrapText="1"/>
      <protection locked="0"/>
    </xf>
    <xf numFmtId="0" fontId="0" fillId="5" borderId="6" xfId="0" applyFont="1" applyFill="1" applyBorder="1" applyAlignment="1" applyProtection="1">
      <alignment horizontal="right" vertical="center" wrapText="1"/>
      <protection locked="0"/>
    </xf>
    <xf numFmtId="0" fontId="0" fillId="5" borderId="6" xfId="0" applyNumberFormat="1" applyFont="1" applyFill="1" applyBorder="1" applyAlignment="1" applyProtection="1">
      <alignment horizontal="right" vertical="center" wrapText="1"/>
      <protection locked="0"/>
    </xf>
    <xf numFmtId="0" fontId="0" fillId="5" borderId="17" xfId="0" applyFont="1" applyFill="1" applyBorder="1" applyAlignment="1" applyProtection="1">
      <alignment horizontal="left" vertical="center" wrapText="1"/>
      <protection locked="0"/>
    </xf>
    <xf numFmtId="3" fontId="0" fillId="5" borderId="6" xfId="0" applyNumberFormat="1" applyFont="1" applyFill="1" applyBorder="1" applyAlignment="1" applyProtection="1">
      <alignment horizontal="right" vertical="center" wrapText="1"/>
      <protection locked="0"/>
    </xf>
    <xf numFmtId="0" fontId="0" fillId="5" borderId="40" xfId="0" applyFont="1" applyFill="1" applyBorder="1" applyAlignment="1" applyProtection="1">
      <alignment horizontal="left" vertical="center" wrapText="1"/>
      <protection locked="0"/>
    </xf>
    <xf numFmtId="9" fontId="0" fillId="14" borderId="6" xfId="1" applyFont="1" applyFill="1" applyBorder="1" applyAlignment="1" applyProtection="1">
      <alignment horizontal="right" vertical="center" wrapText="1"/>
    </xf>
    <xf numFmtId="0" fontId="0" fillId="14" borderId="6" xfId="1" applyNumberFormat="1" applyFont="1" applyFill="1" applyBorder="1" applyAlignment="1" applyProtection="1">
      <alignment horizontal="right" vertical="center" wrapText="1"/>
    </xf>
    <xf numFmtId="3" fontId="0" fillId="14" borderId="6" xfId="0" applyNumberFormat="1" applyFont="1" applyFill="1" applyBorder="1" applyAlignment="1" applyProtection="1">
      <alignment horizontal="right" vertical="center" wrapText="1"/>
    </xf>
    <xf numFmtId="3" fontId="0" fillId="14" borderId="6" xfId="0" applyNumberFormat="1" applyFont="1" applyFill="1" applyBorder="1" applyAlignment="1" applyProtection="1">
      <alignment horizontal="right" vertical="center" wrapText="1"/>
      <protection locked="0"/>
    </xf>
    <xf numFmtId="0" fontId="26" fillId="5" borderId="17" xfId="0" applyFont="1" applyFill="1" applyBorder="1" applyAlignment="1" applyProtection="1">
      <alignment vertical="center" wrapText="1"/>
      <protection locked="0"/>
    </xf>
    <xf numFmtId="0" fontId="35" fillId="5" borderId="17" xfId="0" applyFont="1" applyFill="1" applyBorder="1" applyAlignment="1" applyProtection="1">
      <alignment vertical="center" wrapText="1"/>
      <protection locked="0"/>
    </xf>
    <xf numFmtId="0" fontId="0" fillId="5" borderId="39" xfId="0" applyFont="1" applyFill="1" applyBorder="1" applyAlignment="1" applyProtection="1">
      <alignment horizontal="center" vertical="center" wrapText="1"/>
      <protection locked="0"/>
    </xf>
    <xf numFmtId="0" fontId="26" fillId="15" borderId="6" xfId="0" applyFont="1" applyFill="1" applyBorder="1" applyAlignment="1" applyProtection="1">
      <alignment horizontal="right" vertical="center" wrapText="1"/>
      <protection locked="0"/>
    </xf>
    <xf numFmtId="0" fontId="26" fillId="5" borderId="6" xfId="0" applyNumberFormat="1" applyFont="1" applyFill="1" applyBorder="1" applyAlignment="1" applyProtection="1">
      <alignment horizontal="right" vertical="center" wrapText="1"/>
      <protection locked="0"/>
    </xf>
    <xf numFmtId="3" fontId="26" fillId="5" borderId="6" xfId="0" applyNumberFormat="1" applyFont="1" applyFill="1" applyBorder="1" applyAlignment="1" applyProtection="1">
      <alignment horizontal="right" vertical="center" wrapText="1"/>
      <protection locked="0"/>
    </xf>
    <xf numFmtId="9" fontId="26" fillId="16" borderId="6" xfId="1" applyFont="1" applyFill="1" applyBorder="1" applyAlignment="1" applyProtection="1">
      <alignment horizontal="right" vertical="center" wrapText="1"/>
    </xf>
    <xf numFmtId="0" fontId="26" fillId="16" borderId="6" xfId="1" applyNumberFormat="1" applyFont="1" applyFill="1" applyBorder="1" applyAlignment="1" applyProtection="1">
      <alignment horizontal="right" vertical="center" wrapText="1"/>
    </xf>
    <xf numFmtId="3" fontId="26" fillId="5" borderId="5" xfId="0" applyNumberFormat="1" applyFont="1" applyFill="1" applyBorder="1" applyAlignment="1" applyProtection="1">
      <alignment horizontal="right" vertical="center" wrapText="1"/>
      <protection locked="0"/>
    </xf>
    <xf numFmtId="3" fontId="26" fillId="16" borderId="6" xfId="0" applyNumberFormat="1" applyFont="1" applyFill="1" applyBorder="1" applyAlignment="1" applyProtection="1">
      <alignment horizontal="right" vertical="center" wrapText="1"/>
    </xf>
    <xf numFmtId="3" fontId="26" fillId="16" borderId="5" xfId="0" applyNumberFormat="1" applyFont="1" applyFill="1" applyBorder="1" applyAlignment="1" applyProtection="1">
      <alignment horizontal="right" vertical="center" wrapText="1"/>
    </xf>
    <xf numFmtId="0" fontId="26" fillId="5" borderId="39" xfId="0" applyFont="1" applyFill="1" applyBorder="1" applyAlignment="1" applyProtection="1">
      <alignment horizontal="center" vertical="center" wrapText="1"/>
      <protection locked="0"/>
    </xf>
    <xf numFmtId="0" fontId="0" fillId="5" borderId="17" xfId="0" applyFont="1" applyFill="1" applyBorder="1" applyAlignment="1" applyProtection="1">
      <alignment vertical="center" wrapText="1"/>
      <protection locked="0"/>
    </xf>
    <xf numFmtId="0" fontId="0" fillId="5" borderId="40" xfId="0" applyFont="1" applyFill="1" applyBorder="1" applyAlignment="1" applyProtection="1">
      <alignment horizontal="center" vertical="center" wrapText="1"/>
      <protection locked="0"/>
    </xf>
    <xf numFmtId="0" fontId="13" fillId="0" borderId="0" xfId="0" applyFont="1"/>
    <xf numFmtId="0" fontId="48" fillId="0" borderId="0" xfId="0" applyFont="1" applyFill="1"/>
    <xf numFmtId="0" fontId="38" fillId="5" borderId="27" xfId="0" applyFont="1" applyFill="1" applyBorder="1" applyAlignment="1" applyProtection="1">
      <alignment horizontal="center" vertical="center" wrapText="1"/>
      <protection locked="0"/>
    </xf>
    <xf numFmtId="0" fontId="38" fillId="5" borderId="20" xfId="0" applyFont="1" applyFill="1" applyBorder="1" applyAlignment="1" applyProtection="1">
      <alignment horizontal="center" vertical="center" wrapText="1"/>
      <protection locked="0"/>
    </xf>
    <xf numFmtId="0" fontId="38" fillId="5" borderId="27" xfId="0" applyFont="1" applyFill="1" applyBorder="1" applyAlignment="1" applyProtection="1">
      <alignment horizontal="left" vertical="center" wrapText="1"/>
      <protection locked="0"/>
    </xf>
    <xf numFmtId="0" fontId="38" fillId="5" borderId="20" xfId="0" applyFont="1" applyFill="1" applyBorder="1" applyAlignment="1" applyProtection="1">
      <alignment horizontal="left" vertical="center" wrapText="1"/>
      <protection locked="0"/>
    </xf>
    <xf numFmtId="0" fontId="24" fillId="3" borderId="16" xfId="0" applyFont="1" applyFill="1" applyBorder="1" applyAlignment="1" applyProtection="1">
      <alignment horizontal="left" vertical="center" wrapText="1"/>
      <protection locked="0"/>
    </xf>
    <xf numFmtId="0" fontId="18" fillId="0" borderId="0" xfId="0" applyFont="1" applyAlignment="1" applyProtection="1">
      <alignment vertical="center"/>
    </xf>
    <xf numFmtId="0" fontId="55" fillId="0" borderId="0" xfId="0" applyFont="1" applyFill="1"/>
    <xf numFmtId="0" fontId="0" fillId="0" borderId="0" xfId="0" applyFont="1" applyAlignment="1" applyProtection="1">
      <alignment vertical="top" wrapText="1"/>
    </xf>
    <xf numFmtId="0" fontId="56" fillId="5" borderId="0" xfId="0" applyFont="1" applyFill="1" applyAlignment="1" applyProtection="1">
      <alignment vertical="top" wrapText="1"/>
    </xf>
    <xf numFmtId="0" fontId="0" fillId="0" borderId="48" xfId="0" applyFont="1" applyBorder="1" applyAlignment="1" applyProtection="1">
      <alignment vertical="top" wrapText="1"/>
    </xf>
    <xf numFmtId="4" fontId="0" fillId="0" borderId="48" xfId="0" applyNumberFormat="1" applyFont="1" applyBorder="1" applyAlignment="1" applyProtection="1">
      <alignment vertical="top" wrapText="1"/>
    </xf>
    <xf numFmtId="3" fontId="26" fillId="15" borderId="6" xfId="0" applyNumberFormat="1" applyFont="1" applyFill="1" applyBorder="1" applyAlignment="1" applyProtection="1">
      <alignment horizontal="right" vertical="center" wrapText="1"/>
      <protection locked="0"/>
    </xf>
    <xf numFmtId="3" fontId="26" fillId="0" borderId="6" xfId="0" applyNumberFormat="1" applyFont="1" applyFill="1" applyBorder="1" applyAlignment="1" applyProtection="1">
      <alignment horizontal="right" vertical="center" wrapText="1"/>
      <protection locked="0"/>
    </xf>
    <xf numFmtId="3" fontId="26" fillId="16" borderId="6" xfId="1" applyNumberFormat="1" applyFont="1" applyFill="1" applyBorder="1" applyAlignment="1" applyProtection="1">
      <alignment horizontal="right" vertical="center" wrapText="1"/>
    </xf>
    <xf numFmtId="0" fontId="0" fillId="17" borderId="6" xfId="0" applyFill="1" applyBorder="1" applyAlignment="1" applyProtection="1">
      <alignment horizontal="left" vertical="top"/>
    </xf>
    <xf numFmtId="0" fontId="0" fillId="17" borderId="7" xfId="0" applyFill="1" applyBorder="1" applyAlignment="1" applyProtection="1">
      <alignment horizontal="left" vertical="top"/>
    </xf>
    <xf numFmtId="0" fontId="0" fillId="21" borderId="0" xfId="0" applyFill="1" applyAlignment="1">
      <alignment vertical="top"/>
    </xf>
    <xf numFmtId="0" fontId="0" fillId="4" borderId="0" xfId="0" applyFill="1" applyAlignment="1">
      <alignment vertical="top"/>
    </xf>
    <xf numFmtId="0" fontId="0" fillId="22" borderId="0" xfId="0" applyFill="1"/>
    <xf numFmtId="0" fontId="18" fillId="3" borderId="6" xfId="4" applyFill="1" applyBorder="1" applyAlignment="1" applyProtection="1">
      <alignment horizontal="left" vertical="top"/>
    </xf>
    <xf numFmtId="0" fontId="18" fillId="3" borderId="7" xfId="4" applyFill="1" applyBorder="1" applyAlignment="1" applyProtection="1">
      <alignment horizontal="left" vertical="top"/>
    </xf>
    <xf numFmtId="0" fontId="58" fillId="20" borderId="0" xfId="0" applyFont="1" applyFill="1"/>
    <xf numFmtId="0" fontId="8" fillId="0" borderId="0" xfId="0" applyFont="1"/>
    <xf numFmtId="0" fontId="0" fillId="3" borderId="6" xfId="4" applyFont="1" applyFill="1" applyBorder="1" applyAlignment="1" applyProtection="1">
      <alignment horizontal="left" vertical="top"/>
    </xf>
    <xf numFmtId="0" fontId="8" fillId="0" borderId="0" xfId="0" applyFont="1" applyFill="1"/>
    <xf numFmtId="0" fontId="0" fillId="0" borderId="0" xfId="0" applyFill="1" applyBorder="1"/>
    <xf numFmtId="0" fontId="0" fillId="0" borderId="28" xfId="0" applyFill="1" applyBorder="1"/>
    <xf numFmtId="0" fontId="0" fillId="0" borderId="0" xfId="0" applyFill="1"/>
    <xf numFmtId="0" fontId="7" fillId="0" borderId="0" xfId="0" applyFont="1" applyFill="1"/>
    <xf numFmtId="0" fontId="6" fillId="0" borderId="0" xfId="0" applyFont="1"/>
    <xf numFmtId="0" fontId="65" fillId="0" borderId="0" xfId="0" applyFont="1"/>
    <xf numFmtId="0" fontId="59" fillId="18" borderId="0" xfId="0" applyFont="1" applyFill="1" applyAlignment="1">
      <alignment vertical="top"/>
    </xf>
    <xf numFmtId="0" fontId="0" fillId="18" borderId="0" xfId="0" applyFill="1" applyAlignment="1">
      <alignment vertical="top"/>
    </xf>
    <xf numFmtId="0" fontId="6" fillId="18" borderId="0" xfId="0" applyFont="1" applyFill="1"/>
    <xf numFmtId="0" fontId="59" fillId="18" borderId="0" xfId="0" applyFont="1" applyFill="1"/>
    <xf numFmtId="0" fontId="17" fillId="4" borderId="0" xfId="0" applyFont="1" applyFill="1"/>
    <xf numFmtId="0" fontId="67" fillId="0" borderId="0" xfId="0" applyFont="1"/>
    <xf numFmtId="0" fontId="66" fillId="18" borderId="0" xfId="0" applyFont="1" applyFill="1"/>
    <xf numFmtId="0" fontId="47" fillId="18" borderId="0" xfId="0" applyFont="1" applyFill="1"/>
    <xf numFmtId="0" fontId="66" fillId="18" borderId="0" xfId="0" applyFont="1" applyFill="1" applyAlignment="1">
      <alignment vertical="top"/>
    </xf>
    <xf numFmtId="0" fontId="38" fillId="18" borderId="0" xfId="0" applyFont="1" applyFill="1" applyAlignment="1">
      <alignment vertical="top"/>
    </xf>
    <xf numFmtId="0" fontId="0" fillId="23" borderId="0" xfId="0" applyFill="1" applyAlignment="1">
      <alignment vertical="top"/>
    </xf>
    <xf numFmtId="0" fontId="59" fillId="23" borderId="0" xfId="0" applyFont="1" applyFill="1" applyAlignment="1">
      <alignment vertical="top"/>
    </xf>
    <xf numFmtId="0" fontId="0" fillId="23" borderId="0" xfId="0" applyFill="1" applyAlignment="1"/>
    <xf numFmtId="0" fontId="0" fillId="0" borderId="0" xfId="0" applyFont="1" applyFill="1" applyAlignment="1">
      <alignment vertical="top"/>
    </xf>
    <xf numFmtId="0" fontId="18" fillId="23" borderId="0" xfId="4" applyFill="1" applyAlignment="1">
      <alignment vertical="top"/>
    </xf>
    <xf numFmtId="0" fontId="26" fillId="23" borderId="0" xfId="4" applyFont="1" applyFill="1" applyAlignment="1">
      <alignment vertical="top"/>
    </xf>
    <xf numFmtId="0" fontId="0" fillId="19" borderId="0" xfId="0" applyFill="1" applyAlignment="1">
      <alignment vertical="top"/>
    </xf>
    <xf numFmtId="0" fontId="16" fillId="0" borderId="0" xfId="0" applyFont="1" applyFill="1"/>
    <xf numFmtId="0" fontId="12" fillId="0" borderId="0" xfId="0" applyFont="1" applyFill="1"/>
    <xf numFmtId="0" fontId="17" fillId="0" borderId="0" xfId="0" applyFont="1" applyFill="1"/>
    <xf numFmtId="0" fontId="13" fillId="0" borderId="0" xfId="0" applyFont="1" applyFill="1"/>
    <xf numFmtId="0" fontId="6" fillId="0" borderId="0" xfId="0" applyFont="1" applyFill="1"/>
    <xf numFmtId="0" fontId="15" fillId="0" borderId="0" xfId="0" applyFont="1" applyFill="1"/>
    <xf numFmtId="0" fontId="9" fillId="0" borderId="0" xfId="0" applyFont="1" applyFill="1"/>
    <xf numFmtId="0" fontId="5" fillId="0" borderId="0" xfId="0" applyFont="1" applyFill="1"/>
    <xf numFmtId="0" fontId="8" fillId="23" borderId="0" xfId="0" applyFont="1" applyFill="1"/>
    <xf numFmtId="0" fontId="6" fillId="23" borderId="0" xfId="0" applyFont="1" applyFill="1"/>
    <xf numFmtId="0" fontId="44" fillId="23" borderId="0" xfId="0" applyFont="1" applyFill="1"/>
    <xf numFmtId="0" fontId="17" fillId="23" borderId="0" xfId="0" applyFont="1" applyFill="1"/>
    <xf numFmtId="0" fontId="68" fillId="23" borderId="0" xfId="0" applyFont="1" applyFill="1"/>
    <xf numFmtId="0" fontId="59" fillId="23" borderId="0" xfId="0" applyFont="1" applyFill="1"/>
    <xf numFmtId="0" fontId="10" fillId="0" borderId="0" xfId="0" applyFont="1" applyFill="1"/>
    <xf numFmtId="0" fontId="11" fillId="0" borderId="0" xfId="0" applyFont="1" applyFill="1"/>
    <xf numFmtId="0" fontId="6" fillId="19" borderId="0" xfId="0" applyFont="1" applyFill="1"/>
    <xf numFmtId="0" fontId="0" fillId="23" borderId="38" xfId="0" applyFill="1" applyBorder="1"/>
    <xf numFmtId="0" fontId="0" fillId="23" borderId="0" xfId="0" applyFill="1"/>
    <xf numFmtId="0" fontId="0" fillId="5" borderId="27" xfId="0" applyFont="1" applyFill="1" applyBorder="1" applyAlignment="1" applyProtection="1">
      <alignment horizontal="center" vertical="center" wrapText="1"/>
      <protection locked="0"/>
    </xf>
    <xf numFmtId="0" fontId="0" fillId="5" borderId="20" xfId="0" applyFont="1" applyFill="1" applyBorder="1" applyAlignment="1" applyProtection="1">
      <alignment horizontal="center" vertical="center" wrapText="1"/>
      <protection locked="0"/>
    </xf>
    <xf numFmtId="0" fontId="35" fillId="5" borderId="27" xfId="0" applyFont="1" applyFill="1" applyBorder="1" applyAlignment="1" applyProtection="1">
      <alignment horizontal="center" vertical="center" wrapText="1"/>
      <protection locked="0"/>
    </xf>
    <xf numFmtId="0" fontId="35" fillId="5" borderId="20" xfId="0" applyFont="1" applyFill="1" applyBorder="1" applyAlignment="1" applyProtection="1">
      <alignment horizontal="center" vertical="center" wrapText="1"/>
      <protection locked="0"/>
    </xf>
    <xf numFmtId="0" fontId="26" fillId="5" borderId="27" xfId="0" applyFont="1" applyFill="1" applyBorder="1" applyAlignment="1" applyProtection="1">
      <alignment horizontal="center" vertical="center" wrapText="1"/>
      <protection locked="0"/>
    </xf>
    <xf numFmtId="0" fontId="26" fillId="5" borderId="20" xfId="0" applyFont="1" applyFill="1" applyBorder="1" applyAlignment="1" applyProtection="1">
      <alignment horizontal="center" vertical="center" wrapText="1"/>
      <protection locked="0"/>
    </xf>
    <xf numFmtId="0" fontId="59" fillId="24" borderId="0" xfId="0" applyFont="1" applyFill="1" applyAlignment="1">
      <alignment vertical="top"/>
    </xf>
    <xf numFmtId="0" fontId="0" fillId="24" borderId="0" xfId="0" applyFill="1" applyAlignment="1">
      <alignment vertical="top"/>
    </xf>
    <xf numFmtId="0" fontId="0" fillId="25" borderId="0" xfId="0" applyFill="1" applyAlignment="1">
      <alignment vertical="top"/>
    </xf>
    <xf numFmtId="0" fontId="59" fillId="25" borderId="0" xfId="0" applyFont="1" applyFill="1" applyAlignment="1">
      <alignment vertical="top"/>
    </xf>
    <xf numFmtId="0" fontId="0" fillId="26" borderId="0" xfId="0" applyFill="1" applyAlignment="1">
      <alignment vertical="top"/>
    </xf>
    <xf numFmtId="0" fontId="38" fillId="26" borderId="0" xfId="0" applyFont="1" applyFill="1" applyAlignment="1">
      <alignment vertical="top"/>
    </xf>
    <xf numFmtId="0" fontId="26" fillId="26" borderId="0" xfId="0" applyFont="1" applyFill="1" applyAlignment="1">
      <alignment vertical="top"/>
    </xf>
    <xf numFmtId="0" fontId="26" fillId="26" borderId="0" xfId="0" applyFont="1" applyFill="1" applyAlignment="1">
      <alignment horizontal="center" vertical="top"/>
    </xf>
    <xf numFmtId="0" fontId="0" fillId="5" borderId="0" xfId="0" applyFill="1"/>
    <xf numFmtId="0" fontId="50" fillId="5" borderId="6" xfId="0" applyFont="1" applyFill="1" applyBorder="1"/>
    <xf numFmtId="0" fontId="14" fillId="27" borderId="6" xfId="0" applyFont="1" applyFill="1" applyBorder="1"/>
    <xf numFmtId="0" fontId="4" fillId="23" borderId="0" xfId="0" applyFont="1" applyFill="1"/>
    <xf numFmtId="0" fontId="4" fillId="19" borderId="0" xfId="0" applyFont="1" applyFill="1"/>
    <xf numFmtId="0" fontId="4" fillId="18" borderId="0" xfId="0" applyFont="1" applyFill="1"/>
    <xf numFmtId="0" fontId="24" fillId="4" borderId="8" xfId="0" applyFont="1" applyFill="1" applyBorder="1" applyAlignment="1" applyProtection="1">
      <alignment horizontal="left" vertical="center" wrapText="1"/>
    </xf>
    <xf numFmtId="0" fontId="3" fillId="0" borderId="0" xfId="0" quotePrefix="1" applyFont="1"/>
    <xf numFmtId="0" fontId="3" fillId="18" borderId="0" xfId="0" applyFont="1" applyFill="1"/>
    <xf numFmtId="0" fontId="3" fillId="0" borderId="0" xfId="0" applyFont="1"/>
    <xf numFmtId="0" fontId="0" fillId="0" borderId="0" xfId="0" applyFont="1" applyAlignment="1" applyProtection="1">
      <alignment wrapText="1"/>
    </xf>
    <xf numFmtId="0" fontId="44" fillId="5" borderId="6" xfId="0" applyFont="1" applyFill="1" applyBorder="1" applyProtection="1">
      <protection locked="0"/>
    </xf>
    <xf numFmtId="0" fontId="21" fillId="0" borderId="0" xfId="0" applyFont="1" applyFill="1" applyBorder="1" applyAlignment="1" applyProtection="1">
      <alignment horizontal="left" vertical="center" wrapText="1"/>
    </xf>
    <xf numFmtId="0" fontId="19" fillId="0" borderId="0" xfId="0" applyFont="1" applyAlignment="1" applyProtection="1">
      <alignment wrapText="1"/>
    </xf>
    <xf numFmtId="0" fontId="32" fillId="2" borderId="2" xfId="0" applyFont="1" applyFill="1" applyBorder="1" applyAlignment="1" applyProtection="1">
      <alignment horizontal="left" vertical="center"/>
    </xf>
    <xf numFmtId="0" fontId="32" fillId="2" borderId="3" xfId="0" applyFont="1" applyFill="1" applyBorder="1" applyAlignment="1" applyProtection="1">
      <alignment horizontal="left" vertical="center"/>
    </xf>
    <xf numFmtId="0" fontId="32" fillId="2" borderId="4" xfId="0" applyFont="1" applyFill="1" applyBorder="1" applyAlignment="1" applyProtection="1">
      <alignment horizontal="left" vertical="center"/>
    </xf>
    <xf numFmtId="0" fontId="33" fillId="3" borderId="19" xfId="0" applyFont="1" applyFill="1" applyBorder="1" applyAlignment="1" applyProtection="1">
      <alignment horizontal="left" vertical="center"/>
    </xf>
    <xf numFmtId="0" fontId="0" fillId="3" borderId="5" xfId="0" applyFont="1" applyFill="1" applyBorder="1" applyAlignment="1" applyProtection="1">
      <alignment horizontal="left" vertical="center"/>
    </xf>
    <xf numFmtId="0" fontId="0" fillId="3" borderId="36" xfId="0" applyFont="1" applyFill="1" applyBorder="1" applyAlignment="1" applyProtection="1">
      <alignment horizontal="left" vertical="center"/>
    </xf>
    <xf numFmtId="0" fontId="0" fillId="3" borderId="37" xfId="0" applyFont="1" applyFill="1" applyBorder="1" applyAlignment="1" applyProtection="1">
      <alignment horizontal="left" vertical="center"/>
    </xf>
    <xf numFmtId="0" fontId="20" fillId="3" borderId="16" xfId="0" applyFont="1" applyFill="1" applyBorder="1" applyAlignment="1" applyProtection="1">
      <alignment horizontal="left" vertical="center" wrapText="1"/>
    </xf>
    <xf numFmtId="0" fontId="24" fillId="3" borderId="16" xfId="0" applyFont="1" applyFill="1" applyBorder="1" applyAlignment="1" applyProtection="1">
      <alignment horizontal="left" vertical="center" wrapText="1"/>
    </xf>
    <xf numFmtId="0" fontId="24" fillId="4" borderId="14" xfId="0" applyFont="1" applyFill="1" applyBorder="1" applyAlignment="1" applyProtection="1">
      <alignment horizontal="left" vertical="center"/>
    </xf>
    <xf numFmtId="0" fontId="24" fillId="4" borderId="8" xfId="0" applyFont="1" applyFill="1" applyBorder="1" applyAlignment="1" applyProtection="1">
      <alignment horizontal="left" vertical="center"/>
    </xf>
    <xf numFmtId="0" fontId="24" fillId="4" borderId="15" xfId="0" applyFont="1" applyFill="1" applyBorder="1" applyAlignment="1" applyProtection="1">
      <alignment horizontal="left" vertical="center"/>
    </xf>
    <xf numFmtId="0" fontId="36" fillId="3" borderId="16" xfId="0" applyFont="1" applyFill="1" applyBorder="1" applyAlignment="1" applyProtection="1">
      <alignment vertical="center" wrapText="1"/>
    </xf>
    <xf numFmtId="0" fontId="36" fillId="3" borderId="6" xfId="0" applyFont="1" applyFill="1" applyBorder="1" applyAlignment="1" applyProtection="1">
      <alignment horizontal="left" vertical="center" wrapText="1"/>
    </xf>
    <xf numFmtId="0" fontId="36" fillId="3" borderId="7" xfId="0" applyFont="1" applyFill="1" applyBorder="1" applyAlignment="1" applyProtection="1">
      <alignment horizontal="left" vertical="center" wrapText="1"/>
    </xf>
    <xf numFmtId="0" fontId="37" fillId="3" borderId="12" xfId="0" applyFont="1" applyFill="1" applyBorder="1" applyAlignment="1" applyProtection="1">
      <alignment horizontal="left" vertical="center" wrapText="1"/>
    </xf>
    <xf numFmtId="0" fontId="37" fillId="8" borderId="2" xfId="0" applyFont="1" applyFill="1" applyBorder="1" applyAlignment="1" applyProtection="1">
      <alignment vertical="center" wrapText="1"/>
    </xf>
    <xf numFmtId="0" fontId="37" fillId="8" borderId="3" xfId="0" applyFont="1" applyFill="1" applyBorder="1" applyAlignment="1" applyProtection="1">
      <alignment vertical="center" wrapText="1"/>
    </xf>
    <xf numFmtId="0" fontId="37" fillId="8" borderId="4" xfId="0" applyFont="1" applyFill="1" applyBorder="1" applyAlignment="1" applyProtection="1">
      <alignment vertical="center" wrapText="1"/>
    </xf>
    <xf numFmtId="0" fontId="20" fillId="3" borderId="23" xfId="0" applyFont="1" applyFill="1" applyBorder="1" applyAlignment="1" applyProtection="1">
      <alignment horizontal="center" vertical="center" wrapText="1"/>
    </xf>
    <xf numFmtId="0" fontId="20" fillId="4" borderId="14" xfId="0" applyFont="1" applyFill="1" applyBorder="1" applyAlignment="1" applyProtection="1">
      <alignment horizontal="left" vertical="center"/>
    </xf>
    <xf numFmtId="0" fontId="20" fillId="4" borderId="8" xfId="0" applyFont="1" applyFill="1" applyBorder="1" applyAlignment="1" applyProtection="1">
      <alignment horizontal="left" vertical="center" wrapText="1"/>
    </xf>
    <xf numFmtId="0" fontId="20" fillId="4" borderId="15" xfId="0" applyFont="1" applyFill="1" applyBorder="1" applyAlignment="1" applyProtection="1">
      <alignment horizontal="left" vertical="center" wrapText="1"/>
    </xf>
    <xf numFmtId="0" fontId="0" fillId="3" borderId="14" xfId="0" applyFont="1" applyFill="1" applyBorder="1" applyAlignment="1" applyProtection="1">
      <alignment vertical="center" wrapText="1"/>
    </xf>
    <xf numFmtId="0" fontId="0" fillId="3" borderId="6" xfId="0" applyFont="1" applyFill="1" applyBorder="1" applyAlignment="1" applyProtection="1">
      <alignment horizontal="center" vertical="center" wrapText="1"/>
    </xf>
    <xf numFmtId="0" fontId="0" fillId="3" borderId="9" xfId="0" applyFont="1" applyFill="1" applyBorder="1" applyAlignment="1" applyProtection="1">
      <alignment horizontal="center" vertical="center" wrapText="1"/>
    </xf>
    <xf numFmtId="0" fontId="20" fillId="4" borderId="8" xfId="0" applyFont="1" applyFill="1" applyBorder="1" applyAlignment="1" applyProtection="1">
      <alignment horizontal="left" vertical="center"/>
    </xf>
    <xf numFmtId="0" fontId="20" fillId="4" borderId="15" xfId="0" applyFont="1" applyFill="1" applyBorder="1" applyAlignment="1" applyProtection="1">
      <alignment horizontal="left" vertical="center"/>
    </xf>
    <xf numFmtId="0" fontId="20" fillId="3" borderId="14" xfId="0" applyFont="1" applyFill="1" applyBorder="1" applyAlignment="1" applyProtection="1">
      <alignment horizontal="left" vertical="center"/>
    </xf>
    <xf numFmtId="0" fontId="0" fillId="5" borderId="0" xfId="0" applyFont="1" applyFill="1" applyAlignment="1" applyProtection="1">
      <alignment wrapText="1"/>
    </xf>
    <xf numFmtId="0" fontId="0" fillId="5" borderId="31" xfId="0" applyFont="1" applyFill="1" applyBorder="1" applyAlignment="1" applyProtection="1">
      <alignment wrapText="1"/>
    </xf>
    <xf numFmtId="0" fontId="0" fillId="5" borderId="0" xfId="0" applyFont="1" applyFill="1" applyBorder="1" applyAlignment="1" applyProtection="1">
      <alignment wrapText="1"/>
    </xf>
    <xf numFmtId="0" fontId="0" fillId="5" borderId="39" xfId="0" applyFont="1" applyFill="1" applyBorder="1" applyAlignment="1" applyProtection="1">
      <alignment wrapText="1"/>
    </xf>
    <xf numFmtId="0" fontId="20" fillId="4" borderId="8" xfId="0" applyFont="1" applyFill="1" applyBorder="1" applyAlignment="1" applyProtection="1">
      <alignment vertical="center" wrapText="1"/>
    </xf>
    <xf numFmtId="0" fontId="20" fillId="4" borderId="15" xfId="0" applyFont="1" applyFill="1" applyBorder="1" applyAlignment="1" applyProtection="1">
      <alignment vertical="center" wrapText="1"/>
    </xf>
    <xf numFmtId="0" fontId="19" fillId="5" borderId="0" xfId="0" applyFont="1" applyFill="1" applyAlignment="1" applyProtection="1">
      <alignment wrapText="1"/>
    </xf>
    <xf numFmtId="2" fontId="0" fillId="5" borderId="6" xfId="1" applyNumberFormat="1" applyFont="1" applyFill="1" applyBorder="1" applyAlignment="1" applyProtection="1">
      <alignment horizontal="right" vertical="center" wrapText="1"/>
      <protection locked="0"/>
    </xf>
    <xf numFmtId="0" fontId="27" fillId="0" borderId="0" xfId="0" applyFont="1" applyAlignment="1" applyProtection="1">
      <alignment horizontal="center" vertical="center" wrapText="1"/>
    </xf>
    <xf numFmtId="0" fontId="33" fillId="3" borderId="25" xfId="0" applyFont="1" applyFill="1" applyBorder="1" applyAlignment="1" applyProtection="1">
      <alignment horizontal="left" vertical="center"/>
    </xf>
    <xf numFmtId="0" fontId="0" fillId="3" borderId="35" xfId="0" applyFont="1" applyFill="1" applyBorder="1" applyAlignment="1" applyProtection="1">
      <alignment horizontal="left" vertical="center"/>
    </xf>
    <xf numFmtId="0" fontId="0" fillId="0" borderId="0" xfId="0" applyFont="1" applyAlignment="1" applyProtection="1">
      <alignment vertical="center" wrapText="1"/>
    </xf>
    <xf numFmtId="0" fontId="26" fillId="3" borderId="14" xfId="0" applyFont="1" applyFill="1" applyBorder="1" applyAlignment="1" applyProtection="1">
      <alignment vertical="center" wrapText="1"/>
    </xf>
    <xf numFmtId="0" fontId="26" fillId="3" borderId="16" xfId="0" applyFont="1" applyFill="1" applyBorder="1" applyAlignment="1" applyProtection="1">
      <alignment vertical="center" wrapText="1"/>
    </xf>
    <xf numFmtId="0" fontId="38" fillId="0" borderId="0" xfId="0" applyFont="1" applyAlignment="1" applyProtection="1">
      <alignment vertical="center" wrapText="1"/>
    </xf>
    <xf numFmtId="0" fontId="23" fillId="0" borderId="0" xfId="0" applyFont="1" applyFill="1" applyBorder="1" applyAlignment="1" applyProtection="1">
      <alignment vertical="center" wrapText="1"/>
    </xf>
    <xf numFmtId="0" fontId="21" fillId="0" borderId="0" xfId="0" applyFont="1" applyFill="1" applyBorder="1" applyAlignment="1" applyProtection="1">
      <alignment vertical="center" wrapText="1"/>
    </xf>
    <xf numFmtId="0" fontId="0" fillId="0" borderId="0" xfId="0" applyFont="1" applyFill="1" applyBorder="1" applyAlignment="1" applyProtection="1">
      <alignment wrapText="1"/>
    </xf>
    <xf numFmtId="0" fontId="0" fillId="0" borderId="0" xfId="0" applyFont="1" applyFill="1" applyBorder="1" applyAlignment="1" applyProtection="1">
      <alignment horizontal="left" vertical="center" wrapText="1"/>
    </xf>
    <xf numFmtId="0" fontId="41" fillId="10" borderId="3" xfId="0" applyFont="1" applyFill="1" applyBorder="1" applyAlignment="1" applyProtection="1">
      <alignment horizontal="left" vertical="center"/>
    </xf>
    <xf numFmtId="0" fontId="41" fillId="10" borderId="4" xfId="0" applyFont="1" applyFill="1" applyBorder="1" applyAlignment="1" applyProtection="1">
      <alignment horizontal="left" vertical="center"/>
    </xf>
    <xf numFmtId="0" fontId="42" fillId="11" borderId="45" xfId="0" applyFont="1" applyFill="1" applyBorder="1" applyAlignment="1" applyProtection="1">
      <alignment horizontal="left" vertical="center"/>
    </xf>
    <xf numFmtId="0" fontId="0" fillId="11" borderId="35" xfId="0" applyFont="1" applyFill="1" applyBorder="1" applyAlignment="1" applyProtection="1">
      <alignment horizontal="left" vertical="center"/>
    </xf>
    <xf numFmtId="0" fontId="0" fillId="11" borderId="37" xfId="0" applyFont="1" applyFill="1" applyBorder="1" applyAlignment="1" applyProtection="1">
      <alignment horizontal="left" vertical="center"/>
    </xf>
    <xf numFmtId="0" fontId="51" fillId="14" borderId="7" xfId="0" applyFont="1" applyFill="1" applyBorder="1" applyAlignment="1" applyProtection="1">
      <alignment horizontal="left" vertical="center"/>
    </xf>
    <xf numFmtId="0" fontId="51" fillId="14" borderId="8" xfId="0" applyFont="1" applyFill="1" applyBorder="1" applyAlignment="1" applyProtection="1">
      <alignment horizontal="left" vertical="center" wrapText="1"/>
    </xf>
    <xf numFmtId="0" fontId="51" fillId="14" borderId="15" xfId="0" applyFont="1" applyFill="1" applyBorder="1" applyAlignment="1" applyProtection="1">
      <alignment horizontal="left" vertical="center" wrapText="1"/>
    </xf>
    <xf numFmtId="0" fontId="24" fillId="12" borderId="8" xfId="0" applyFont="1" applyFill="1" applyBorder="1" applyAlignment="1" applyProtection="1">
      <alignment horizontal="left" vertical="center"/>
    </xf>
    <xf numFmtId="0" fontId="24" fillId="12" borderId="15" xfId="0" applyFont="1" applyFill="1" applyBorder="1" applyAlignment="1" applyProtection="1">
      <alignment horizontal="left" vertical="center"/>
    </xf>
    <xf numFmtId="0" fontId="43" fillId="12" borderId="8" xfId="0" applyFont="1" applyFill="1" applyBorder="1" applyAlignment="1" applyProtection="1">
      <alignment horizontal="left" vertical="center"/>
    </xf>
    <xf numFmtId="0" fontId="43" fillId="12" borderId="15" xfId="0" applyFont="1" applyFill="1" applyBorder="1" applyAlignment="1" applyProtection="1">
      <alignment horizontal="left" vertical="center"/>
    </xf>
    <xf numFmtId="0" fontId="26" fillId="11" borderId="6" xfId="0" applyFont="1" applyFill="1" applyBorder="1" applyAlignment="1" applyProtection="1">
      <alignment horizontal="center" vertical="center" wrapText="1"/>
    </xf>
    <xf numFmtId="0" fontId="38" fillId="0" borderId="0" xfId="0" applyFont="1" applyFill="1" applyBorder="1" applyAlignment="1" applyProtection="1">
      <alignment wrapText="1"/>
    </xf>
    <xf numFmtId="0" fontId="26" fillId="11" borderId="14" xfId="0" applyFont="1" applyFill="1" applyBorder="1" applyAlignment="1" applyProtection="1">
      <alignment vertical="center" wrapText="1"/>
    </xf>
    <xf numFmtId="0" fontId="26" fillId="11" borderId="16" xfId="0" applyFont="1" applyFill="1" applyBorder="1" applyAlignment="1" applyProtection="1">
      <alignment vertical="center" wrapText="1"/>
    </xf>
    <xf numFmtId="0" fontId="26" fillId="11" borderId="9" xfId="0" applyFont="1" applyFill="1" applyBorder="1" applyAlignment="1" applyProtection="1">
      <alignment horizontal="center" vertical="center" wrapText="1"/>
    </xf>
    <xf numFmtId="0" fontId="24" fillId="12" borderId="14" xfId="0" applyFont="1" applyFill="1" applyBorder="1" applyAlignment="1" applyProtection="1">
      <alignment horizontal="left" vertical="center"/>
    </xf>
    <xf numFmtId="0" fontId="34" fillId="12" borderId="15" xfId="0" applyFont="1" applyFill="1" applyBorder="1" applyAlignment="1" applyProtection="1">
      <alignment horizontal="left" vertical="center"/>
    </xf>
    <xf numFmtId="0" fontId="38" fillId="0" borderId="0" xfId="0" applyFont="1" applyFill="1" applyBorder="1" applyAlignment="1" applyProtection="1">
      <alignment vertical="top" wrapText="1"/>
    </xf>
    <xf numFmtId="0" fontId="24" fillId="12" borderId="25" xfId="0" applyFont="1" applyFill="1" applyBorder="1" applyAlignment="1" applyProtection="1">
      <alignment horizontal="left" vertical="center"/>
    </xf>
    <xf numFmtId="0" fontId="24" fillId="12" borderId="28" xfId="0" applyFont="1" applyFill="1" applyBorder="1" applyAlignment="1" applyProtection="1">
      <alignment horizontal="left" vertical="center"/>
    </xf>
    <xf numFmtId="0" fontId="34" fillId="12" borderId="40" xfId="0" applyFont="1" applyFill="1" applyBorder="1" applyAlignment="1" applyProtection="1">
      <alignment horizontal="left" vertical="center"/>
    </xf>
    <xf numFmtId="0" fontId="26" fillId="11" borderId="5" xfId="0" applyFont="1" applyFill="1" applyBorder="1" applyAlignment="1" applyProtection="1">
      <alignment horizontal="center" vertical="center" wrapText="1"/>
    </xf>
    <xf numFmtId="0" fontId="24" fillId="12" borderId="8" xfId="0" applyFont="1" applyFill="1" applyBorder="1" applyAlignment="1" applyProtection="1">
      <alignment horizontal="left" vertical="center" wrapText="1"/>
    </xf>
    <xf numFmtId="0" fontId="34" fillId="12" borderId="15" xfId="0" applyFont="1" applyFill="1" applyBorder="1" applyAlignment="1" applyProtection="1">
      <alignment horizontal="left" vertical="center" wrapText="1"/>
    </xf>
    <xf numFmtId="0" fontId="26" fillId="13" borderId="10" xfId="0" applyFont="1" applyFill="1" applyBorder="1" applyAlignment="1" applyProtection="1">
      <alignment horizontal="center" vertical="center" wrapText="1"/>
    </xf>
    <xf numFmtId="0" fontId="26" fillId="13" borderId="9" xfId="0" applyFont="1" applyFill="1" applyBorder="1" applyAlignment="1" applyProtection="1">
      <alignment horizontal="center" vertical="center" wrapText="1"/>
    </xf>
    <xf numFmtId="3" fontId="26" fillId="14" borderId="5" xfId="0" applyNumberFormat="1" applyFont="1" applyFill="1" applyBorder="1" applyAlignment="1" applyProtection="1">
      <alignment horizontal="right" vertical="center" wrapText="1"/>
    </xf>
    <xf numFmtId="3" fontId="26" fillId="14" borderId="6" xfId="0" applyNumberFormat="1" applyFont="1" applyFill="1" applyBorder="1" applyAlignment="1" applyProtection="1">
      <alignment horizontal="right" vertical="center" wrapText="1"/>
    </xf>
    <xf numFmtId="0" fontId="0" fillId="11" borderId="34" xfId="0" applyFont="1" applyFill="1" applyBorder="1" applyAlignment="1" applyProtection="1">
      <alignment horizontal="left" vertical="center"/>
    </xf>
    <xf numFmtId="0" fontId="24" fillId="12" borderId="40" xfId="0" applyFont="1" applyFill="1" applyBorder="1" applyAlignment="1" applyProtection="1">
      <alignment horizontal="left" vertical="center"/>
    </xf>
    <xf numFmtId="0" fontId="24" fillId="12" borderId="15" xfId="0" applyFont="1" applyFill="1" applyBorder="1" applyAlignment="1" applyProtection="1">
      <alignment horizontal="left" vertical="center" wrapText="1"/>
    </xf>
    <xf numFmtId="9" fontId="26" fillId="15" borderId="6" xfId="1" applyFont="1" applyFill="1" applyBorder="1" applyAlignment="1" applyProtection="1">
      <alignment horizontal="right" vertical="center" wrapText="1"/>
      <protection locked="0"/>
    </xf>
    <xf numFmtId="9" fontId="0" fillId="27" borderId="6" xfId="1" applyFont="1" applyFill="1" applyBorder="1" applyAlignment="1" applyProtection="1">
      <alignment horizontal="right" vertical="center" wrapText="1"/>
    </xf>
    <xf numFmtId="0" fontId="26" fillId="14" borderId="8" xfId="0" applyFont="1" applyFill="1" applyBorder="1" applyAlignment="1" applyProtection="1">
      <alignment horizontal="left" vertical="center" wrapText="1"/>
    </xf>
    <xf numFmtId="0" fontId="26" fillId="14" borderId="15" xfId="0" applyFont="1" applyFill="1" applyBorder="1" applyAlignment="1" applyProtection="1">
      <alignment horizontal="left" vertical="center" wrapText="1"/>
    </xf>
    <xf numFmtId="0" fontId="26" fillId="13" borderId="6" xfId="0" applyFont="1" applyFill="1" applyBorder="1" applyAlignment="1" applyProtection="1">
      <alignment horizontal="center" vertical="center" wrapText="1"/>
    </xf>
    <xf numFmtId="0" fontId="56" fillId="0" borderId="0" xfId="0" applyFont="1" applyFill="1" applyBorder="1" applyAlignment="1" applyProtection="1">
      <alignment wrapText="1"/>
    </xf>
    <xf numFmtId="3" fontId="26" fillId="15" borderId="6" xfId="1" applyNumberFormat="1" applyFont="1" applyFill="1" applyBorder="1" applyAlignment="1" applyProtection="1">
      <alignment horizontal="right" vertical="center" wrapText="1"/>
      <protection locked="0"/>
    </xf>
    <xf numFmtId="3" fontId="26" fillId="28" borderId="6" xfId="2" applyNumberFormat="1" applyFont="1" applyFill="1" applyBorder="1" applyAlignment="1" applyProtection="1">
      <alignment horizontal="right" vertical="center" wrapText="1"/>
    </xf>
    <xf numFmtId="3" fontId="26" fillId="28" borderId="6" xfId="0" applyNumberFormat="1" applyFont="1" applyFill="1" applyBorder="1" applyAlignment="1" applyProtection="1">
      <alignment horizontal="right" vertical="center" wrapText="1"/>
    </xf>
    <xf numFmtId="4" fontId="24" fillId="5" borderId="0" xfId="0" applyNumberFormat="1" applyFont="1" applyFill="1" applyBorder="1" applyAlignment="1" applyProtection="1">
      <alignment vertical="center" wrapText="1"/>
    </xf>
    <xf numFmtId="0" fontId="33" fillId="3" borderId="45" xfId="0" applyFont="1" applyFill="1" applyBorder="1" applyAlignment="1" applyProtection="1">
      <alignment horizontal="left" vertical="center"/>
    </xf>
    <xf numFmtId="0" fontId="20" fillId="3" borderId="16" xfId="0" applyFont="1" applyFill="1" applyBorder="1" applyAlignment="1" applyProtection="1">
      <alignment vertical="center" wrapText="1"/>
    </xf>
    <xf numFmtId="0" fontId="37" fillId="3" borderId="50" xfId="0" applyFont="1" applyFill="1" applyBorder="1" applyAlignment="1" applyProtection="1">
      <alignment vertical="center" wrapText="1"/>
    </xf>
    <xf numFmtId="0" fontId="37" fillId="8" borderId="2" xfId="0" applyFont="1" applyFill="1" applyBorder="1" applyAlignment="1" applyProtection="1">
      <alignment horizontal="left" vertical="center" wrapText="1"/>
    </xf>
    <xf numFmtId="0" fontId="37" fillId="8" borderId="3" xfId="0" applyFont="1" applyFill="1" applyBorder="1" applyAlignment="1" applyProtection="1">
      <alignment horizontal="left" vertical="center" wrapText="1"/>
    </xf>
    <xf numFmtId="0" fontId="37" fillId="8" borderId="4" xfId="0" applyFont="1" applyFill="1" applyBorder="1" applyAlignment="1" applyProtection="1">
      <alignment horizontal="left" vertical="center" wrapText="1"/>
    </xf>
    <xf numFmtId="0" fontId="20" fillId="3" borderId="21" xfId="0" applyFont="1" applyFill="1" applyBorder="1" applyAlignment="1" applyProtection="1">
      <alignment vertical="center" wrapText="1"/>
    </xf>
    <xf numFmtId="0" fontId="20" fillId="3" borderId="22" xfId="0" applyFont="1" applyFill="1" applyBorder="1" applyAlignment="1" applyProtection="1">
      <alignment vertical="center" wrapText="1"/>
    </xf>
    <xf numFmtId="0" fontId="20" fillId="3" borderId="25" xfId="0" applyFont="1" applyFill="1" applyBorder="1" applyAlignment="1" applyProtection="1">
      <alignment vertical="center" wrapText="1"/>
    </xf>
    <xf numFmtId="0" fontId="20" fillId="3" borderId="10" xfId="0" applyFont="1" applyFill="1" applyBorder="1" applyAlignment="1" applyProtection="1">
      <alignment vertical="center" wrapText="1"/>
    </xf>
    <xf numFmtId="0" fontId="0" fillId="3" borderId="51" xfId="0" applyFont="1" applyFill="1" applyBorder="1" applyAlignment="1" applyProtection="1">
      <alignment horizontal="center" vertical="center" wrapText="1"/>
    </xf>
    <xf numFmtId="9" fontId="0" fillId="14" borderId="52" xfId="1" applyFont="1" applyFill="1" applyBorder="1" applyAlignment="1" applyProtection="1">
      <alignment horizontal="right" vertical="center" wrapText="1"/>
    </xf>
    <xf numFmtId="0" fontId="24" fillId="4" borderId="15" xfId="0" applyFont="1" applyFill="1" applyBorder="1" applyAlignment="1" applyProtection="1">
      <alignment horizontal="left" vertical="center" wrapText="1"/>
    </xf>
    <xf numFmtId="3" fontId="0" fillId="27" borderId="6" xfId="0" applyNumberFormat="1" applyFont="1" applyFill="1" applyBorder="1" applyAlignment="1" applyProtection="1">
      <alignment horizontal="right" vertical="center" wrapText="1"/>
    </xf>
    <xf numFmtId="3" fontId="0" fillId="3" borderId="6" xfId="0" applyNumberFormat="1" applyFont="1" applyFill="1" applyBorder="1" applyAlignment="1" applyProtection="1">
      <alignment horizontal="right" vertical="center" wrapText="1"/>
    </xf>
    <xf numFmtId="0" fontId="0" fillId="29" borderId="5" xfId="0" applyFont="1" applyFill="1" applyBorder="1" applyAlignment="1" applyProtection="1">
      <alignment horizontal="center" vertical="center" wrapText="1"/>
    </xf>
    <xf numFmtId="3" fontId="0" fillId="29" borderId="5" xfId="0" applyNumberFormat="1" applyFont="1" applyFill="1" applyBorder="1" applyAlignment="1" applyProtection="1">
      <alignment horizontal="right" vertical="center" wrapText="1"/>
    </xf>
    <xf numFmtId="0" fontId="0" fillId="29" borderId="6" xfId="0" applyFont="1" applyFill="1" applyBorder="1" applyAlignment="1" applyProtection="1">
      <alignment horizontal="center" vertical="center" wrapText="1"/>
    </xf>
    <xf numFmtId="9" fontId="0" fillId="29" borderId="6" xfId="1" applyFont="1" applyFill="1" applyBorder="1" applyAlignment="1" applyProtection="1">
      <alignment horizontal="right" vertical="center" wrapText="1"/>
    </xf>
    <xf numFmtId="0" fontId="32" fillId="2" borderId="3" xfId="0" applyFont="1" applyFill="1" applyBorder="1" applyAlignment="1" applyProtection="1">
      <alignment vertical="center" wrapText="1"/>
    </xf>
    <xf numFmtId="0" fontId="32" fillId="2" borderId="4" xfId="0" applyFont="1" applyFill="1" applyBorder="1" applyAlignment="1" applyProtection="1">
      <alignment vertical="center" wrapText="1"/>
    </xf>
    <xf numFmtId="0" fontId="19" fillId="5" borderId="0" xfId="0" applyFont="1" applyFill="1" applyAlignment="1" applyProtection="1">
      <alignment wrapText="1"/>
      <protection locked="0"/>
    </xf>
    <xf numFmtId="0" fontId="24" fillId="4" borderId="8" xfId="0" applyFont="1" applyFill="1" applyBorder="1" applyAlignment="1" applyProtection="1">
      <alignment vertical="center" wrapText="1"/>
    </xf>
    <xf numFmtId="0" fontId="24" fillId="4" borderId="15" xfId="0" applyFont="1" applyFill="1" applyBorder="1" applyAlignment="1" applyProtection="1">
      <alignment vertical="center" wrapText="1"/>
    </xf>
    <xf numFmtId="0" fontId="20" fillId="4" borderId="8" xfId="0" applyFont="1" applyFill="1" applyBorder="1" applyAlignment="1" applyProtection="1">
      <alignment vertical="center"/>
    </xf>
    <xf numFmtId="0" fontId="20" fillId="4" borderId="15" xfId="0" applyFont="1" applyFill="1" applyBorder="1" applyAlignment="1" applyProtection="1">
      <alignment vertical="center"/>
    </xf>
    <xf numFmtId="0" fontId="2" fillId="0" borderId="0" xfId="0" applyFont="1"/>
    <xf numFmtId="0" fontId="2" fillId="4" borderId="0" xfId="0" applyFont="1" applyFill="1" applyAlignment="1"/>
    <xf numFmtId="0" fontId="2" fillId="0" borderId="0" xfId="0" applyFont="1" applyFill="1"/>
    <xf numFmtId="0" fontId="2" fillId="23" borderId="0" xfId="0" applyFont="1" applyFill="1"/>
    <xf numFmtId="0" fontId="2" fillId="19" borderId="0" xfId="0" applyFont="1" applyFill="1"/>
    <xf numFmtId="0" fontId="2" fillId="18" borderId="0" xfId="0" applyFont="1" applyFill="1"/>
    <xf numFmtId="0" fontId="0" fillId="4" borderId="6" xfId="0" applyFill="1" applyBorder="1" applyAlignment="1" applyProtection="1">
      <alignment horizontal="left" vertical="top"/>
    </xf>
    <xf numFmtId="0" fontId="0" fillId="4" borderId="9" xfId="0" applyFill="1" applyBorder="1" applyAlignment="1" applyProtection="1">
      <alignment horizontal="left" vertical="top"/>
    </xf>
    <xf numFmtId="0" fontId="38" fillId="23" borderId="0" xfId="0" applyFont="1" applyFill="1" applyAlignment="1">
      <alignment vertical="top"/>
    </xf>
    <xf numFmtId="0" fontId="0" fillId="3" borderId="0" xfId="0" applyFill="1" applyAlignment="1">
      <alignment vertical="top"/>
    </xf>
    <xf numFmtId="0" fontId="0" fillId="0" borderId="0" xfId="0" applyFill="1" applyAlignment="1">
      <alignment vertical="top" wrapText="1"/>
    </xf>
    <xf numFmtId="0" fontId="0" fillId="23" borderId="0" xfId="0" applyFont="1" applyFill="1" applyAlignment="1">
      <alignment vertical="center"/>
    </xf>
    <xf numFmtId="4" fontId="38" fillId="0" borderId="0" xfId="0" applyNumberFormat="1" applyFont="1" applyProtection="1"/>
    <xf numFmtId="0" fontId="18" fillId="0" borderId="0" xfId="0" applyFont="1" applyAlignment="1" applyProtection="1">
      <alignment vertical="center" wrapText="1"/>
    </xf>
    <xf numFmtId="0" fontId="0" fillId="0" borderId="0" xfId="0" applyAlignment="1">
      <alignment vertical="top" wrapText="1"/>
    </xf>
    <xf numFmtId="0" fontId="59" fillId="20" borderId="0" xfId="0" applyFont="1" applyFill="1" applyAlignment="1">
      <alignment vertical="top"/>
    </xf>
    <xf numFmtId="0" fontId="0" fillId="26" borderId="28" xfId="0" applyFill="1" applyBorder="1" applyAlignment="1">
      <alignment vertical="top"/>
    </xf>
    <xf numFmtId="0" fontId="38" fillId="24" borderId="0" xfId="0" applyFont="1" applyFill="1" applyAlignment="1">
      <alignment vertical="top"/>
    </xf>
    <xf numFmtId="0" fontId="0" fillId="24" borderId="0" xfId="0" applyFont="1" applyFill="1" applyAlignment="1">
      <alignment vertical="top"/>
    </xf>
    <xf numFmtId="0" fontId="0" fillId="5" borderId="0" xfId="0" applyFont="1" applyFill="1" applyBorder="1" applyAlignment="1" applyProtection="1">
      <alignment wrapText="1"/>
      <protection locked="0"/>
    </xf>
    <xf numFmtId="3" fontId="0" fillId="5" borderId="6" xfId="1" applyNumberFormat="1" applyFont="1" applyFill="1" applyBorder="1" applyAlignment="1" applyProtection="1">
      <alignment horizontal="right" vertical="center" wrapText="1"/>
    </xf>
    <xf numFmtId="9" fontId="26" fillId="5" borderId="6" xfId="0" applyNumberFormat="1" applyFont="1" applyFill="1" applyBorder="1" applyAlignment="1" applyProtection="1">
      <alignment vertical="center" wrapText="1"/>
      <protection locked="0"/>
    </xf>
    <xf numFmtId="4" fontId="26" fillId="0" borderId="7" xfId="0" applyNumberFormat="1" applyFont="1" applyBorder="1" applyAlignment="1" applyProtection="1">
      <alignment vertical="center" wrapText="1"/>
    </xf>
    <xf numFmtId="4" fontId="26" fillId="0" borderId="8" xfId="0" applyNumberFormat="1" applyFont="1" applyBorder="1" applyAlignment="1" applyProtection="1">
      <alignment vertical="center" wrapText="1"/>
    </xf>
    <xf numFmtId="4" fontId="26" fillId="0" borderId="9" xfId="0" applyNumberFormat="1" applyFont="1" applyBorder="1" applyAlignment="1" applyProtection="1">
      <alignment vertical="center" wrapText="1"/>
    </xf>
    <xf numFmtId="0" fontId="26" fillId="0" borderId="7" xfId="0" applyFont="1" applyBorder="1" applyAlignment="1" applyProtection="1">
      <alignment horizontal="left" vertical="center" wrapText="1"/>
    </xf>
    <xf numFmtId="0" fontId="26" fillId="0" borderId="8" xfId="0" applyFont="1" applyBorder="1" applyAlignment="1" applyProtection="1">
      <alignment horizontal="left" vertical="center" wrapText="1"/>
    </xf>
    <xf numFmtId="0" fontId="26" fillId="0" borderId="9" xfId="0" applyFont="1" applyBorder="1" applyAlignment="1" applyProtection="1">
      <alignment horizontal="left" vertical="center" wrapText="1"/>
    </xf>
    <xf numFmtId="0" fontId="26" fillId="0" borderId="7" xfId="0" applyFont="1" applyFill="1" applyBorder="1" applyAlignment="1" applyProtection="1">
      <alignment horizontal="left" vertical="center" wrapText="1"/>
    </xf>
    <xf numFmtId="0" fontId="26" fillId="0" borderId="8" xfId="0" applyFont="1" applyFill="1" applyBorder="1" applyAlignment="1" applyProtection="1">
      <alignment horizontal="left" vertical="center" wrapText="1"/>
    </xf>
    <xf numFmtId="0" fontId="26" fillId="0" borderId="9" xfId="0" applyFont="1" applyFill="1" applyBorder="1" applyAlignment="1" applyProtection="1">
      <alignment horizontal="left" vertical="center" wrapText="1"/>
    </xf>
    <xf numFmtId="0" fontId="24" fillId="3" borderId="7" xfId="0" applyFont="1" applyFill="1" applyBorder="1" applyAlignment="1" applyProtection="1">
      <alignment horizontal="left" vertical="center" wrapText="1"/>
    </xf>
    <xf numFmtId="0" fontId="24" fillId="3" borderId="8" xfId="0" applyFont="1" applyFill="1" applyBorder="1" applyAlignment="1" applyProtection="1">
      <alignment horizontal="left" vertical="center" wrapText="1"/>
    </xf>
    <xf numFmtId="4" fontId="26" fillId="0" borderId="7" xfId="0" applyNumberFormat="1" applyFont="1" applyFill="1" applyBorder="1" applyAlignment="1" applyProtection="1">
      <alignment vertical="center" wrapText="1"/>
    </xf>
    <xf numFmtId="4" fontId="26" fillId="0" borderId="8" xfId="0" applyNumberFormat="1" applyFont="1" applyFill="1" applyBorder="1" applyAlignment="1" applyProtection="1">
      <alignment vertical="center" wrapText="1"/>
    </xf>
    <xf numFmtId="4" fontId="26" fillId="0" borderId="9" xfId="0" applyNumberFormat="1" applyFont="1" applyFill="1" applyBorder="1" applyAlignment="1" applyProtection="1">
      <alignment vertical="center" wrapText="1"/>
    </xf>
    <xf numFmtId="0" fontId="26" fillId="3" borderId="46" xfId="0" applyFont="1" applyFill="1" applyBorder="1" applyAlignment="1" applyProtection="1">
      <alignment horizontal="left" vertical="center" wrapText="1"/>
    </xf>
    <xf numFmtId="0" fontId="26" fillId="3" borderId="29" xfId="0" applyFont="1" applyFill="1" applyBorder="1" applyAlignment="1" applyProtection="1">
      <alignment horizontal="left" vertical="center" wrapText="1"/>
    </xf>
    <xf numFmtId="0" fontId="26" fillId="3" borderId="22" xfId="0" applyFont="1" applyFill="1" applyBorder="1" applyAlignment="1" applyProtection="1">
      <alignment horizontal="left" vertical="center" wrapText="1"/>
    </xf>
    <xf numFmtId="0" fontId="45" fillId="7" borderId="2" xfId="0" applyFont="1" applyFill="1" applyBorder="1" applyAlignment="1" applyProtection="1">
      <alignment horizontal="left" vertical="center" wrapText="1"/>
    </xf>
    <xf numFmtId="0" fontId="45" fillId="7" borderId="3" xfId="0" applyFont="1" applyFill="1" applyBorder="1" applyAlignment="1" applyProtection="1">
      <alignment horizontal="left" vertical="center" wrapText="1"/>
    </xf>
    <xf numFmtId="0" fontId="45" fillId="7" borderId="4" xfId="0" applyFont="1" applyFill="1" applyBorder="1" applyAlignment="1" applyProtection="1">
      <alignment horizontal="left" vertical="center" wrapText="1"/>
    </xf>
    <xf numFmtId="0" fontId="26" fillId="3" borderId="0" xfId="0" applyFont="1" applyFill="1" applyBorder="1" applyAlignment="1" applyProtection="1">
      <alignment horizontal="left" vertical="center" wrapText="1"/>
    </xf>
    <xf numFmtId="0" fontId="26" fillId="3" borderId="1" xfId="0" applyFont="1" applyFill="1" applyBorder="1" applyAlignment="1" applyProtection="1">
      <alignment horizontal="left" vertical="center" wrapText="1"/>
    </xf>
    <xf numFmtId="0" fontId="26" fillId="3" borderId="47" xfId="0" applyFont="1" applyFill="1" applyBorder="1" applyAlignment="1" applyProtection="1">
      <alignment horizontal="left" vertical="center" wrapText="1"/>
    </xf>
    <xf numFmtId="0" fontId="24" fillId="4" borderId="7" xfId="0" applyFont="1" applyFill="1" applyBorder="1" applyAlignment="1" applyProtection="1">
      <alignment horizontal="left" vertical="center" wrapText="1"/>
    </xf>
    <xf numFmtId="0" fontId="24" fillId="4" borderId="8" xfId="0" applyFont="1" applyFill="1" applyBorder="1" applyAlignment="1" applyProtection="1">
      <alignment horizontal="left" vertical="center" wrapText="1"/>
    </xf>
    <xf numFmtId="0" fontId="24" fillId="4" borderId="9" xfId="0" applyFont="1" applyFill="1" applyBorder="1" applyAlignment="1" applyProtection="1">
      <alignment horizontal="left" vertical="center" wrapText="1"/>
    </xf>
    <xf numFmtId="0" fontId="26" fillId="3" borderId="7" xfId="0" applyFont="1" applyFill="1" applyBorder="1" applyAlignment="1" applyProtection="1">
      <alignment horizontal="left" vertical="center" wrapText="1"/>
    </xf>
    <xf numFmtId="0" fontId="26" fillId="3" borderId="8" xfId="0" applyFont="1" applyFill="1" applyBorder="1" applyAlignment="1" applyProtection="1">
      <alignment horizontal="left" vertical="center" wrapText="1"/>
    </xf>
    <xf numFmtId="0" fontId="26" fillId="3" borderId="9" xfId="0" applyFont="1" applyFill="1" applyBorder="1" applyAlignment="1" applyProtection="1">
      <alignment horizontal="left" vertical="center" wrapText="1"/>
    </xf>
    <xf numFmtId="4" fontId="24" fillId="5" borderId="21" xfId="0" applyNumberFormat="1" applyFont="1" applyFill="1" applyBorder="1" applyAlignment="1" applyProtection="1">
      <alignment horizontal="left" vertical="center" wrapText="1"/>
    </xf>
    <xf numFmtId="4" fontId="24" fillId="5" borderId="29" xfId="0" applyNumberFormat="1" applyFont="1" applyFill="1" applyBorder="1" applyAlignment="1" applyProtection="1">
      <alignment horizontal="left" vertical="center" wrapText="1"/>
    </xf>
    <xf numFmtId="4" fontId="24" fillId="5" borderId="31" xfId="0" applyNumberFormat="1" applyFont="1" applyFill="1" applyBorder="1" applyAlignment="1" applyProtection="1">
      <alignment horizontal="left" vertical="center" wrapText="1"/>
    </xf>
    <xf numFmtId="4" fontId="24" fillId="5" borderId="0" xfId="0" applyNumberFormat="1" applyFont="1" applyFill="1" applyBorder="1" applyAlignment="1" applyProtection="1">
      <alignment horizontal="left" vertical="center" wrapText="1"/>
    </xf>
    <xf numFmtId="0" fontId="28" fillId="5" borderId="2" xfId="0" applyFont="1" applyFill="1" applyBorder="1" applyAlignment="1" applyProtection="1">
      <alignment horizontal="center" vertical="center" wrapText="1"/>
      <protection locked="0"/>
    </xf>
    <xf numFmtId="0" fontId="28" fillId="5" borderId="3" xfId="0" applyFont="1" applyFill="1" applyBorder="1" applyAlignment="1" applyProtection="1">
      <alignment horizontal="center" vertical="center" wrapText="1"/>
      <protection locked="0"/>
    </xf>
    <xf numFmtId="0" fontId="28" fillId="5" borderId="4" xfId="0" applyFont="1" applyFill="1" applyBorder="1" applyAlignment="1" applyProtection="1">
      <alignment horizontal="center" vertical="center" wrapText="1"/>
      <protection locked="0"/>
    </xf>
    <xf numFmtId="0" fontId="40" fillId="0" borderId="1" xfId="0" applyFont="1" applyBorder="1" applyAlignment="1" applyProtection="1">
      <alignment horizontal="center" vertical="center" wrapText="1"/>
    </xf>
    <xf numFmtId="4" fontId="33" fillId="7" borderId="2" xfId="0" applyNumberFormat="1" applyFont="1" applyFill="1" applyBorder="1" applyAlignment="1" applyProtection="1">
      <alignment horizontal="left" vertical="center"/>
    </xf>
    <xf numFmtId="4" fontId="33" fillId="7" borderId="3" xfId="0" applyNumberFormat="1" applyFont="1" applyFill="1" applyBorder="1" applyAlignment="1" applyProtection="1">
      <alignment horizontal="left" vertical="center"/>
    </xf>
    <xf numFmtId="4" fontId="33" fillId="7" borderId="54" xfId="0" applyNumberFormat="1" applyFont="1" applyFill="1" applyBorder="1" applyAlignment="1" applyProtection="1">
      <alignment horizontal="left" vertical="center"/>
    </xf>
    <xf numFmtId="0" fontId="26" fillId="3" borderId="0" xfId="0" applyFont="1" applyFill="1" applyBorder="1" applyAlignment="1" applyProtection="1">
      <alignment vertical="center" wrapText="1"/>
    </xf>
    <xf numFmtId="0" fontId="27" fillId="0" borderId="21" xfId="0" applyFont="1" applyFill="1" applyBorder="1" applyAlignment="1" applyProtection="1">
      <alignment horizontal="center" vertical="center" wrapText="1"/>
    </xf>
    <xf numFmtId="0" fontId="27" fillId="0" borderId="31" xfId="0" applyFont="1" applyFill="1" applyBorder="1" applyAlignment="1" applyProtection="1">
      <alignment horizontal="center" vertical="center" wrapText="1"/>
    </xf>
    <xf numFmtId="4" fontId="40" fillId="5" borderId="1" xfId="0" applyNumberFormat="1" applyFont="1" applyFill="1" applyBorder="1" applyAlignment="1" applyProtection="1">
      <alignment horizontal="center" vertical="center" wrapText="1"/>
    </xf>
    <xf numFmtId="4" fontId="40" fillId="5" borderId="47" xfId="0" applyNumberFormat="1" applyFont="1" applyFill="1" applyBorder="1" applyAlignment="1" applyProtection="1">
      <alignment horizontal="center" vertical="center" wrapText="1"/>
    </xf>
    <xf numFmtId="4" fontId="26" fillId="3" borderId="46" xfId="0" applyNumberFormat="1" applyFont="1" applyFill="1" applyBorder="1" applyAlignment="1" applyProtection="1">
      <alignment horizontal="left" vertical="center" wrapText="1"/>
    </xf>
    <xf numFmtId="4" fontId="26" fillId="3" borderId="29" xfId="0" applyNumberFormat="1" applyFont="1" applyFill="1" applyBorder="1" applyAlignment="1" applyProtection="1">
      <alignment horizontal="left" vertical="center" wrapText="1"/>
    </xf>
    <xf numFmtId="4" fontId="26" fillId="3" borderId="22" xfId="0" applyNumberFormat="1" applyFont="1" applyFill="1" applyBorder="1" applyAlignment="1" applyProtection="1">
      <alignment horizontal="left" vertical="center" wrapText="1"/>
    </xf>
    <xf numFmtId="4" fontId="26" fillId="3" borderId="48" xfId="0" applyNumberFormat="1" applyFont="1" applyFill="1" applyBorder="1" applyAlignment="1" applyProtection="1">
      <alignment horizontal="left" vertical="center" wrapText="1"/>
    </xf>
    <xf numFmtId="4" fontId="26" fillId="3" borderId="0" xfId="0" applyNumberFormat="1" applyFont="1" applyFill="1" applyBorder="1" applyAlignment="1" applyProtection="1">
      <alignment horizontal="left" vertical="center" wrapText="1"/>
    </xf>
    <xf numFmtId="4" fontId="26" fillId="3" borderId="55" xfId="0" applyNumberFormat="1" applyFont="1" applyFill="1" applyBorder="1" applyAlignment="1" applyProtection="1">
      <alignment horizontal="left" vertical="center" wrapText="1"/>
    </xf>
    <xf numFmtId="4" fontId="57" fillId="3" borderId="36" xfId="3" applyNumberFormat="1" applyFill="1" applyBorder="1" applyAlignment="1" applyProtection="1">
      <alignment horizontal="left" vertical="center" wrapText="1"/>
    </xf>
    <xf numFmtId="4" fontId="57" fillId="3" borderId="28" xfId="3" applyNumberFormat="1" applyFill="1" applyBorder="1" applyAlignment="1" applyProtection="1">
      <alignment horizontal="left" vertical="center" wrapText="1"/>
    </xf>
    <xf numFmtId="4" fontId="57" fillId="3" borderId="10" xfId="3" applyNumberFormat="1" applyFill="1" applyBorder="1" applyAlignment="1" applyProtection="1">
      <alignment horizontal="left" vertical="center" wrapText="1"/>
    </xf>
    <xf numFmtId="0" fontId="26" fillId="5" borderId="7" xfId="0" applyFont="1" applyFill="1" applyBorder="1" applyAlignment="1" applyProtection="1">
      <alignment horizontal="left" vertical="center" wrapText="1"/>
    </xf>
    <xf numFmtId="0" fontId="26" fillId="5" borderId="8" xfId="0" applyFont="1" applyFill="1" applyBorder="1" applyAlignment="1" applyProtection="1">
      <alignment horizontal="left" vertical="center" wrapText="1"/>
    </xf>
    <xf numFmtId="0" fontId="26" fillId="11" borderId="34" xfId="0" applyFont="1" applyFill="1" applyBorder="1" applyAlignment="1" applyProtection="1">
      <alignment horizontal="left" vertical="center" wrapText="1"/>
    </xf>
    <xf numFmtId="0" fontId="26" fillId="11" borderId="35" xfId="0" applyFont="1" applyFill="1" applyBorder="1" applyAlignment="1" applyProtection="1">
      <alignment horizontal="left" vertical="center" wrapText="1"/>
    </xf>
    <xf numFmtId="0" fontId="33" fillId="7" borderId="2" xfId="0" applyFont="1" applyFill="1" applyBorder="1" applyAlignment="1" applyProtection="1">
      <alignment horizontal="left" vertical="center" wrapText="1"/>
    </xf>
    <xf numFmtId="0" fontId="33" fillId="7" borderId="3" xfId="0" applyFont="1" applyFill="1" applyBorder="1" applyAlignment="1" applyProtection="1">
      <alignment horizontal="left" vertical="center" wrapText="1"/>
    </xf>
    <xf numFmtId="0" fontId="45" fillId="11" borderId="7" xfId="0" applyFont="1" applyFill="1" applyBorder="1" applyAlignment="1" applyProtection="1">
      <alignment horizontal="left" vertical="center" wrapText="1"/>
    </xf>
    <xf numFmtId="0" fontId="24" fillId="11" borderId="8" xfId="0" applyFont="1" applyFill="1" applyBorder="1" applyAlignment="1" applyProtection="1">
      <alignment horizontal="left" vertical="center" wrapText="1"/>
    </xf>
    <xf numFmtId="0" fontId="57" fillId="0" borderId="7" xfId="3" applyFill="1" applyBorder="1" applyAlignment="1" applyProtection="1">
      <alignment horizontal="left" vertical="center" wrapText="1"/>
    </xf>
    <xf numFmtId="0" fontId="57" fillId="0" borderId="8" xfId="3" applyFill="1" applyBorder="1" applyAlignment="1" applyProtection="1">
      <alignment horizontal="left" vertical="center" wrapText="1"/>
    </xf>
    <xf numFmtId="0" fontId="57" fillId="0" borderId="9" xfId="3" applyFill="1" applyBorder="1" applyAlignment="1" applyProtection="1">
      <alignment horizontal="left" vertical="center" wrapText="1"/>
    </xf>
    <xf numFmtId="0" fontId="26" fillId="0" borderId="6" xfId="0" applyFont="1" applyBorder="1" applyAlignment="1" applyProtection="1">
      <alignment horizontal="left" vertical="center" wrapText="1"/>
    </xf>
    <xf numFmtId="0" fontId="26" fillId="3" borderId="6" xfId="0" applyFont="1" applyFill="1" applyBorder="1" applyAlignment="1" applyProtection="1">
      <alignment horizontal="left" vertical="top" wrapText="1"/>
    </xf>
    <xf numFmtId="0" fontId="26" fillId="3" borderId="7" xfId="0" applyFont="1" applyFill="1" applyBorder="1" applyAlignment="1" applyProtection="1">
      <alignment horizontal="left" vertical="top" wrapText="1"/>
    </xf>
    <xf numFmtId="0" fontId="26" fillId="5" borderId="6" xfId="0" applyFont="1" applyFill="1" applyBorder="1" applyAlignment="1" applyProtection="1">
      <alignment horizontal="left" vertical="center" wrapText="1"/>
    </xf>
    <xf numFmtId="0" fontId="26" fillId="0" borderId="6" xfId="0" applyFont="1" applyFill="1" applyBorder="1" applyAlignment="1" applyProtection="1">
      <alignment horizontal="left" vertical="center" wrapText="1"/>
    </xf>
    <xf numFmtId="4" fontId="26" fillId="0" borderId="7" xfId="0" applyNumberFormat="1" applyFont="1" applyBorder="1" applyAlignment="1" applyProtection="1">
      <alignment horizontal="left" vertical="center" wrapText="1"/>
    </xf>
    <xf numFmtId="4" fontId="26" fillId="0" borderId="8" xfId="0" applyNumberFormat="1" applyFont="1" applyBorder="1" applyAlignment="1" applyProtection="1">
      <alignment horizontal="left" vertical="center" wrapText="1"/>
    </xf>
    <xf numFmtId="4" fontId="26" fillId="0" borderId="9" xfId="0" applyNumberFormat="1" applyFont="1" applyBorder="1" applyAlignment="1" applyProtection="1">
      <alignment horizontal="left" vertical="center" wrapText="1"/>
    </xf>
    <xf numFmtId="4" fontId="24" fillId="3" borderId="7" xfId="0" applyNumberFormat="1" applyFont="1" applyFill="1" applyBorder="1" applyAlignment="1" applyProtection="1">
      <alignment horizontal="left" vertical="center"/>
    </xf>
    <xf numFmtId="4" fontId="24" fillId="3" borderId="8" xfId="0" applyNumberFormat="1" applyFont="1" applyFill="1" applyBorder="1" applyAlignment="1" applyProtection="1">
      <alignment horizontal="left" vertical="center"/>
    </xf>
    <xf numFmtId="4" fontId="24" fillId="3" borderId="9" xfId="0" applyNumberFormat="1" applyFont="1" applyFill="1" applyBorder="1" applyAlignment="1" applyProtection="1">
      <alignment horizontal="left" vertical="center"/>
    </xf>
    <xf numFmtId="0" fontId="26" fillId="5" borderId="0" xfId="0" applyFont="1" applyFill="1" applyAlignment="1">
      <alignment horizontal="left" vertical="top" wrapText="1"/>
    </xf>
    <xf numFmtId="4" fontId="27" fillId="0" borderId="49" xfId="0" applyNumberFormat="1" applyFont="1" applyFill="1" applyBorder="1" applyAlignment="1" applyProtection="1">
      <alignment horizontal="center" vertical="center" wrapText="1"/>
    </xf>
    <xf numFmtId="4" fontId="27" fillId="0" borderId="42" xfId="0" applyNumberFormat="1" applyFont="1" applyFill="1" applyBorder="1" applyAlignment="1" applyProtection="1">
      <alignment horizontal="center" vertical="center" wrapText="1"/>
    </xf>
    <xf numFmtId="4" fontId="24" fillId="5" borderId="44" xfId="0" applyNumberFormat="1" applyFont="1" applyFill="1" applyBorder="1" applyAlignment="1" applyProtection="1">
      <alignment horizontal="left" vertical="center" wrapText="1"/>
    </xf>
    <xf numFmtId="4" fontId="24" fillId="5" borderId="1" xfId="0" applyNumberFormat="1" applyFont="1" applyFill="1" applyBorder="1" applyAlignment="1" applyProtection="1">
      <alignment horizontal="left" vertical="center" wrapText="1"/>
    </xf>
    <xf numFmtId="0" fontId="31" fillId="0" borderId="3" xfId="0" applyFont="1" applyFill="1" applyBorder="1" applyAlignment="1" applyProtection="1">
      <alignment horizontal="center" vertical="center" wrapText="1"/>
    </xf>
    <xf numFmtId="0" fontId="0" fillId="3" borderId="26" xfId="0" applyFont="1" applyFill="1" applyBorder="1" applyAlignment="1" applyProtection="1">
      <alignment horizontal="left" vertical="center" wrapText="1"/>
    </xf>
    <xf numFmtId="0" fontId="0" fillId="3" borderId="19" xfId="0" applyFont="1" applyFill="1" applyBorder="1" applyAlignment="1" applyProtection="1">
      <alignment horizontal="left" vertical="center" wrapText="1"/>
    </xf>
    <xf numFmtId="0" fontId="0" fillId="5" borderId="27" xfId="0" applyFont="1" applyFill="1" applyBorder="1" applyAlignment="1" applyProtection="1">
      <alignment horizontal="left" vertical="center" wrapText="1"/>
      <protection locked="0"/>
    </xf>
    <xf numFmtId="0" fontId="0" fillId="5" borderId="20" xfId="0" applyFont="1" applyFill="1" applyBorder="1" applyAlignment="1" applyProtection="1">
      <alignment horizontal="left" vertical="center" wrapText="1"/>
      <protection locked="0"/>
    </xf>
    <xf numFmtId="0" fontId="26" fillId="5" borderId="27" xfId="0" applyFont="1" applyFill="1" applyBorder="1" applyAlignment="1" applyProtection="1">
      <alignment horizontal="left" vertical="center" wrapText="1"/>
      <protection locked="0"/>
    </xf>
    <xf numFmtId="0" fontId="26" fillId="5" borderId="20" xfId="0" applyFont="1" applyFill="1" applyBorder="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51" fillId="5" borderId="7" xfId="0" applyFont="1" applyFill="1" applyBorder="1" applyAlignment="1" applyProtection="1">
      <alignment horizontal="left" vertical="center" wrapText="1"/>
      <protection locked="0"/>
    </xf>
    <xf numFmtId="0" fontId="51" fillId="5" borderId="8" xfId="0" applyFont="1" applyFill="1" applyBorder="1" applyAlignment="1" applyProtection="1">
      <alignment horizontal="left" vertical="center" wrapText="1"/>
      <protection locked="0"/>
    </xf>
    <xf numFmtId="0" fontId="51" fillId="5" borderId="15" xfId="0" applyFont="1" applyFill="1" applyBorder="1" applyAlignment="1" applyProtection="1">
      <alignment horizontal="left" vertical="center" wrapText="1"/>
      <protection locked="0"/>
    </xf>
    <xf numFmtId="0" fontId="51" fillId="14" borderId="7" xfId="0" applyFont="1" applyFill="1" applyBorder="1" applyAlignment="1" applyProtection="1">
      <alignment horizontal="left" vertical="center" wrapText="1"/>
    </xf>
    <xf numFmtId="0" fontId="51" fillId="14" borderId="8" xfId="0" applyFont="1" applyFill="1" applyBorder="1" applyAlignment="1" applyProtection="1">
      <alignment horizontal="left" vertical="center" wrapText="1"/>
    </xf>
    <xf numFmtId="0" fontId="51" fillId="14" borderId="15" xfId="0" applyFont="1" applyFill="1" applyBorder="1" applyAlignment="1" applyProtection="1">
      <alignment horizontal="left" vertical="center" wrapText="1"/>
    </xf>
    <xf numFmtId="0" fontId="72" fillId="5" borderId="18" xfId="0" applyFont="1" applyFill="1" applyBorder="1" applyAlignment="1" applyProtection="1">
      <alignment horizontal="left" vertical="center" wrapText="1"/>
      <protection locked="0"/>
    </xf>
    <xf numFmtId="0" fontId="72" fillId="5" borderId="11" xfId="0" applyFont="1" applyFill="1" applyBorder="1" applyAlignment="1" applyProtection="1">
      <alignment horizontal="left" vertical="center" wrapText="1"/>
      <protection locked="0"/>
    </xf>
    <xf numFmtId="0" fontId="72" fillId="5" borderId="13" xfId="0" applyFont="1" applyFill="1" applyBorder="1" applyAlignment="1" applyProtection="1">
      <alignment horizontal="left" vertical="center" wrapText="1"/>
      <protection locked="0"/>
    </xf>
    <xf numFmtId="0" fontId="20" fillId="3" borderId="24" xfId="0" applyFont="1" applyFill="1" applyBorder="1" applyAlignment="1" applyProtection="1">
      <alignment horizontal="center" vertical="center" wrapText="1"/>
    </xf>
    <xf numFmtId="0" fontId="20" fillId="3" borderId="20" xfId="0" applyFont="1" applyFill="1" applyBorder="1" applyAlignment="1" applyProtection="1">
      <alignment horizontal="center" vertical="center" wrapText="1"/>
    </xf>
    <xf numFmtId="0" fontId="26" fillId="3" borderId="26" xfId="0" applyFont="1" applyFill="1" applyBorder="1" applyAlignment="1" applyProtection="1">
      <alignment horizontal="left" vertical="center" wrapText="1"/>
    </xf>
    <xf numFmtId="0" fontId="26" fillId="3" borderId="41" xfId="0" applyFont="1" applyFill="1" applyBorder="1" applyAlignment="1" applyProtection="1">
      <alignment horizontal="left" vertical="center" wrapText="1"/>
    </xf>
    <xf numFmtId="0" fontId="0" fillId="5" borderId="53" xfId="0" applyFont="1" applyFill="1" applyBorder="1" applyAlignment="1" applyProtection="1">
      <alignment horizontal="left" vertical="center" wrapText="1"/>
      <protection locked="0"/>
    </xf>
    <xf numFmtId="0" fontId="26" fillId="3" borderId="19" xfId="0" applyFont="1" applyFill="1" applyBorder="1" applyAlignment="1" applyProtection="1">
      <alignment horizontal="left" vertical="center" wrapText="1"/>
    </xf>
    <xf numFmtId="0" fontId="51" fillId="5" borderId="7" xfId="0" applyFont="1" applyFill="1" applyBorder="1" applyAlignment="1" applyProtection="1">
      <alignment vertical="center" wrapText="1"/>
      <protection locked="0"/>
    </xf>
    <xf numFmtId="0" fontId="51" fillId="5" borderId="8" xfId="0" applyFont="1" applyFill="1" applyBorder="1" applyAlignment="1" applyProtection="1">
      <alignment vertical="center" wrapText="1"/>
      <protection locked="0"/>
    </xf>
    <xf numFmtId="0" fontId="51" fillId="5" borderId="15" xfId="0" applyFont="1" applyFill="1" applyBorder="1" applyAlignment="1" applyProtection="1">
      <alignment vertical="center" wrapText="1"/>
      <protection locked="0"/>
    </xf>
    <xf numFmtId="0" fontId="26" fillId="29" borderId="19" xfId="0" applyFont="1" applyFill="1" applyBorder="1" applyAlignment="1" applyProtection="1">
      <alignment horizontal="left" vertical="center" wrapText="1"/>
    </xf>
    <xf numFmtId="0" fontId="26" fillId="29" borderId="16" xfId="0" applyFont="1" applyFill="1" applyBorder="1" applyAlignment="1" applyProtection="1">
      <alignment horizontal="left" vertical="center" wrapText="1"/>
    </xf>
    <xf numFmtId="0" fontId="0" fillId="0" borderId="43" xfId="0" applyFont="1" applyFill="1" applyBorder="1" applyAlignment="1" applyProtection="1">
      <alignment horizontal="left" vertical="center" wrapText="1"/>
    </xf>
    <xf numFmtId="0" fontId="0" fillId="0" borderId="20" xfId="0" applyFont="1" applyFill="1" applyBorder="1" applyAlignment="1" applyProtection="1">
      <alignment horizontal="left" vertical="center" wrapText="1"/>
    </xf>
    <xf numFmtId="0" fontId="37" fillId="5" borderId="18" xfId="0" applyFont="1" applyFill="1" applyBorder="1" applyAlignment="1" applyProtection="1">
      <alignment horizontal="left" vertical="center" wrapText="1"/>
      <protection locked="0"/>
    </xf>
    <xf numFmtId="0" fontId="37" fillId="5" borderId="11" xfId="0" applyFont="1" applyFill="1" applyBorder="1" applyAlignment="1" applyProtection="1">
      <alignment horizontal="left" vertical="center" wrapText="1"/>
      <protection locked="0"/>
    </xf>
    <xf numFmtId="0" fontId="37" fillId="5" borderId="13" xfId="0" applyFont="1" applyFill="1" applyBorder="1" applyAlignment="1" applyProtection="1">
      <alignment horizontal="left" vertical="center" wrapText="1"/>
      <protection locked="0"/>
    </xf>
    <xf numFmtId="0" fontId="20" fillId="3" borderId="21" xfId="0" applyFont="1" applyFill="1" applyBorder="1" applyAlignment="1" applyProtection="1">
      <alignment horizontal="center" vertical="center" wrapText="1"/>
    </xf>
    <xf numFmtId="0" fontId="20" fillId="3" borderId="22" xfId="0" applyFont="1" applyFill="1" applyBorder="1" applyAlignment="1" applyProtection="1">
      <alignment horizontal="center" vertical="center" wrapText="1"/>
    </xf>
    <xf numFmtId="0" fontId="20" fillId="3" borderId="25" xfId="0" applyFont="1" applyFill="1" applyBorder="1" applyAlignment="1" applyProtection="1">
      <alignment horizontal="center" vertical="center" wrapText="1"/>
    </xf>
    <xf numFmtId="0" fontId="20" fillId="3" borderId="10" xfId="0" applyFont="1" applyFill="1" applyBorder="1" applyAlignment="1" applyProtection="1">
      <alignment horizontal="center" vertical="center" wrapText="1"/>
    </xf>
    <xf numFmtId="0" fontId="19" fillId="0" borderId="0" xfId="0" applyFont="1" applyAlignment="1" applyProtection="1">
      <alignment horizontal="left" vertical="center" wrapText="1"/>
    </xf>
    <xf numFmtId="0" fontId="24" fillId="5" borderId="30" xfId="0" applyFont="1" applyFill="1" applyBorder="1" applyAlignment="1" applyProtection="1">
      <alignment horizontal="left" vertical="center" wrapText="1"/>
    </xf>
    <xf numFmtId="0" fontId="24" fillId="5" borderId="32" xfId="0" applyFont="1" applyFill="1" applyBorder="1" applyAlignment="1" applyProtection="1">
      <alignment horizontal="left" vertical="center" wrapText="1"/>
    </xf>
    <xf numFmtId="0" fontId="24" fillId="5" borderId="33" xfId="0" applyFont="1" applyFill="1" applyBorder="1" applyAlignment="1" applyProtection="1">
      <alignment horizontal="left" vertical="center" wrapText="1"/>
    </xf>
    <xf numFmtId="0" fontId="0" fillId="5" borderId="27" xfId="0" applyFont="1" applyFill="1" applyBorder="1" applyAlignment="1" applyProtection="1">
      <alignment horizontal="center" vertical="center" wrapText="1"/>
      <protection locked="0"/>
    </xf>
    <xf numFmtId="0" fontId="0" fillId="5" borderId="20" xfId="0" applyFont="1" applyFill="1" applyBorder="1" applyAlignment="1" applyProtection="1">
      <alignment horizontal="center" vertical="center" wrapText="1"/>
      <protection locked="0"/>
    </xf>
    <xf numFmtId="0" fontId="26" fillId="0" borderId="2" xfId="0" applyFont="1" applyBorder="1" applyAlignment="1" applyProtection="1">
      <alignment horizontal="left" vertical="center" wrapText="1"/>
    </xf>
    <xf numFmtId="0" fontId="26" fillId="0" borderId="3" xfId="0" applyFont="1" applyBorder="1" applyAlignment="1" applyProtection="1">
      <alignment horizontal="left" vertical="center" wrapText="1"/>
    </xf>
    <xf numFmtId="0" fontId="26" fillId="0" borderId="4" xfId="0" applyFont="1" applyBorder="1" applyAlignment="1" applyProtection="1">
      <alignment horizontal="left" vertical="center" wrapText="1"/>
    </xf>
    <xf numFmtId="0" fontId="39" fillId="0" borderId="28" xfId="0" applyFont="1" applyBorder="1" applyAlignment="1" applyProtection="1">
      <alignment horizontal="left" vertical="center" wrapText="1"/>
    </xf>
    <xf numFmtId="0" fontId="39" fillId="0" borderId="8" xfId="0" applyFont="1" applyBorder="1" applyAlignment="1" applyProtection="1">
      <alignment horizontal="left" vertical="center" wrapText="1"/>
    </xf>
    <xf numFmtId="0" fontId="39" fillId="0" borderId="38" xfId="0" applyFont="1" applyBorder="1" applyAlignment="1" applyProtection="1">
      <alignment horizontal="left" vertical="center" wrapText="1"/>
    </xf>
    <xf numFmtId="0" fontId="0" fillId="0" borderId="0" xfId="0" applyFont="1" applyAlignment="1" applyProtection="1">
      <alignment horizontal="left" vertical="center" wrapText="1"/>
    </xf>
    <xf numFmtId="0" fontId="51" fillId="5" borderId="7" xfId="0" applyFont="1" applyFill="1" applyBorder="1" applyAlignment="1" applyProtection="1">
      <alignment horizontal="left" vertical="center"/>
      <protection locked="0"/>
    </xf>
    <xf numFmtId="0" fontId="51" fillId="5" borderId="8" xfId="0" applyFont="1" applyFill="1" applyBorder="1" applyAlignment="1" applyProtection="1">
      <alignment horizontal="left" vertical="center"/>
      <protection locked="0"/>
    </xf>
    <xf numFmtId="0" fontId="51" fillId="5" borderId="15" xfId="0" applyFont="1" applyFill="1" applyBorder="1" applyAlignment="1" applyProtection="1">
      <alignment horizontal="left" vertical="center"/>
      <protection locked="0"/>
    </xf>
    <xf numFmtId="0" fontId="31" fillId="0" borderId="2" xfId="0" applyFont="1" applyFill="1" applyBorder="1" applyAlignment="1" applyProtection="1">
      <alignment horizontal="center" vertical="center" wrapText="1"/>
    </xf>
    <xf numFmtId="0" fontId="31" fillId="0" borderId="4" xfId="0" applyFont="1" applyFill="1" applyBorder="1" applyAlignment="1" applyProtection="1">
      <alignment horizontal="center" vertical="center" wrapText="1"/>
    </xf>
    <xf numFmtId="0" fontId="27" fillId="0" borderId="30" xfId="0" applyFont="1" applyFill="1" applyBorder="1" applyAlignment="1" applyProtection="1">
      <alignment horizontal="center" vertical="center" wrapText="1"/>
    </xf>
    <xf numFmtId="0" fontId="27" fillId="0" borderId="32" xfId="0" applyFont="1" applyFill="1" applyBorder="1" applyAlignment="1" applyProtection="1">
      <alignment horizontal="center" vertical="center" wrapText="1"/>
    </xf>
    <xf numFmtId="0" fontId="52" fillId="14" borderId="7" xfId="0" applyFont="1" applyFill="1" applyBorder="1" applyAlignment="1" applyProtection="1">
      <alignment horizontal="left" vertical="center"/>
    </xf>
    <xf numFmtId="0" fontId="52" fillId="14" borderId="8" xfId="0" applyFont="1" applyFill="1" applyBorder="1" applyAlignment="1" applyProtection="1">
      <alignment horizontal="left" vertical="center"/>
    </xf>
    <xf numFmtId="0" fontId="52" fillId="14" borderId="15" xfId="0" applyFont="1" applyFill="1" applyBorder="1" applyAlignment="1" applyProtection="1">
      <alignment horizontal="left" vertical="center"/>
    </xf>
    <xf numFmtId="0" fontId="26" fillId="13" borderId="26" xfId="0" applyFont="1" applyFill="1" applyBorder="1" applyAlignment="1" applyProtection="1">
      <alignment horizontal="left" vertical="center" wrapText="1"/>
    </xf>
    <xf numFmtId="0" fontId="26" fillId="13" borderId="19" xfId="0" applyFont="1" applyFill="1" applyBorder="1" applyAlignment="1" applyProtection="1">
      <alignment horizontal="left" vertical="center" wrapText="1"/>
    </xf>
    <xf numFmtId="0" fontId="26" fillId="11" borderId="26" xfId="0" applyFont="1" applyFill="1" applyBorder="1" applyAlignment="1" applyProtection="1">
      <alignment horizontal="left" vertical="center" wrapText="1"/>
    </xf>
    <xf numFmtId="0" fontId="26" fillId="11" borderId="19" xfId="0" applyFont="1" applyFill="1" applyBorder="1" applyAlignment="1" applyProtection="1">
      <alignment horizontal="left" vertical="center" wrapText="1"/>
    </xf>
    <xf numFmtId="0" fontId="26" fillId="5" borderId="44" xfId="0" applyFont="1" applyFill="1" applyBorder="1" applyAlignment="1" applyProtection="1">
      <alignment horizontal="left" vertical="center" wrapText="1"/>
    </xf>
    <xf numFmtId="0" fontId="26" fillId="5" borderId="11" xfId="0" applyFont="1" applyFill="1" applyBorder="1" applyAlignment="1" applyProtection="1">
      <alignment horizontal="left" vertical="center" wrapText="1"/>
    </xf>
    <xf numFmtId="0" fontId="26" fillId="5" borderId="13" xfId="0" applyFont="1" applyFill="1" applyBorder="1" applyAlignment="1" applyProtection="1">
      <alignment horizontal="left" vertical="center" wrapText="1"/>
    </xf>
    <xf numFmtId="0" fontId="35" fillId="5" borderId="27" xfId="0" applyFont="1" applyFill="1" applyBorder="1" applyAlignment="1" applyProtection="1">
      <alignment horizontal="center" vertical="center" wrapText="1"/>
      <protection locked="0"/>
    </xf>
    <xf numFmtId="0" fontId="35" fillId="5" borderId="20" xfId="0" applyFont="1" applyFill="1" applyBorder="1" applyAlignment="1" applyProtection="1">
      <alignment horizontal="center" vertical="center" wrapText="1"/>
      <protection locked="0"/>
    </xf>
    <xf numFmtId="0" fontId="26" fillId="13" borderId="42" xfId="0" applyFont="1" applyFill="1" applyBorder="1" applyAlignment="1" applyProtection="1">
      <alignment horizontal="left" vertical="center" wrapText="1"/>
    </xf>
    <xf numFmtId="0" fontId="0" fillId="5" borderId="43" xfId="0" applyFont="1" applyFill="1" applyBorder="1" applyAlignment="1" applyProtection="1">
      <alignment horizontal="center" vertical="center" wrapText="1"/>
      <protection locked="0"/>
    </xf>
    <xf numFmtId="0" fontId="26" fillId="3" borderId="42" xfId="0" applyFont="1" applyFill="1" applyBorder="1" applyAlignment="1" applyProtection="1">
      <alignment horizontal="left" vertical="center" wrapText="1"/>
    </xf>
    <xf numFmtId="0" fontId="51" fillId="0" borderId="7" xfId="0" applyFont="1" applyFill="1" applyBorder="1" applyAlignment="1" applyProtection="1">
      <alignment horizontal="left" vertical="center" wrapText="1"/>
      <protection locked="0"/>
    </xf>
    <xf numFmtId="0" fontId="51" fillId="0" borderId="8" xfId="0" applyFont="1" applyFill="1" applyBorder="1" applyAlignment="1" applyProtection="1">
      <alignment horizontal="left" vertical="center" wrapText="1"/>
      <protection locked="0"/>
    </xf>
    <xf numFmtId="0" fontId="51" fillId="0" borderId="15" xfId="0" applyFont="1" applyFill="1" applyBorder="1" applyAlignment="1" applyProtection="1">
      <alignment horizontal="left" vertical="center" wrapText="1"/>
      <protection locked="0"/>
    </xf>
    <xf numFmtId="0" fontId="26" fillId="5" borderId="27" xfId="0" applyFont="1" applyFill="1" applyBorder="1" applyAlignment="1" applyProtection="1">
      <alignment horizontal="center" vertical="center" wrapText="1"/>
      <protection locked="0"/>
    </xf>
    <xf numFmtId="0" fontId="26" fillId="5" borderId="20" xfId="0" applyFont="1" applyFill="1" applyBorder="1" applyAlignment="1" applyProtection="1">
      <alignment horizontal="center" vertical="center" wrapText="1"/>
      <protection locked="0"/>
    </xf>
    <xf numFmtId="0" fontId="26" fillId="5" borderId="43" xfId="0" applyFont="1" applyFill="1" applyBorder="1" applyAlignment="1" applyProtection="1">
      <alignment horizontal="center" vertical="center" wrapText="1"/>
      <protection locked="0"/>
    </xf>
    <xf numFmtId="0" fontId="26" fillId="3" borderId="26" xfId="0" applyFont="1" applyFill="1" applyBorder="1" applyAlignment="1" applyProtection="1">
      <alignment horizontal="left" vertical="center" wrapText="1"/>
      <protection locked="0"/>
    </xf>
    <xf numFmtId="0" fontId="26" fillId="3" borderId="19" xfId="0" applyFont="1" applyFill="1" applyBorder="1" applyAlignment="1" applyProtection="1">
      <alignment horizontal="left" vertical="center" wrapText="1"/>
      <protection locked="0"/>
    </xf>
    <xf numFmtId="0" fontId="26" fillId="3" borderId="41" xfId="0" applyFont="1" applyFill="1" applyBorder="1" applyAlignment="1" applyProtection="1">
      <alignment horizontal="left" vertical="center" wrapText="1"/>
      <protection locked="0"/>
    </xf>
    <xf numFmtId="0" fontId="0" fillId="3" borderId="26" xfId="0" applyFont="1" applyFill="1" applyBorder="1" applyAlignment="1" applyProtection="1">
      <alignment horizontal="left" vertical="center" wrapText="1"/>
      <protection locked="0"/>
    </xf>
    <xf numFmtId="0" fontId="0" fillId="3" borderId="19" xfId="0" applyFont="1" applyFill="1" applyBorder="1" applyAlignment="1" applyProtection="1">
      <alignment horizontal="left" vertical="center" wrapText="1"/>
      <protection locked="0"/>
    </xf>
    <xf numFmtId="0" fontId="20" fillId="3" borderId="21" xfId="0" applyFont="1" applyFill="1" applyBorder="1" applyAlignment="1" applyProtection="1">
      <alignment horizontal="center" vertical="center" wrapText="1"/>
      <protection locked="0"/>
    </xf>
    <xf numFmtId="0" fontId="20" fillId="3" borderId="22" xfId="0" applyFont="1" applyFill="1" applyBorder="1" applyAlignment="1" applyProtection="1">
      <alignment horizontal="center" vertical="center" wrapText="1"/>
      <protection locked="0"/>
    </xf>
    <xf numFmtId="0" fontId="20" fillId="3" borderId="25" xfId="0" applyFont="1" applyFill="1" applyBorder="1" applyAlignment="1" applyProtection="1">
      <alignment horizontal="center" vertical="center" wrapText="1"/>
      <protection locked="0"/>
    </xf>
    <xf numFmtId="0" fontId="20" fillId="3" borderId="10" xfId="0" applyFont="1" applyFill="1" applyBorder="1" applyAlignment="1" applyProtection="1">
      <alignment horizontal="center" vertical="center" wrapText="1"/>
      <protection locked="0"/>
    </xf>
    <xf numFmtId="0" fontId="20" fillId="3" borderId="24" xfId="0" applyFont="1" applyFill="1" applyBorder="1" applyAlignment="1" applyProtection="1">
      <alignment horizontal="center" vertical="center" wrapText="1"/>
      <protection locked="0"/>
    </xf>
    <xf numFmtId="0" fontId="20" fillId="3" borderId="20" xfId="0" applyFont="1" applyFill="1" applyBorder="1" applyAlignment="1" applyProtection="1">
      <alignment horizontal="center" vertical="center" wrapText="1"/>
      <protection locked="0"/>
    </xf>
    <xf numFmtId="0" fontId="24" fillId="5" borderId="30" xfId="0" applyFont="1" applyFill="1" applyBorder="1" applyAlignment="1">
      <alignment horizontal="left" vertical="center" wrapText="1"/>
    </xf>
    <xf numFmtId="0" fontId="24" fillId="5" borderId="32" xfId="0" applyFont="1" applyFill="1" applyBorder="1" applyAlignment="1">
      <alignment horizontal="left" vertical="center" wrapText="1"/>
    </xf>
    <xf numFmtId="0" fontId="24" fillId="5" borderId="33" xfId="0" applyFont="1" applyFill="1" applyBorder="1" applyAlignment="1">
      <alignment horizontal="left" vertical="center" wrapText="1"/>
    </xf>
    <xf numFmtId="0" fontId="53" fillId="3" borderId="2" xfId="0" applyFont="1" applyFill="1" applyBorder="1" applyAlignment="1" applyProtection="1">
      <alignment horizontal="left" vertical="center" wrapText="1"/>
      <protection locked="0"/>
    </xf>
    <xf numFmtId="0" fontId="53" fillId="3" borderId="3" xfId="0" applyFont="1" applyFill="1" applyBorder="1" applyAlignment="1" applyProtection="1">
      <alignment horizontal="left" vertical="center" wrapText="1"/>
      <protection locked="0"/>
    </xf>
    <xf numFmtId="0" fontId="53" fillId="3" borderId="4" xfId="0" applyFont="1" applyFill="1" applyBorder="1" applyAlignment="1" applyProtection="1">
      <alignment horizontal="left" vertical="center" wrapText="1"/>
      <protection locked="0"/>
    </xf>
  </cellXfs>
  <cellStyles count="5">
    <cellStyle name="Comma" xfId="2" builtinId="3"/>
    <cellStyle name="Hyperlink" xfId="3" builtinId="8"/>
    <cellStyle name="Normal" xfId="0" builtinId="0"/>
    <cellStyle name="Normal 2" xfId="4" xr:uid="{00000000-0005-0000-0000-000003000000}"/>
    <cellStyle name="Percent" xfId="1" builtinId="5"/>
  </cellStyles>
  <dxfs count="0"/>
  <tableStyles count="0" defaultTableStyle="TableStyleMedium2" defaultPivotStyle="PivotStyleLight16"/>
  <colors>
    <mruColors>
      <color rgb="FF1F497D"/>
      <color rgb="FFE4DFEC"/>
      <color rgb="FF12487D"/>
      <color rgb="FF0000FF"/>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21" Type="http://schemas.openxmlformats.org/officeDocument/2006/relationships/customXml" Target="../customXml/item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20" Type="http://schemas.openxmlformats.org/officeDocument/2006/relationships/customXml" Target="../customXml/item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19" Type="http://schemas.openxmlformats.org/officeDocument/2006/relationships/customXml" Target="../customXml/item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externalLink" Target="externalLinks/externalLink1.xml" /><Relationship Id="rId22" Type="http://schemas.openxmlformats.org/officeDocument/2006/relationships/customXml" Target="../customXml/item4.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1639698</xdr:colOff>
      <xdr:row>2</xdr:row>
      <xdr:rowOff>77000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2944623" cy="438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ularTemplate_20141203_CB.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 /><Relationship Id="rId2" Type="http://schemas.openxmlformats.org/officeDocument/2006/relationships/hyperlink" Target="http://www.who.int/tb/dots/planning_budgeting_tool/en/" TargetMode="External" /><Relationship Id="rId1" Type="http://schemas.openxmlformats.org/officeDocument/2006/relationships/hyperlink" Target="http://apps.who.int/iris/bitstream/10665/177992/1/9789241508995_eng.pdf?ua=1&amp;ua=1" TargetMode="External"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V143"/>
  <sheetViews>
    <sheetView tabSelected="1" view="pageBreakPreview" topLeftCell="A56" zoomScale="85" zoomScaleNormal="125" zoomScaleSheetLayoutView="85" zoomScalePageLayoutView="125" workbookViewId="0">
      <selection activeCell="A22" sqref="A22:G22"/>
    </sheetView>
  </sheetViews>
  <sheetFormatPr defaultColWidth="8.94921875" defaultRowHeight="13.5" x14ac:dyDescent="0.15"/>
  <cols>
    <col min="1" max="5" width="9.55859375" style="27" customWidth="1"/>
    <col min="6" max="6" width="12.2578125" style="27" customWidth="1"/>
    <col min="7" max="7" width="66.078125" style="27" customWidth="1"/>
    <col min="8" max="16384" width="8.94921875" style="27"/>
  </cols>
  <sheetData>
    <row r="1" spans="1:22" ht="18" customHeight="1" x14ac:dyDescent="0.15">
      <c r="A1" s="346" t="s">
        <v>24</v>
      </c>
      <c r="B1" s="347"/>
      <c r="C1" s="347"/>
      <c r="D1" s="347"/>
      <c r="E1" s="347"/>
      <c r="F1" s="347"/>
      <c r="G1" s="358" t="str">
        <f ca="1">Translations!$G$109</f>
        <v>Latest version updated December 2016</v>
      </c>
      <c r="H1" s="24"/>
      <c r="I1" s="25"/>
      <c r="J1" s="25"/>
      <c r="K1" s="25"/>
      <c r="L1" s="25"/>
      <c r="M1" s="25"/>
      <c r="N1" s="25"/>
      <c r="O1" s="26"/>
      <c r="P1" s="26"/>
      <c r="Q1" s="26"/>
      <c r="R1" s="26"/>
      <c r="S1" s="26"/>
      <c r="T1" s="26"/>
      <c r="U1" s="26"/>
      <c r="V1" s="26"/>
    </row>
    <row r="2" spans="1:22" ht="33" customHeight="1" x14ac:dyDescent="0.15">
      <c r="A2" s="348" t="s">
        <v>1841</v>
      </c>
      <c r="B2" s="349"/>
      <c r="C2" s="349"/>
      <c r="D2" s="349"/>
      <c r="E2" s="349"/>
      <c r="F2" s="349"/>
      <c r="G2" s="359"/>
      <c r="H2" s="24"/>
      <c r="I2" s="25"/>
      <c r="J2" s="25"/>
      <c r="K2" s="25"/>
      <c r="L2" s="25"/>
      <c r="M2" s="25"/>
      <c r="N2" s="25"/>
      <c r="O2" s="26"/>
      <c r="P2" s="26"/>
      <c r="Q2" s="26"/>
      <c r="R2" s="26"/>
      <c r="S2" s="26"/>
      <c r="T2" s="26"/>
      <c r="U2" s="26"/>
      <c r="V2" s="26"/>
    </row>
    <row r="3" spans="1:22" ht="18" customHeight="1" x14ac:dyDescent="0.15">
      <c r="A3" s="348" t="s">
        <v>1842</v>
      </c>
      <c r="B3" s="349"/>
      <c r="C3" s="349"/>
      <c r="D3" s="349"/>
      <c r="E3" s="349"/>
      <c r="F3" s="349"/>
      <c r="G3" s="359"/>
      <c r="H3" s="24"/>
      <c r="I3" s="25"/>
      <c r="J3" s="25"/>
      <c r="K3" s="25"/>
      <c r="L3" s="25"/>
      <c r="M3" s="25"/>
      <c r="N3" s="25"/>
      <c r="O3" s="26"/>
      <c r="P3" s="26"/>
      <c r="Q3" s="26"/>
      <c r="R3" s="26"/>
      <c r="S3" s="26"/>
      <c r="T3" s="26"/>
      <c r="U3" s="26"/>
      <c r="V3" s="26"/>
    </row>
    <row r="4" spans="1:22" ht="34.5" customHeight="1" x14ac:dyDescent="0.15">
      <c r="A4" s="348" t="s">
        <v>94</v>
      </c>
      <c r="B4" s="349"/>
      <c r="C4" s="349"/>
      <c r="D4" s="349"/>
      <c r="E4" s="349"/>
      <c r="F4" s="349"/>
      <c r="G4" s="359"/>
      <c r="H4" s="24"/>
      <c r="I4" s="25"/>
      <c r="J4" s="25"/>
      <c r="K4" s="25"/>
      <c r="L4" s="25"/>
      <c r="M4" s="25"/>
      <c r="N4" s="25"/>
      <c r="O4" s="26"/>
      <c r="P4" s="26"/>
      <c r="Q4" s="26"/>
      <c r="R4" s="26"/>
      <c r="S4" s="26"/>
      <c r="T4" s="26"/>
      <c r="U4" s="26"/>
      <c r="V4" s="26"/>
    </row>
    <row r="5" spans="1:22" ht="6" customHeight="1" thickBot="1" x14ac:dyDescent="0.2">
      <c r="A5" s="28"/>
      <c r="B5" s="28"/>
      <c r="C5" s="28"/>
      <c r="D5" s="28"/>
      <c r="E5" s="28"/>
      <c r="F5" s="28"/>
      <c r="G5" s="29"/>
      <c r="H5" s="24"/>
      <c r="I5" s="25"/>
      <c r="J5" s="25"/>
      <c r="K5" s="25"/>
      <c r="L5" s="25"/>
      <c r="M5" s="25"/>
      <c r="N5" s="25"/>
      <c r="O5" s="26"/>
      <c r="P5" s="26"/>
      <c r="Q5" s="26"/>
      <c r="R5" s="26"/>
      <c r="S5" s="26"/>
      <c r="T5" s="26"/>
      <c r="U5" s="26"/>
      <c r="V5" s="26"/>
    </row>
    <row r="6" spans="1:22" ht="25.5" customHeight="1" thickBot="1" x14ac:dyDescent="0.2">
      <c r="A6" s="30" t="s">
        <v>22</v>
      </c>
      <c r="B6" s="350" t="s">
        <v>23</v>
      </c>
      <c r="C6" s="351"/>
      <c r="D6" s="352"/>
      <c r="E6" s="28"/>
      <c r="F6" s="28"/>
      <c r="G6" s="29"/>
      <c r="H6" s="24"/>
      <c r="I6" s="25"/>
      <c r="J6" s="25"/>
      <c r="K6" s="25"/>
      <c r="L6" s="25"/>
      <c r="M6" s="25"/>
      <c r="N6" s="25"/>
      <c r="O6" s="26"/>
      <c r="P6" s="26"/>
      <c r="Q6" s="26"/>
      <c r="R6" s="26"/>
      <c r="S6" s="26"/>
      <c r="T6" s="26"/>
      <c r="U6" s="26"/>
      <c r="V6" s="26"/>
    </row>
    <row r="7" spans="1:22" ht="6" customHeight="1" x14ac:dyDescent="0.15">
      <c r="A7" s="28"/>
      <c r="B7" s="28"/>
      <c r="C7" s="28"/>
      <c r="D7" s="28"/>
      <c r="E7" s="28"/>
      <c r="F7" s="28"/>
      <c r="G7" s="29"/>
      <c r="H7" s="24"/>
      <c r="I7" s="25"/>
      <c r="J7" s="25"/>
      <c r="K7" s="25"/>
      <c r="L7" s="25"/>
      <c r="M7" s="25"/>
      <c r="N7" s="25"/>
      <c r="O7" s="26"/>
      <c r="P7" s="26"/>
      <c r="Q7" s="26"/>
      <c r="R7" s="26"/>
      <c r="S7" s="26"/>
      <c r="T7" s="26"/>
      <c r="U7" s="26"/>
      <c r="V7" s="26"/>
    </row>
    <row r="8" spans="1:22" ht="123" customHeight="1" thickBot="1" x14ac:dyDescent="0.2">
      <c r="A8" s="360" t="str">
        <f ca="1">TranslationsTB!G51</f>
        <v xml:space="preserve">Instructions for filling Tuberculosis and HIV programmatic gap tables. 
Instructions for joint TB/HIV modules are found below, under the HIV Instructions. Similarly, the TB/HIV modules are found on the "HIV tables" tab. </v>
      </c>
      <c r="B8" s="360"/>
      <c r="C8" s="360"/>
      <c r="D8" s="360"/>
      <c r="E8" s="360"/>
      <c r="F8" s="360"/>
      <c r="G8" s="361"/>
      <c r="H8" s="24"/>
      <c r="I8" s="25"/>
      <c r="J8" s="25"/>
      <c r="K8" s="25"/>
      <c r="L8" s="25"/>
      <c r="M8" s="25"/>
      <c r="N8" s="25"/>
      <c r="O8" s="26"/>
      <c r="P8" s="26"/>
      <c r="Q8" s="26"/>
      <c r="R8" s="26"/>
      <c r="S8" s="26"/>
      <c r="T8" s="26"/>
      <c r="U8" s="26"/>
      <c r="V8" s="26"/>
    </row>
    <row r="9" spans="1:22" s="52" customFormat="1" ht="33.75" customHeight="1" thickBot="1" x14ac:dyDescent="0.2">
      <c r="A9" s="360" t="str">
        <f ca="1">TranslationsTB!G3</f>
        <v>INSTRUCTIONS - TB priority modules</v>
      </c>
      <c r="B9" s="360"/>
      <c r="C9" s="360"/>
      <c r="D9" s="360"/>
      <c r="E9" s="360"/>
      <c r="F9" s="360"/>
      <c r="G9" s="361"/>
      <c r="H9" s="307"/>
    </row>
    <row r="10" spans="1:22" s="52" customFormat="1" ht="15" thickBot="1" x14ac:dyDescent="0.2">
      <c r="A10" s="354" t="str">
        <f ca="1">TranslationsTB!G4</f>
        <v xml:space="preserve">Instructions for filling tuberculosis programmatic gap table: </v>
      </c>
      <c r="B10" s="355"/>
      <c r="C10" s="355"/>
      <c r="D10" s="355"/>
      <c r="E10" s="355"/>
      <c r="F10" s="355"/>
      <c r="G10" s="356"/>
      <c r="H10" s="307"/>
    </row>
    <row r="11" spans="1:22" s="52" customFormat="1" ht="200.25" customHeight="1" x14ac:dyDescent="0.15">
      <c r="A11" s="362" t="str">
        <f ca="1">TranslationsTB!G5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B11" s="363"/>
      <c r="C11" s="363"/>
      <c r="D11" s="363"/>
      <c r="E11" s="363"/>
      <c r="F11" s="363"/>
      <c r="G11" s="364"/>
    </row>
    <row r="12" spans="1:22" s="52" customFormat="1" ht="175.5" customHeight="1" x14ac:dyDescent="0.15">
      <c r="A12" s="365"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2" s="366"/>
      <c r="C12" s="366"/>
      <c r="D12" s="366"/>
      <c r="E12" s="366"/>
      <c r="F12" s="366"/>
      <c r="G12" s="367"/>
    </row>
    <row r="13" spans="1:22" s="52" customFormat="1" ht="22.5" customHeight="1" x14ac:dyDescent="0.15">
      <c r="A13" s="368" t="str">
        <f ca="1">TranslationsTB!G7</f>
        <v>Reference: WHO- Stop TB Planning and Budgeting tool: http://www.who.int/tb/dots/planning_budgeting_tool/en/</v>
      </c>
      <c r="B13" s="369"/>
      <c r="C13" s="369"/>
      <c r="D13" s="369"/>
      <c r="E13" s="369"/>
      <c r="F13" s="369"/>
      <c r="G13" s="370"/>
    </row>
    <row r="14" spans="1:22" s="88" customFormat="1" ht="43.5" customHeight="1" thickBot="1" x14ac:dyDescent="0.2">
      <c r="A14" s="338" t="str">
        <f ca="1">TranslationsTB!G8</f>
        <v>A blank table can be found on the "Blank table" sheet in the case where the number of tables provided in the workbook is not sufficient, or if the applicant wishes to submit a table for a module/intervention that is not specified in the instructions below.</v>
      </c>
      <c r="B14" s="338"/>
      <c r="C14" s="338"/>
      <c r="D14" s="338"/>
      <c r="E14" s="338"/>
      <c r="F14" s="338"/>
      <c r="G14" s="339"/>
      <c r="H14" s="308"/>
    </row>
    <row r="15" spans="1:22" s="52" customFormat="1" ht="15" thickBot="1" x14ac:dyDescent="0.2">
      <c r="A15" s="354" t="str">
        <f ca="1">TranslationsTB!G9</f>
        <v>"TB Tables" Tab</v>
      </c>
      <c r="B15" s="355"/>
      <c r="C15" s="355"/>
      <c r="D15" s="355"/>
      <c r="E15" s="355"/>
      <c r="F15" s="355"/>
      <c r="G15" s="356"/>
      <c r="H15" s="307"/>
    </row>
    <row r="16" spans="1:22" s="52" customFormat="1" ht="21" customHeight="1" x14ac:dyDescent="0.15">
      <c r="A16" s="390" t="str">
        <f ca="1">TranslationsTB!G10</f>
        <v>TB care and prevention- Case detection and diagnosis</v>
      </c>
      <c r="B16" s="391"/>
      <c r="C16" s="391"/>
      <c r="D16" s="391"/>
      <c r="E16" s="391"/>
      <c r="F16" s="391"/>
      <c r="G16" s="392"/>
    </row>
    <row r="17" spans="1:7" s="52" customFormat="1" ht="30.75" customHeight="1" x14ac:dyDescent="0.15">
      <c r="A17" s="387" t="str">
        <f ca="1">TranslationsTB!G11</f>
        <v>Coverage indicator: Number of notified cases of all forms of TB- bacteriologically confirmed plus clinically diagnosed (new and relapse)</v>
      </c>
      <c r="B17" s="388"/>
      <c r="C17" s="388"/>
      <c r="D17" s="388"/>
      <c r="E17" s="388"/>
      <c r="F17" s="388"/>
      <c r="G17" s="389"/>
    </row>
    <row r="18" spans="1:7" s="52" customFormat="1" ht="48.75" customHeight="1" x14ac:dyDescent="0.15">
      <c r="A18" s="387" t="str">
        <f ca="1">TranslationsTB!G12</f>
        <v>Estimated population in need/at risk:
Refers to the estimated incidence of all forms of TB cases</v>
      </c>
      <c r="B18" s="388"/>
      <c r="C18" s="388"/>
      <c r="D18" s="388"/>
      <c r="E18" s="388"/>
      <c r="F18" s="388"/>
      <c r="G18" s="389"/>
    </row>
    <row r="19" spans="1:7" s="52" customFormat="1" ht="109.5" customHeight="1" x14ac:dyDescent="0.15">
      <c r="A19" s="387" t="str">
        <f ca="1">TranslationsTB!G13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9" s="388"/>
      <c r="C19" s="388"/>
      <c r="D19" s="388"/>
      <c r="E19" s="388"/>
      <c r="F19" s="388"/>
      <c r="G19" s="389"/>
    </row>
    <row r="20" spans="1:7" s="52" customFormat="1" ht="138.75" customHeight="1" x14ac:dyDescent="0.15">
      <c r="A20" s="328"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0" s="329"/>
      <c r="C20" s="329"/>
      <c r="D20" s="329"/>
      <c r="E20" s="329"/>
      <c r="F20" s="329"/>
      <c r="G20" s="330"/>
    </row>
    <row r="21" spans="1:7" s="52" customFormat="1" ht="42" customHeight="1" x14ac:dyDescent="0.15">
      <c r="A21" s="387" t="str">
        <f ca="1">TranslationsTB!$G$15</f>
        <v>Programmatic Gap:
The programmatic gap is calculated based on total need (line A)</v>
      </c>
      <c r="B21" s="388"/>
      <c r="C21" s="388"/>
      <c r="D21" s="388"/>
      <c r="E21" s="388"/>
      <c r="F21" s="388"/>
      <c r="G21" s="389"/>
    </row>
    <row r="22" spans="1:7" s="52" customFormat="1" ht="78.75" customHeight="1" x14ac:dyDescent="0.15">
      <c r="A22" s="387" t="str">
        <f ca="1">TranslationsTB!G16</f>
        <v>Comments/Assumptions:
1) Specify the target area
2) Specify who are the other sources of funding
3) Specify the number and proportion of childhood TB cases to be notified among the total notified</v>
      </c>
      <c r="B22" s="388"/>
      <c r="C22" s="388"/>
      <c r="D22" s="388"/>
      <c r="E22" s="388"/>
      <c r="F22" s="388"/>
      <c r="G22" s="389"/>
    </row>
    <row r="23" spans="1:7" s="52" customFormat="1" ht="19.5" customHeight="1" x14ac:dyDescent="0.15">
      <c r="A23" s="390" t="str">
        <f ca="1">TranslationsTB!G17</f>
        <v>MDR-TB- Case Detection and Diagnosis</v>
      </c>
      <c r="B23" s="391"/>
      <c r="C23" s="391"/>
      <c r="D23" s="391"/>
      <c r="E23" s="391"/>
      <c r="F23" s="391"/>
      <c r="G23" s="392"/>
    </row>
    <row r="24" spans="1:7" s="52" customFormat="1" ht="48.75" customHeight="1" x14ac:dyDescent="0.15">
      <c r="A24" s="387" t="str">
        <f ca="1">TranslationsTB!G18</f>
        <v>Coverage indicator: 
Number of TB cases with RR-TB and/or MDR-TB notified</v>
      </c>
      <c r="B24" s="388"/>
      <c r="C24" s="388"/>
      <c r="D24" s="388"/>
      <c r="E24" s="388"/>
      <c r="F24" s="388"/>
      <c r="G24" s="389"/>
    </row>
    <row r="25" spans="1:7" s="52" customFormat="1" ht="42.75" customHeight="1" x14ac:dyDescent="0.15">
      <c r="A25" s="387" t="str">
        <f ca="1">TranslationsTB!G19</f>
        <v>Estimated population in need/at risk:
Refers to the number of the estimated MDR TB cases among all new and retreatment cases.</v>
      </c>
      <c r="B25" s="388"/>
      <c r="C25" s="388"/>
      <c r="D25" s="388"/>
      <c r="E25" s="388"/>
      <c r="F25" s="388"/>
      <c r="G25" s="389"/>
    </row>
    <row r="26" spans="1:7" s="52" customFormat="1" ht="90" customHeight="1" x14ac:dyDescent="0.15">
      <c r="A26" s="387" t="str">
        <f ca="1">TranslationsTB!G20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6" s="388"/>
      <c r="C26" s="388"/>
      <c r="D26" s="388"/>
      <c r="E26" s="388"/>
      <c r="F26" s="388"/>
      <c r="G26" s="389"/>
    </row>
    <row r="27" spans="1:7" s="52" customFormat="1" ht="139.5" customHeight="1" x14ac:dyDescent="0.15">
      <c r="A27" s="328"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7" s="329"/>
      <c r="C27" s="329"/>
      <c r="D27" s="329"/>
      <c r="E27" s="329"/>
      <c r="F27" s="329"/>
      <c r="G27" s="330"/>
    </row>
    <row r="28" spans="1:7" s="52" customFormat="1" ht="51.75" customHeight="1" x14ac:dyDescent="0.15">
      <c r="A28" s="387" t="str">
        <f ca="1">TranslationsTB!$G$15</f>
        <v>Programmatic Gap:
The programmatic gap is calculated based on total need (line A)</v>
      </c>
      <c r="B28" s="388"/>
      <c r="C28" s="388"/>
      <c r="D28" s="388"/>
      <c r="E28" s="388"/>
      <c r="F28" s="388"/>
      <c r="G28" s="389"/>
    </row>
    <row r="29" spans="1:7" s="52" customFormat="1" ht="75.75" customHeight="1" x14ac:dyDescent="0.15">
      <c r="A29" s="387" t="str">
        <f ca="1">TranslationsTB!G21</f>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B29" s="388"/>
      <c r="C29" s="388"/>
      <c r="D29" s="388"/>
      <c r="E29" s="388"/>
      <c r="F29" s="388"/>
      <c r="G29" s="389"/>
    </row>
    <row r="30" spans="1:7" s="52" customFormat="1" ht="18" customHeight="1" x14ac:dyDescent="0.15">
      <c r="A30" s="390" t="str">
        <f ca="1">TranslationsTB!G22</f>
        <v>MDR-TB- Treatment</v>
      </c>
      <c r="B30" s="391"/>
      <c r="C30" s="391"/>
      <c r="D30" s="391"/>
      <c r="E30" s="391"/>
      <c r="F30" s="391"/>
      <c r="G30" s="392"/>
    </row>
    <row r="31" spans="1:7" s="52" customFormat="1" ht="45" customHeight="1" x14ac:dyDescent="0.15">
      <c r="A31" s="387" t="str">
        <f ca="1">TranslationsTB!G23</f>
        <v xml:space="preserve">Coverage indicator: 
Number of cases with RR-TB and/or MDR-TB that began second-line treatment </v>
      </c>
      <c r="B31" s="388"/>
      <c r="C31" s="388"/>
      <c r="D31" s="388"/>
      <c r="E31" s="388"/>
      <c r="F31" s="388"/>
      <c r="G31" s="389"/>
    </row>
    <row r="32" spans="1:7" s="52" customFormat="1" ht="41.25" customHeight="1" x14ac:dyDescent="0.15">
      <c r="A32" s="387" t="str">
        <f ca="1">TranslationsTB!G24</f>
        <v xml:space="preserve">Estimated population in need/at risk:
It refers to the number of the estimated MDR TB cases among all new and retreatment cases </v>
      </c>
      <c r="B32" s="388"/>
      <c r="C32" s="388"/>
      <c r="D32" s="388"/>
      <c r="E32" s="388"/>
      <c r="F32" s="388"/>
      <c r="G32" s="389"/>
    </row>
    <row r="33" spans="1:7" s="52" customFormat="1" ht="88.5" customHeight="1" x14ac:dyDescent="0.15">
      <c r="A33" s="387" t="str">
        <f ca="1">TranslationsTB!G25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3" s="388"/>
      <c r="C33" s="388"/>
      <c r="D33" s="388"/>
      <c r="E33" s="388"/>
      <c r="F33" s="388"/>
      <c r="G33" s="389"/>
    </row>
    <row r="34" spans="1:7" s="52" customFormat="1" ht="140.25" customHeight="1" x14ac:dyDescent="0.15">
      <c r="A34" s="328"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34" s="329"/>
      <c r="C34" s="329"/>
      <c r="D34" s="329"/>
      <c r="E34" s="329"/>
      <c r="F34" s="329"/>
      <c r="G34" s="330"/>
    </row>
    <row r="35" spans="1:7" s="52" customFormat="1" ht="42.75" customHeight="1" x14ac:dyDescent="0.15">
      <c r="A35" s="387" t="str">
        <f ca="1">TranslationsTB!$G$15</f>
        <v>Programmatic Gap:
The programmatic gap is calculated based on total need (line A)</v>
      </c>
      <c r="B35" s="388"/>
      <c r="C35" s="388"/>
      <c r="D35" s="388"/>
      <c r="E35" s="388"/>
      <c r="F35" s="388"/>
      <c r="G35" s="389"/>
    </row>
    <row r="36" spans="1:7" s="52" customFormat="1" ht="86.25" customHeight="1" x14ac:dyDescent="0.15">
      <c r="A36" s="387" t="str">
        <f ca="1">TranslationsTB!G26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6" s="388"/>
      <c r="C36" s="388"/>
      <c r="D36" s="388"/>
      <c r="E36" s="388"/>
      <c r="F36" s="388"/>
      <c r="G36" s="389"/>
    </row>
    <row r="37" spans="1:7" ht="23.25" thickBot="1" x14ac:dyDescent="0.2">
      <c r="A37" s="353" t="str">
        <f ca="1">Translations!G3</f>
        <v xml:space="preserve">INSTRUCTIONS - HIV priority modules </v>
      </c>
      <c r="B37" s="353"/>
      <c r="C37" s="353"/>
      <c r="D37" s="353"/>
      <c r="E37" s="353"/>
      <c r="F37" s="353"/>
      <c r="G37" s="353"/>
    </row>
    <row r="38" spans="1:7" ht="385.5" customHeight="1" x14ac:dyDescent="0.15">
      <c r="A38" s="331" t="str">
        <f ca="1">Translations!G5</f>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B38" s="332"/>
      <c r="C38" s="332"/>
      <c r="D38" s="332"/>
      <c r="E38" s="332"/>
      <c r="F38" s="332"/>
      <c r="G38" s="333"/>
    </row>
    <row r="39" spans="1:7" ht="54" customHeight="1" x14ac:dyDescent="0.15">
      <c r="A39" s="357" t="str">
        <f ca="1">Translations!$G$6</f>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B39" s="357"/>
      <c r="C39" s="357"/>
      <c r="D39" s="357"/>
      <c r="E39" s="357"/>
      <c r="F39" s="357"/>
      <c r="G39" s="357"/>
    </row>
    <row r="40" spans="1:7" ht="367.5" customHeight="1" x14ac:dyDescent="0.15">
      <c r="A40" s="337" t="str">
        <f ca="1">Translations!G7</f>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B40" s="337"/>
      <c r="C40" s="337"/>
      <c r="D40" s="337"/>
      <c r="E40" s="337"/>
      <c r="F40" s="337"/>
      <c r="G40" s="337"/>
    </row>
    <row r="41" spans="1:7" s="88" customFormat="1" ht="43.5" customHeight="1" thickBot="1" x14ac:dyDescent="0.2">
      <c r="A41" s="338" t="str">
        <f ca="1">Translations!G8</f>
        <v>A blank table can be found on the "Blank table" sheet in the case where the number of tables provided in the workbook is not sufficient, or if the applicant wishes to submit a table for a module/intervention that is not specified in the instructions below.</v>
      </c>
      <c r="B41" s="338"/>
      <c r="C41" s="338"/>
      <c r="D41" s="338"/>
      <c r="E41" s="338"/>
      <c r="F41" s="338"/>
      <c r="G41" s="339"/>
    </row>
    <row r="42" spans="1:7" ht="15" thickBot="1" x14ac:dyDescent="0.2">
      <c r="A42" s="334" t="s">
        <v>150</v>
      </c>
      <c r="B42" s="335"/>
      <c r="C42" s="335"/>
      <c r="D42" s="335"/>
      <c r="E42" s="335"/>
      <c r="F42" s="335"/>
      <c r="G42" s="336"/>
    </row>
    <row r="43" spans="1:7" ht="38.25" customHeight="1" x14ac:dyDescent="0.15">
      <c r="A43" s="340" t="str">
        <f ca="1">Translations!G10</f>
        <v>Treatment, Care and Support- Differentiated ART Service Delivery (to be completed separately for adults and children)</v>
      </c>
      <c r="B43" s="341"/>
      <c r="C43" s="341"/>
      <c r="D43" s="341"/>
      <c r="E43" s="341"/>
      <c r="F43" s="341"/>
      <c r="G43" s="342"/>
    </row>
    <row r="44" spans="1:7" ht="51" customHeight="1" x14ac:dyDescent="0.15">
      <c r="A44" s="320" t="str">
        <f ca="1">Translations!G11</f>
        <v>Coverage indicator: 
Percentage of people living with HIV currently receiving antiretroviral therapy</v>
      </c>
      <c r="B44" s="321"/>
      <c r="C44" s="321"/>
      <c r="D44" s="321"/>
      <c r="E44" s="321"/>
      <c r="F44" s="321"/>
      <c r="G44" s="322"/>
    </row>
    <row r="45" spans="1:7" ht="60.75" customHeight="1" x14ac:dyDescent="0.15">
      <c r="A45" s="320" t="str">
        <f ca="1">Translations!G12</f>
        <v>Estimated population in need/at risk:
This refers to all adults and children living with HIV (based on GARPR definition for 2014 reporting)</v>
      </c>
      <c r="B45" s="321"/>
      <c r="C45" s="321"/>
      <c r="D45" s="321"/>
      <c r="E45" s="321"/>
      <c r="F45" s="321"/>
      <c r="G45" s="322"/>
    </row>
    <row r="46" spans="1:7" ht="90.75" customHeight="1" x14ac:dyDescent="0.15">
      <c r="A46" s="320" t="str">
        <f ca="1">Translations!G13</f>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B46" s="321"/>
      <c r="C46" s="321"/>
      <c r="D46" s="321"/>
      <c r="E46" s="321"/>
      <c r="F46" s="321"/>
      <c r="G46" s="322"/>
    </row>
    <row r="47" spans="1:7" s="52" customFormat="1" ht="141.75" customHeight="1" x14ac:dyDescent="0.15">
      <c r="A47"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7" s="329"/>
      <c r="C47" s="329"/>
      <c r="D47" s="329"/>
      <c r="E47" s="329"/>
      <c r="F47" s="329"/>
      <c r="G47" s="330"/>
    </row>
    <row r="48" spans="1:7" ht="43.5" customHeight="1" x14ac:dyDescent="0.15">
      <c r="A48" s="320" t="str">
        <f ca="1">Translations!G15</f>
        <v>Programmatic Gap:
The programmatic gap is calculated based on total need (row A)</v>
      </c>
      <c r="B48" s="321"/>
      <c r="C48" s="321"/>
      <c r="D48" s="321"/>
      <c r="E48" s="321"/>
      <c r="F48" s="321"/>
      <c r="G48" s="322"/>
    </row>
    <row r="49" spans="1:7" ht="99" customHeight="1" x14ac:dyDescent="0.15">
      <c r="A49" s="320" t="str">
        <f ca="1">Translations!G16</f>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B49" s="321"/>
      <c r="C49" s="321"/>
      <c r="D49" s="321"/>
      <c r="E49" s="321"/>
      <c r="F49" s="321"/>
      <c r="G49" s="322"/>
    </row>
    <row r="50" spans="1:7" x14ac:dyDescent="0.15">
      <c r="A50" s="340" t="str">
        <f ca="1">Translations!G17</f>
        <v>PMTCT - Preventing vertical HIV transmission</v>
      </c>
      <c r="B50" s="341"/>
      <c r="C50" s="341"/>
      <c r="D50" s="341"/>
      <c r="E50" s="341"/>
      <c r="F50" s="341"/>
      <c r="G50" s="342"/>
    </row>
    <row r="51" spans="1:7" ht="42.75" customHeight="1" x14ac:dyDescent="0.15">
      <c r="A51" s="320" t="str">
        <f ca="1">Translations!G18</f>
        <v>Coverage indicator: 
Percentage of HIV-positive pregnant women who received ART during pregnancy</v>
      </c>
      <c r="B51" s="321"/>
      <c r="C51" s="321"/>
      <c r="D51" s="321"/>
      <c r="E51" s="321"/>
      <c r="F51" s="321"/>
      <c r="G51" s="322"/>
    </row>
    <row r="52" spans="1:7" ht="34.5" customHeight="1" x14ac:dyDescent="0.15">
      <c r="A52" s="320" t="str">
        <f ca="1">Translations!G19</f>
        <v>Estimated population in need/at risk:
It refers to the estimated number of HIV-positive pregnant women.</v>
      </c>
      <c r="B52" s="321"/>
      <c r="C52" s="321"/>
      <c r="D52" s="321"/>
      <c r="E52" s="321"/>
      <c r="F52" s="321"/>
      <c r="G52" s="322"/>
    </row>
    <row r="53" spans="1:7" ht="115.5" customHeight="1" x14ac:dyDescent="0.15">
      <c r="A53" s="320" t="str">
        <f ca="1">Translations!G20</f>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B53" s="321"/>
      <c r="C53" s="321"/>
      <c r="D53" s="321"/>
      <c r="E53" s="321"/>
      <c r="F53" s="321"/>
      <c r="G53" s="322"/>
    </row>
    <row r="54" spans="1:7" s="52" customFormat="1" ht="140.25" customHeight="1" x14ac:dyDescent="0.15">
      <c r="A54"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54" s="329"/>
      <c r="C54" s="329"/>
      <c r="D54" s="329"/>
      <c r="E54" s="329"/>
      <c r="F54" s="329"/>
      <c r="G54" s="330"/>
    </row>
    <row r="55" spans="1:7" ht="41.25" customHeight="1" x14ac:dyDescent="0.15">
      <c r="A55" s="320" t="str">
        <f ca="1">Translations!G21</f>
        <v>Programmatic Gap:
The programmatic gap is calculated based on total need (row A).</v>
      </c>
      <c r="B55" s="321"/>
      <c r="C55" s="321"/>
      <c r="D55" s="321"/>
      <c r="E55" s="321"/>
      <c r="F55" s="321"/>
      <c r="G55" s="322"/>
    </row>
    <row r="56" spans="1:7" ht="51.75" customHeight="1" x14ac:dyDescent="0.15">
      <c r="A56" s="320" t="str">
        <f ca="1">Translations!G22</f>
        <v>Comments/Assumptions:
1) Specify the target area.
2) Specify who are the other sources of funding.</v>
      </c>
      <c r="B56" s="321"/>
      <c r="C56" s="321"/>
      <c r="D56" s="321"/>
      <c r="E56" s="321"/>
      <c r="F56" s="321"/>
      <c r="G56" s="322"/>
    </row>
    <row r="57" spans="1:7" ht="15" customHeight="1" x14ac:dyDescent="0.15">
      <c r="A57" s="340" t="str">
        <f ca="1">Translations!G23</f>
        <v>TB/HIV- TB/HIV collaborative interventions- TB screening among HIV patients</v>
      </c>
      <c r="B57" s="341"/>
      <c r="C57" s="341"/>
      <c r="D57" s="341"/>
      <c r="E57" s="341"/>
      <c r="F57" s="341"/>
      <c r="G57" s="342"/>
    </row>
    <row r="58" spans="1:7" ht="61.5" customHeight="1" x14ac:dyDescent="0.15">
      <c r="A58" s="320" t="str">
        <f ca="1">Translations!G24</f>
        <v>Coverage Indicator:
Proportion of people living with HIV in care (including PMTCT) who are screened for TB in HIV care or treatment settings</v>
      </c>
      <c r="B58" s="321"/>
      <c r="C58" s="321"/>
      <c r="D58" s="321"/>
      <c r="E58" s="321"/>
      <c r="F58" s="321"/>
      <c r="G58" s="322"/>
    </row>
    <row r="59" spans="1:7" ht="53.25" customHeight="1" x14ac:dyDescent="0.15">
      <c r="A59" s="320" t="str">
        <f ca="1">Translations!G25</f>
        <v>Estimated population in need/at risk:
Refers to all adults and children in HIV care or treatment settings</v>
      </c>
      <c r="B59" s="321"/>
      <c r="C59" s="321"/>
      <c r="D59" s="321"/>
      <c r="E59" s="321"/>
      <c r="F59" s="321"/>
      <c r="G59" s="322"/>
    </row>
    <row r="60" spans="1:7" ht="107.25" customHeight="1" x14ac:dyDescent="0.15">
      <c r="A60" s="320" t="str">
        <f ca="1">Translations!G26</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B60" s="321"/>
      <c r="C60" s="321"/>
      <c r="D60" s="321"/>
      <c r="E60" s="321"/>
      <c r="F60" s="321"/>
      <c r="G60" s="322"/>
    </row>
    <row r="61" spans="1:7" s="52" customFormat="1" ht="143.25" customHeight="1" x14ac:dyDescent="0.15">
      <c r="A61"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1" s="329"/>
      <c r="C61" s="329"/>
      <c r="D61" s="329"/>
      <c r="E61" s="329"/>
      <c r="F61" s="329"/>
      <c r="G61" s="330"/>
    </row>
    <row r="62" spans="1:7" ht="51" customHeight="1" x14ac:dyDescent="0.15">
      <c r="A62" s="320" t="str">
        <f ca="1">Translations!G27</f>
        <v>Programmatic Gap:
The programmatic gap is calculated based on total need (row A).</v>
      </c>
      <c r="B62" s="321"/>
      <c r="C62" s="321"/>
      <c r="D62" s="321"/>
      <c r="E62" s="321"/>
      <c r="F62" s="321"/>
      <c r="G62" s="322"/>
    </row>
    <row r="63" spans="1:7" ht="51" customHeight="1" x14ac:dyDescent="0.15">
      <c r="A63" s="320" t="str">
        <f ca="1">Translations!G28</f>
        <v>Comments/Assumptions:
1) Specify the target area.
2) Specify who are the other sources of funding.</v>
      </c>
      <c r="B63" s="321"/>
      <c r="C63" s="321"/>
      <c r="D63" s="321"/>
      <c r="E63" s="321"/>
      <c r="F63" s="321"/>
      <c r="G63" s="322"/>
    </row>
    <row r="64" spans="1:7" ht="41.25" customHeight="1" x14ac:dyDescent="0.15">
      <c r="A64" s="340" t="str">
        <f ca="1">Translations!G29</f>
        <v>TB/HIV- TB/HIV collaborative interventions- TB patients with known HIV status</v>
      </c>
      <c r="B64" s="341"/>
      <c r="C64" s="341"/>
      <c r="D64" s="341"/>
      <c r="E64" s="341"/>
      <c r="F64" s="341"/>
      <c r="G64" s="342"/>
    </row>
    <row r="65" spans="1:7" ht="48.75" customHeight="1" x14ac:dyDescent="0.15">
      <c r="A65" s="320" t="str">
        <f ca="1">Translations!G30</f>
        <v>Coverage Indicator:
Proportion of registered new and relapse TB patients with documented HIV status</v>
      </c>
      <c r="B65" s="321"/>
      <c r="C65" s="321"/>
      <c r="D65" s="321"/>
      <c r="E65" s="321"/>
      <c r="F65" s="321"/>
      <c r="G65" s="322"/>
    </row>
    <row r="66" spans="1:7" ht="33" customHeight="1" x14ac:dyDescent="0.15">
      <c r="A66" s="320" t="str">
        <f ca="1">Translations!G31</f>
        <v>Estimated population in need/at risk:
Refers to the total number of new and relapse TB patients registered</v>
      </c>
      <c r="B66" s="321"/>
      <c r="C66" s="321"/>
      <c r="D66" s="321"/>
      <c r="E66" s="321"/>
      <c r="F66" s="321"/>
      <c r="G66" s="322"/>
    </row>
    <row r="67" spans="1:7" ht="97.5" customHeight="1" x14ac:dyDescent="0.15">
      <c r="A67" s="320" t="str">
        <f ca="1">Translations!G32</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67" s="321"/>
      <c r="C67" s="321"/>
      <c r="D67" s="321"/>
      <c r="E67" s="321"/>
      <c r="F67" s="321"/>
      <c r="G67" s="322"/>
    </row>
    <row r="68" spans="1:7" s="52" customFormat="1" ht="138.75" customHeight="1" x14ac:dyDescent="0.15">
      <c r="A68"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8" s="329"/>
      <c r="C68" s="329"/>
      <c r="D68" s="329"/>
      <c r="E68" s="329"/>
      <c r="F68" s="329"/>
      <c r="G68" s="330"/>
    </row>
    <row r="69" spans="1:7" ht="37.5" customHeight="1" x14ac:dyDescent="0.15">
      <c r="A69" s="320" t="str">
        <f ca="1">Translations!G33</f>
        <v>Programmatic Gap:
The programmatic gap is calculated based on total need (row A).</v>
      </c>
      <c r="B69" s="321"/>
      <c r="C69" s="321"/>
      <c r="D69" s="321"/>
      <c r="E69" s="321"/>
      <c r="F69" s="321"/>
      <c r="G69" s="322"/>
    </row>
    <row r="70" spans="1:7" ht="48.75" customHeight="1" x14ac:dyDescent="0.15">
      <c r="A70" s="320" t="str">
        <f ca="1">Translations!G34</f>
        <v>Comments/Assumptions:
1) Specify the target area
2) Specify who are the other sources of funding</v>
      </c>
      <c r="B70" s="321"/>
      <c r="C70" s="321"/>
      <c r="D70" s="321"/>
      <c r="E70" s="321"/>
      <c r="F70" s="321"/>
      <c r="G70" s="322"/>
    </row>
    <row r="71" spans="1:7" ht="41.25" customHeight="1" x14ac:dyDescent="0.15">
      <c r="A71" s="340" t="str">
        <f ca="1">Translations!G35</f>
        <v>TB/HIV- TB/HIV collaborative interventions- HIV positive TB patients on ART</v>
      </c>
      <c r="B71" s="341"/>
      <c r="C71" s="341"/>
      <c r="D71" s="341"/>
      <c r="E71" s="341"/>
      <c r="F71" s="341"/>
      <c r="G71" s="342"/>
    </row>
    <row r="72" spans="1:7" ht="48.75" customHeight="1" x14ac:dyDescent="0.15">
      <c r="A72" s="320" t="str">
        <f ca="1">Translations!G36</f>
        <v>Coverage indicator:
Percentage of HIV-positive new and relapse TB patients on ART during TB treatment</v>
      </c>
      <c r="B72" s="321"/>
      <c r="C72" s="321"/>
      <c r="D72" s="321"/>
      <c r="E72" s="321"/>
      <c r="F72" s="321"/>
      <c r="G72" s="322"/>
    </row>
    <row r="73" spans="1:7" ht="49.5" customHeight="1" x14ac:dyDescent="0.15">
      <c r="A73" s="320" t="str">
        <f ca="1">Translations!G37</f>
        <v>Estimated population in need/at risk:
Refers to the total number of expected HIV positive new and relapses TB patients registered in the period</v>
      </c>
      <c r="B73" s="321"/>
      <c r="C73" s="321"/>
      <c r="D73" s="321"/>
      <c r="E73" s="321"/>
      <c r="F73" s="321"/>
      <c r="G73" s="322"/>
    </row>
    <row r="74" spans="1:7" ht="82.5" customHeight="1" x14ac:dyDescent="0.15">
      <c r="A74" s="320" t="str">
        <f ca="1">Translations!G38</f>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B74" s="321"/>
      <c r="C74" s="321"/>
      <c r="D74" s="321"/>
      <c r="E74" s="321"/>
      <c r="F74" s="321"/>
      <c r="G74" s="322"/>
    </row>
    <row r="75" spans="1:7" s="52" customFormat="1" ht="142.5" customHeight="1" x14ac:dyDescent="0.15">
      <c r="A75"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75" s="329"/>
      <c r="C75" s="329"/>
      <c r="D75" s="329"/>
      <c r="E75" s="329"/>
      <c r="F75" s="329"/>
      <c r="G75" s="330"/>
    </row>
    <row r="76" spans="1:7" ht="39.75" customHeight="1" x14ac:dyDescent="0.15">
      <c r="A76" s="320" t="str">
        <f ca="1">Translations!G39</f>
        <v>Programmatic Gap:
The programmatic gap is calculated based on total need (row A)</v>
      </c>
      <c r="B76" s="321"/>
      <c r="C76" s="321"/>
      <c r="D76" s="321"/>
      <c r="E76" s="321"/>
      <c r="F76" s="321"/>
      <c r="G76" s="322"/>
    </row>
    <row r="77" spans="1:7" ht="46.5" customHeight="1" x14ac:dyDescent="0.15">
      <c r="A77" s="320" t="str">
        <f ca="1">Translations!G40</f>
        <v>Comments/Assumptions:
1) Specify the target area
2) Specify who are the other sources of funding</v>
      </c>
      <c r="B77" s="321"/>
      <c r="C77" s="321"/>
      <c r="D77" s="321"/>
      <c r="E77" s="321"/>
      <c r="F77" s="321"/>
      <c r="G77" s="322"/>
    </row>
    <row r="78" spans="1:7" ht="114" customHeight="1" x14ac:dyDescent="0.15">
      <c r="A78" s="343" t="str">
        <f ca="1">Translations!G41</f>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B78" s="344"/>
      <c r="C78" s="344"/>
      <c r="D78" s="344"/>
      <c r="E78" s="344"/>
      <c r="F78" s="344"/>
      <c r="G78" s="345"/>
    </row>
    <row r="79" spans="1:7" ht="36.75" customHeight="1" x14ac:dyDescent="0.15">
      <c r="A79" s="323" t="str">
        <f ca="1">Translations!G42</f>
        <v>Coverage indicator: 
Percentage of the key population reached with prevention programs- defined package of services</v>
      </c>
      <c r="B79" s="324"/>
      <c r="C79" s="324"/>
      <c r="D79" s="324"/>
      <c r="E79" s="324"/>
      <c r="F79" s="324"/>
      <c r="G79" s="325"/>
    </row>
    <row r="80" spans="1:7" ht="40.5" customHeight="1" x14ac:dyDescent="0.15">
      <c r="A80" s="320" t="str">
        <f ca="1">Translations!G43</f>
        <v>Estimated population in need/ at risk:
Refers to estimated number of people in the specified key population</v>
      </c>
      <c r="B80" s="321"/>
      <c r="C80" s="321"/>
      <c r="D80" s="321"/>
      <c r="E80" s="321"/>
      <c r="F80" s="321"/>
      <c r="G80" s="322"/>
    </row>
    <row r="81" spans="1:7" ht="84.75" customHeight="1" x14ac:dyDescent="0.15">
      <c r="A81" s="320" t="str">
        <f ca="1">Translations!G44</f>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B81" s="321"/>
      <c r="C81" s="321"/>
      <c r="D81" s="321"/>
      <c r="E81" s="321"/>
      <c r="F81" s="321"/>
      <c r="G81" s="322"/>
    </row>
    <row r="82" spans="1:7" s="52" customFormat="1" ht="139.5" customHeight="1" x14ac:dyDescent="0.15">
      <c r="A82"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82" s="329"/>
      <c r="C82" s="329"/>
      <c r="D82" s="329"/>
      <c r="E82" s="329"/>
      <c r="F82" s="329"/>
      <c r="G82" s="330"/>
    </row>
    <row r="83" spans="1:7" ht="38.25" customHeight="1" x14ac:dyDescent="0.15">
      <c r="A83" s="320" t="str">
        <f ca="1">Translations!G45</f>
        <v>Programmatic Gap:
The programmatic gap is calculated based on total need (row A)</v>
      </c>
      <c r="B83" s="321"/>
      <c r="C83" s="321"/>
      <c r="D83" s="321"/>
      <c r="E83" s="321"/>
      <c r="F83" s="321"/>
      <c r="G83" s="322"/>
    </row>
    <row r="84" spans="1:7" ht="96.75" customHeight="1" x14ac:dyDescent="0.15">
      <c r="A84" s="320" t="str">
        <f ca="1">Translations!G46</f>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B84" s="321"/>
      <c r="C84" s="321"/>
      <c r="D84" s="321"/>
      <c r="E84" s="321"/>
      <c r="F84" s="321"/>
      <c r="G84" s="322"/>
    </row>
    <row r="85" spans="1:7" ht="88.5" customHeight="1" x14ac:dyDescent="0.15">
      <c r="A85" s="343" t="str">
        <f ca="1">Translations!G47</f>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B85" s="344"/>
      <c r="C85" s="344"/>
      <c r="D85" s="344"/>
      <c r="E85" s="344"/>
      <c r="F85" s="344"/>
      <c r="G85" s="345"/>
    </row>
    <row r="86" spans="1:7" ht="44.25" customHeight="1" x14ac:dyDescent="0.15">
      <c r="A86" s="320" t="str">
        <f ca="1">Translations!G48</f>
        <v xml:space="preserve">Coverage indicator: Percentage of the key population that have received an HIV test during the reporting period and who know their results </v>
      </c>
      <c r="B86" s="321"/>
      <c r="C86" s="321"/>
      <c r="D86" s="321"/>
      <c r="E86" s="321"/>
      <c r="F86" s="321"/>
      <c r="G86" s="322"/>
    </row>
    <row r="87" spans="1:7" ht="36.75" customHeight="1" x14ac:dyDescent="0.15">
      <c r="A87" s="320" t="str">
        <f ca="1">Translations!G49</f>
        <v>Estimated population in need/ at risk:
Refers to estimated number of people in the specified key population</v>
      </c>
      <c r="B87" s="321"/>
      <c r="C87" s="321"/>
      <c r="D87" s="321"/>
      <c r="E87" s="321"/>
      <c r="F87" s="321"/>
      <c r="G87" s="321"/>
    </row>
    <row r="88" spans="1:7" ht="71.25" customHeight="1" x14ac:dyDescent="0.15">
      <c r="A88" s="320" t="str">
        <f ca="1">Translations!G50</f>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B88" s="321"/>
      <c r="C88" s="321"/>
      <c r="D88" s="321"/>
      <c r="E88" s="321"/>
      <c r="F88" s="321"/>
      <c r="G88" s="321"/>
    </row>
    <row r="89" spans="1:7" s="52" customFormat="1" ht="139.5" customHeight="1" x14ac:dyDescent="0.15">
      <c r="A89"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89" s="329"/>
      <c r="C89" s="329"/>
      <c r="D89" s="329"/>
      <c r="E89" s="329"/>
      <c r="F89" s="329"/>
      <c r="G89" s="330"/>
    </row>
    <row r="90" spans="1:7" ht="36.75" customHeight="1" x14ac:dyDescent="0.15">
      <c r="A90" s="320" t="str">
        <f ca="1">Translations!G51</f>
        <v>Programmatic Gap:
The programmatic gap is calculated based on total need (row A)</v>
      </c>
      <c r="B90" s="321"/>
      <c r="C90" s="321"/>
      <c r="D90" s="321"/>
      <c r="E90" s="321"/>
      <c r="F90" s="321"/>
      <c r="G90" s="321"/>
    </row>
    <row r="91" spans="1:7" ht="56.25" customHeight="1" x14ac:dyDescent="0.15">
      <c r="A91" s="320" t="str">
        <f ca="1">Translations!G52</f>
        <v>Comments/Assumptions:
1) Specify the target area
2) Specify who are the other sources of funding</v>
      </c>
      <c r="B91" s="321"/>
      <c r="C91" s="321"/>
      <c r="D91" s="321"/>
      <c r="E91" s="321"/>
      <c r="F91" s="321"/>
      <c r="G91" s="321"/>
    </row>
    <row r="92" spans="1:7" ht="46.5" customHeight="1" x14ac:dyDescent="0.15">
      <c r="A92" s="326" t="str">
        <f ca="1">Translations!G64</f>
        <v>Prevention programs for PWID and their partners-  OST and other drug dependence treatment for PWIDs</v>
      </c>
      <c r="B92" s="327"/>
      <c r="C92" s="327"/>
      <c r="D92" s="327"/>
      <c r="E92" s="327"/>
      <c r="F92" s="327"/>
      <c r="G92" s="327"/>
    </row>
    <row r="93" spans="1:7" ht="30" customHeight="1" x14ac:dyDescent="0.15">
      <c r="A93" s="371" t="str">
        <f ca="1">Translations!G65</f>
        <v>Coverage indicator: Percentage of PWID on opioid substitution therapy</v>
      </c>
      <c r="B93" s="372"/>
      <c r="C93" s="372"/>
      <c r="D93" s="372"/>
      <c r="E93" s="372"/>
      <c r="F93" s="372"/>
      <c r="G93" s="372"/>
    </row>
    <row r="94" spans="1:7" ht="35.25" customHeight="1" x14ac:dyDescent="0.15">
      <c r="A94" s="320" t="str">
        <f ca="1">Translations!G66</f>
        <v xml:space="preserve">Estimated population in need/ at risk:
Refers to  estimated number of PWID </v>
      </c>
      <c r="B94" s="321"/>
      <c r="C94" s="321"/>
      <c r="D94" s="321"/>
      <c r="E94" s="321"/>
      <c r="F94" s="321"/>
      <c r="G94" s="321"/>
    </row>
    <row r="95" spans="1:7" ht="93" customHeight="1" x14ac:dyDescent="0.15">
      <c r="A95" s="320" t="str">
        <f ca="1">Translations!G67</f>
        <v>Country target:
1)  Refers to NSP or any other latest agreed country target
2) "#" refers to the number of PWID expected to receive opiod substitution therapy
3) "%" refers to the percentage of PWID receiving opioid substitution therapy among the estimated PWID</v>
      </c>
      <c r="B95" s="321"/>
      <c r="C95" s="321"/>
      <c r="D95" s="321"/>
      <c r="E95" s="321"/>
      <c r="F95" s="321"/>
      <c r="G95" s="321"/>
    </row>
    <row r="96" spans="1:7" s="52" customFormat="1" ht="135.75" customHeight="1" x14ac:dyDescent="0.15">
      <c r="A96" s="328"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96" s="329"/>
      <c r="C96" s="329"/>
      <c r="D96" s="329"/>
      <c r="E96" s="329"/>
      <c r="F96" s="329"/>
      <c r="G96" s="330"/>
    </row>
    <row r="97" spans="1:8" ht="36.75" customHeight="1" x14ac:dyDescent="0.15">
      <c r="A97" s="320" t="str">
        <f ca="1">Translations!G68</f>
        <v>Programmatic Gap:
The programmatic gap is calculated based on total need (row A)</v>
      </c>
      <c r="B97" s="321"/>
      <c r="C97" s="321"/>
      <c r="D97" s="321"/>
      <c r="E97" s="321"/>
      <c r="F97" s="321"/>
      <c r="G97" s="321"/>
    </row>
    <row r="98" spans="1:8" ht="52.5" customHeight="1" thickBot="1" x14ac:dyDescent="0.2">
      <c r="A98" s="320" t="str">
        <f ca="1">Translations!G69</f>
        <v>Comments/Assumptions:
1) Specify the target area
2) Specify who are the other sources of funding</v>
      </c>
      <c r="B98" s="321"/>
      <c r="C98" s="321"/>
      <c r="D98" s="321"/>
      <c r="E98" s="321"/>
      <c r="F98" s="321"/>
      <c r="G98" s="321"/>
    </row>
    <row r="99" spans="1:8" ht="15" thickBot="1" x14ac:dyDescent="0.2">
      <c r="A99" s="334" t="str">
        <f ca="1">Translations!G70</f>
        <v>"PrEP gap table" Tab</v>
      </c>
      <c r="B99" s="335"/>
      <c r="C99" s="335"/>
      <c r="D99" s="335"/>
      <c r="E99" s="335"/>
      <c r="F99" s="335"/>
      <c r="G99" s="336"/>
    </row>
    <row r="100" spans="1:8" ht="105" customHeight="1" x14ac:dyDescent="0.15">
      <c r="A100" s="343" t="str">
        <f ca="1">Translations!G71</f>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B100" s="344"/>
      <c r="C100" s="344"/>
      <c r="D100" s="344"/>
      <c r="E100" s="344"/>
      <c r="F100" s="344"/>
      <c r="G100" s="345"/>
      <c r="H100" s="90"/>
    </row>
    <row r="101" spans="1:8" ht="48" customHeight="1" x14ac:dyDescent="0.15">
      <c r="A101" s="320" t="str">
        <f ca="1">Translations!G72</f>
        <v>Coverage indicator: Percentage of the key population using PrEP in priority PrEP populations</v>
      </c>
      <c r="B101" s="321"/>
      <c r="C101" s="321"/>
      <c r="D101" s="321"/>
      <c r="E101" s="321"/>
      <c r="F101" s="321"/>
      <c r="G101" s="322"/>
      <c r="H101" s="91"/>
    </row>
    <row r="102" spans="1:8" ht="66.75" customHeight="1" x14ac:dyDescent="0.15">
      <c r="A102" s="320" t="str">
        <f ca="1">Translations!G73</f>
        <v>Estimated population in need/ at risk:
Refers to estimated number of people in the specified key population in the specified year. 
Provide data source/reference/assumptions used for estimating the population in need in the comments box.</v>
      </c>
      <c r="B102" s="321"/>
      <c r="C102" s="321"/>
      <c r="D102" s="321"/>
      <c r="E102" s="321"/>
      <c r="F102" s="321"/>
      <c r="G102" s="321"/>
      <c r="H102" s="92"/>
    </row>
    <row r="103" spans="1:8" ht="81" customHeight="1" x14ac:dyDescent="0.15">
      <c r="A103" s="320" t="str">
        <f ca="1">Translations!G74</f>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B103" s="321"/>
      <c r="C103" s="321"/>
      <c r="D103" s="321"/>
      <c r="E103" s="321"/>
      <c r="F103" s="321"/>
      <c r="G103" s="321"/>
      <c r="H103" s="92"/>
    </row>
    <row r="104" spans="1:8" s="52" customFormat="1" ht="140.25" customHeight="1" x14ac:dyDescent="0.15">
      <c r="A104" s="317"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04" s="318"/>
      <c r="C104" s="318"/>
      <c r="D104" s="318"/>
      <c r="E104" s="318"/>
      <c r="F104" s="318"/>
      <c r="G104" s="318"/>
      <c r="H104" s="93"/>
    </row>
    <row r="105" spans="1:8" ht="36.75" customHeight="1" x14ac:dyDescent="0.15">
      <c r="A105" s="320" t="str">
        <f ca="1">Translations!G75</f>
        <v>Programmatic Gap:
The programmatic gap is automatically calculated based on country target (row B)</v>
      </c>
      <c r="B105" s="321"/>
      <c r="C105" s="321"/>
      <c r="D105" s="321"/>
      <c r="E105" s="321"/>
      <c r="F105" s="321"/>
      <c r="G105" s="321"/>
      <c r="H105" s="92"/>
    </row>
    <row r="106" spans="1:8" ht="56.25" customHeight="1" thickBot="1" x14ac:dyDescent="0.2">
      <c r="A106" s="320" t="str">
        <f ca="1">Translations!G52</f>
        <v>Comments/Assumptions:
1) Specify the target area
2) Specify who are the other sources of funding</v>
      </c>
      <c r="B106" s="321"/>
      <c r="C106" s="321"/>
      <c r="D106" s="321"/>
      <c r="E106" s="321"/>
      <c r="F106" s="321"/>
      <c r="G106" s="321"/>
      <c r="H106" s="92"/>
    </row>
    <row r="107" spans="1:8" ht="15" thickBot="1" x14ac:dyDescent="0.2">
      <c r="A107" s="375" t="str">
        <f ca="1">Translations!G76</f>
        <v>"Condom gap tables" tab</v>
      </c>
      <c r="B107" s="376"/>
      <c r="C107" s="376"/>
      <c r="D107" s="376"/>
      <c r="E107" s="376"/>
      <c r="F107" s="376"/>
      <c r="G107" s="376"/>
    </row>
    <row r="108" spans="1:8" ht="28.5" customHeight="1" x14ac:dyDescent="0.15">
      <c r="A108" s="377" t="str">
        <f ca="1">Translations!G77</f>
        <v>Prevention programs for general population- condoms distributed</v>
      </c>
      <c r="B108" s="378"/>
      <c r="C108" s="378"/>
      <c r="D108" s="378"/>
      <c r="E108" s="378"/>
      <c r="F108" s="378"/>
      <c r="G108" s="378"/>
    </row>
    <row r="109" spans="1:8" ht="21.75" customHeight="1" x14ac:dyDescent="0.15">
      <c r="A109" s="371" t="str">
        <f ca="1">Translations!G78</f>
        <v xml:space="preserve">Coverage indicator: Number of condoms distributed (male and female) </v>
      </c>
      <c r="B109" s="372"/>
      <c r="C109" s="372"/>
      <c r="D109" s="372"/>
      <c r="E109" s="372"/>
      <c r="F109" s="372"/>
      <c r="G109" s="372"/>
    </row>
    <row r="110" spans="1:8" ht="68.25" customHeight="1" x14ac:dyDescent="0.15">
      <c r="A110" s="323" t="str">
        <f ca="1">Translations!G79</f>
        <v>Target population: This refers to the estimated number of people in the general population targeted for condom promotion and distribution</v>
      </c>
      <c r="B110" s="324"/>
      <c r="C110" s="324"/>
      <c r="D110" s="324"/>
      <c r="E110" s="324"/>
      <c r="F110" s="324"/>
      <c r="G110" s="324"/>
    </row>
    <row r="111" spans="1:8" ht="96.75" customHeight="1" x14ac:dyDescent="0.15">
      <c r="A111" s="323" t="str">
        <f ca="1">Translations!G80</f>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B111" s="324"/>
      <c r="C111" s="324"/>
      <c r="D111" s="324"/>
      <c r="E111" s="324"/>
      <c r="F111" s="324"/>
      <c r="G111" s="324"/>
    </row>
    <row r="112" spans="1:8" ht="71.25" customHeight="1" x14ac:dyDescent="0.15">
      <c r="A112" s="323" t="str">
        <f ca="1">Translations!G81</f>
        <v>Country target: 
1) Refers to NSP or any other latest agreed country target
2) # refers to the number of male and female condoms expected to be distributed by the program based on expected coverage of the general population</v>
      </c>
      <c r="B112" s="324"/>
      <c r="C112" s="324"/>
      <c r="D112" s="324"/>
      <c r="E112" s="324"/>
      <c r="F112" s="324"/>
      <c r="G112" s="324"/>
    </row>
    <row r="113" spans="1:7" s="52" customFormat="1" ht="171" customHeight="1" x14ac:dyDescent="0.15">
      <c r="A113" s="317"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13" s="318"/>
      <c r="C113" s="318"/>
      <c r="D113" s="318"/>
      <c r="E113" s="318"/>
      <c r="F113" s="318"/>
      <c r="G113" s="318"/>
    </row>
    <row r="114" spans="1:7" ht="33" customHeight="1" x14ac:dyDescent="0.15">
      <c r="A114" s="323" t="str">
        <f ca="1">Translations!G75</f>
        <v>Programmatic Gap:
The programmatic gap is automatically calculated based on country target (row B)</v>
      </c>
      <c r="B114" s="324"/>
      <c r="C114" s="324"/>
      <c r="D114" s="324"/>
      <c r="E114" s="324"/>
      <c r="F114" s="324"/>
      <c r="G114" s="324"/>
    </row>
    <row r="115" spans="1:7" ht="101.25" customHeight="1" thickBot="1" x14ac:dyDescent="0.2">
      <c r="A115" s="323" t="str">
        <f ca="1">Translations!G83</f>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B115" s="324"/>
      <c r="C115" s="324"/>
      <c r="D115" s="324"/>
      <c r="E115" s="324"/>
      <c r="F115" s="324"/>
      <c r="G115" s="324"/>
    </row>
    <row r="116" spans="1:7" ht="134.25" customHeight="1" x14ac:dyDescent="0.15">
      <c r="A116" s="373" t="str">
        <f ca="1">Translations!G84</f>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B116" s="374"/>
      <c r="C116" s="374"/>
      <c r="D116" s="374"/>
      <c r="E116" s="374"/>
      <c r="F116" s="374"/>
      <c r="G116" s="374"/>
    </row>
    <row r="117" spans="1:7" ht="21.75" customHeight="1" x14ac:dyDescent="0.15">
      <c r="A117" s="323" t="str">
        <f ca="1">Translations!G85</f>
        <v>Coverage indicator: Number of condoms and lubricants distributed (male and female)</v>
      </c>
      <c r="B117" s="324"/>
      <c r="C117" s="324"/>
      <c r="D117" s="324"/>
      <c r="E117" s="324"/>
      <c r="F117" s="324"/>
      <c r="G117" s="324"/>
    </row>
    <row r="118" spans="1:7" ht="23.25" customHeight="1" x14ac:dyDescent="0.15">
      <c r="A118" s="323" t="str">
        <f ca="1">Translations!G86</f>
        <v xml:space="preserve">Target population: This refers to the estimated number of people in the specified key population in the country </v>
      </c>
      <c r="B118" s="324"/>
      <c r="C118" s="324"/>
      <c r="D118" s="324"/>
      <c r="E118" s="324"/>
      <c r="F118" s="324"/>
      <c r="G118" s="324"/>
    </row>
    <row r="119" spans="1:7" ht="84" customHeight="1" x14ac:dyDescent="0.15">
      <c r="A119" s="323" t="str">
        <f ca="1">Translations!G87</f>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B119" s="324"/>
      <c r="C119" s="324"/>
      <c r="D119" s="324"/>
      <c r="E119" s="324"/>
      <c r="F119" s="324"/>
      <c r="G119" s="324"/>
    </row>
    <row r="120" spans="1:7" ht="66" customHeight="1" x14ac:dyDescent="0.15">
      <c r="A120" s="323" t="str">
        <f ca="1">Translations!G88</f>
        <v>Country target: 
1) Refers to NSP or any other latest agreed country target
2) # refers to the number of male and female condoms expected to be distributed by the program based on expected coverage of key populations</v>
      </c>
      <c r="B120" s="324"/>
      <c r="C120" s="324"/>
      <c r="D120" s="324"/>
      <c r="E120" s="324"/>
      <c r="F120" s="324"/>
      <c r="G120" s="324"/>
    </row>
    <row r="121" spans="1:7" s="52" customFormat="1" ht="149.25" customHeight="1" x14ac:dyDescent="0.15">
      <c r="A121" s="317"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21" s="318"/>
      <c r="C121" s="318"/>
      <c r="D121" s="318"/>
      <c r="E121" s="318"/>
      <c r="F121" s="318"/>
      <c r="G121" s="318"/>
    </row>
    <row r="122" spans="1:7" ht="39" customHeight="1" x14ac:dyDescent="0.15">
      <c r="A122" s="323" t="str">
        <f ca="1">Translations!G75</f>
        <v>Programmatic Gap:
The programmatic gap is automatically calculated based on country target (row B)</v>
      </c>
      <c r="B122" s="324"/>
      <c r="C122" s="324"/>
      <c r="D122" s="324"/>
      <c r="E122" s="324"/>
      <c r="F122" s="324"/>
      <c r="G122" s="324"/>
    </row>
    <row r="123" spans="1:7" ht="69" customHeight="1" thickBot="1" x14ac:dyDescent="0.2">
      <c r="A123" s="323" t="str">
        <f ca="1">Translations!G89</f>
        <v>Comments/Assumptions:
1) Specify forecast methodology used in comments box (row A1 and A2)
2) Specify what is the expected coverage of key populations- rows B1 and B2 and rows E1 and E2
3) Specify who are the other sources of funding</v>
      </c>
      <c r="B123" s="324"/>
      <c r="C123" s="324"/>
      <c r="D123" s="324"/>
      <c r="E123" s="324"/>
      <c r="F123" s="324"/>
      <c r="G123" s="324"/>
    </row>
    <row r="124" spans="1:7" ht="21.75" customHeight="1" thickBot="1" x14ac:dyDescent="0.2">
      <c r="A124" s="375" t="str">
        <f ca="1">Translations!G90</f>
        <v>"Male circumcision gap table" Tab</v>
      </c>
      <c r="B124" s="376"/>
      <c r="C124" s="376"/>
      <c r="D124" s="376"/>
      <c r="E124" s="376"/>
      <c r="F124" s="376"/>
      <c r="G124" s="376"/>
    </row>
    <row r="125" spans="1:7" s="174" customFormat="1" ht="84" customHeight="1" x14ac:dyDescent="0.15">
      <c r="A125" s="383" t="str">
        <f ca="1">Translations!G91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B125" s="383"/>
      <c r="C125" s="383"/>
      <c r="D125" s="383"/>
      <c r="E125" s="383"/>
      <c r="F125" s="383"/>
      <c r="G125" s="384"/>
    </row>
    <row r="126" spans="1:7" s="174" customFormat="1" ht="30.75" customHeight="1" x14ac:dyDescent="0.15">
      <c r="A126" s="385" t="str">
        <f ca="1">Translations!G92</f>
        <v>Coverage indicator: number of medical male circumcisions performed according to national standards</v>
      </c>
      <c r="B126" s="385"/>
      <c r="C126" s="385"/>
      <c r="D126" s="385"/>
      <c r="E126" s="385"/>
      <c r="F126" s="385"/>
      <c r="G126" s="371"/>
    </row>
    <row r="127" spans="1:7" s="174" customFormat="1" ht="57" customHeight="1" x14ac:dyDescent="0.15">
      <c r="A127" s="382" t="str">
        <f ca="1">Translations!G93</f>
        <v>Estimated population in need/ at risk: 
Refers to the estimated number of men eligible for male circumcision</v>
      </c>
      <c r="B127" s="382"/>
      <c r="C127" s="382"/>
      <c r="D127" s="382"/>
      <c r="E127" s="382"/>
      <c r="F127" s="382"/>
      <c r="G127" s="320"/>
    </row>
    <row r="128" spans="1:7" s="174" customFormat="1" ht="58.5" customHeight="1" x14ac:dyDescent="0.15">
      <c r="A128" s="386" t="str">
        <f ca="1">Translations!G94</f>
        <v xml:space="preserve">Country target: 
1)  Refers to NSP or any other latest agreed country target
2) "#"- refers to the number of males targeted to be circumcised </v>
      </c>
      <c r="B128" s="386"/>
      <c r="C128" s="386"/>
      <c r="D128" s="386"/>
      <c r="E128" s="386"/>
      <c r="F128" s="386"/>
      <c r="G128" s="323"/>
    </row>
    <row r="129" spans="1:8" s="52" customFormat="1" ht="138" customHeight="1" x14ac:dyDescent="0.15">
      <c r="A129" s="328"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29" s="329"/>
      <c r="C129" s="329"/>
      <c r="D129" s="329"/>
      <c r="E129" s="329"/>
      <c r="F129" s="329"/>
      <c r="G129" s="330"/>
    </row>
    <row r="130" spans="1:8" s="174" customFormat="1" ht="42" customHeight="1" x14ac:dyDescent="0.15">
      <c r="A130" s="382" t="str">
        <f ca="1">Translations!G96</f>
        <v>Programmatic Gap:
The programmatic gap is calculated based on the country target (row B)</v>
      </c>
      <c r="B130" s="382"/>
      <c r="C130" s="382"/>
      <c r="D130" s="382"/>
      <c r="E130" s="382"/>
      <c r="F130" s="382"/>
      <c r="G130" s="320"/>
    </row>
    <row r="131" spans="1:8" s="174" customFormat="1" ht="93.75" customHeight="1" thickBot="1" x14ac:dyDescent="0.2">
      <c r="A131" s="382" t="str">
        <f ca="1">Translations!G97</f>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B131" s="382"/>
      <c r="C131" s="382"/>
      <c r="D131" s="382"/>
      <c r="E131" s="382"/>
      <c r="F131" s="382"/>
      <c r="G131" s="320"/>
    </row>
    <row r="132" spans="1:8" ht="15" thickBot="1" x14ac:dyDescent="0.2">
      <c r="A132" s="375" t="str">
        <f ca="1">Translations!G53</f>
        <v>"NSP gap table" Tab</v>
      </c>
      <c r="B132" s="376"/>
      <c r="C132" s="376"/>
      <c r="D132" s="376"/>
      <c r="E132" s="376"/>
      <c r="F132" s="376"/>
      <c r="G132" s="376"/>
    </row>
    <row r="133" spans="1:8" x14ac:dyDescent="0.15">
      <c r="A133" s="326" t="str">
        <f ca="1">Translations!G54</f>
        <v>Prevention programs for PWID and their partners-  Needle and syringe programs</v>
      </c>
      <c r="B133" s="327"/>
      <c r="C133" s="327"/>
      <c r="D133" s="327"/>
      <c r="E133" s="327"/>
      <c r="F133" s="327"/>
      <c r="G133" s="327"/>
      <c r="H133" s="90"/>
    </row>
    <row r="134" spans="1:8" ht="29.25" customHeight="1" x14ac:dyDescent="0.15">
      <c r="A134" s="323" t="str">
        <f ca="1">Translations!G55</f>
        <v xml:space="preserve">Coverage indicator: Number of needles and syringes distributed </v>
      </c>
      <c r="B134" s="324"/>
      <c r="C134" s="324"/>
      <c r="D134" s="324"/>
      <c r="E134" s="324"/>
      <c r="F134" s="324"/>
      <c r="G134" s="325"/>
      <c r="H134" s="90"/>
    </row>
    <row r="135" spans="1:8" ht="35.25" customHeight="1" x14ac:dyDescent="0.15">
      <c r="A135" s="320" t="str">
        <f ca="1">Translations!G56</f>
        <v xml:space="preserve">Estimated population in need/ at risk:
Refers to estimated number of PWID </v>
      </c>
      <c r="B135" s="321"/>
      <c r="C135" s="321"/>
      <c r="D135" s="321"/>
      <c r="E135" s="321"/>
      <c r="F135" s="321"/>
      <c r="G135" s="322"/>
      <c r="H135" s="90"/>
    </row>
    <row r="136" spans="1:8" ht="62.25" customHeight="1" x14ac:dyDescent="0.15">
      <c r="A136" s="323" t="str">
        <f ca="1">Translations!G57</f>
        <v xml:space="preserve">Needles and syringes to be distributed per person per year: 
Specify the number of needles and syringes planned to be distributed per person per year.
Refer to WHO guidance for further details: </v>
      </c>
      <c r="B136" s="324"/>
      <c r="C136" s="324"/>
      <c r="D136" s="324"/>
      <c r="E136" s="324"/>
      <c r="F136" s="324"/>
      <c r="G136" s="325"/>
      <c r="H136" s="90"/>
    </row>
    <row r="137" spans="1:8" ht="55.5" customHeight="1" x14ac:dyDescent="0.15">
      <c r="A137" s="379" t="str">
        <f ca="1">Translations!G58</f>
        <v xml:space="preserve">Tool to Set and Monitor Targets for HIV Prevention, Diagnosis, Treatment and Care for Key Populations, July 2015 (page 40-41)
http://apps.who.int/iris/bitstream/10665/177992/1/9789241508995_eng.pdf?ua=1&amp;ua=1 </v>
      </c>
      <c r="B137" s="380"/>
      <c r="C137" s="380"/>
      <c r="D137" s="380"/>
      <c r="E137" s="380"/>
      <c r="F137" s="380"/>
      <c r="G137" s="381"/>
      <c r="H137" s="90"/>
    </row>
    <row r="138" spans="1:8" ht="71.25" customHeight="1" x14ac:dyDescent="0.15">
      <c r="A138" s="323" t="str">
        <f ca="1">Translations!G59</f>
        <v>Possible targets: Low ←100 ← Mid →200→High
Note that the levels required for the prevention of HCV are likely to be much higher than those proposed here.
This number should still be calculated even if data on the number of needles– syringes sold by pharmacies is not available.</v>
      </c>
      <c r="B138" s="324"/>
      <c r="C138" s="324"/>
      <c r="D138" s="324"/>
      <c r="E138" s="324"/>
      <c r="F138" s="324"/>
      <c r="G138" s="325"/>
      <c r="H138" s="90"/>
    </row>
    <row r="139" spans="1:8" ht="58.5" customHeight="1" x14ac:dyDescent="0.15">
      <c r="A139" s="323" t="str">
        <f ca="1">Translations!G60</f>
        <v>Total needles and syringes needed:
It refers to the estimated number of needles and syringes needed for distribution each year based on the needles and syringes needed per person per year.</v>
      </c>
      <c r="B139" s="324"/>
      <c r="C139" s="324"/>
      <c r="D139" s="324"/>
      <c r="E139" s="324"/>
      <c r="F139" s="324"/>
      <c r="G139" s="325"/>
      <c r="H139" s="90"/>
    </row>
    <row r="140" spans="1:8" ht="75.75" customHeight="1" x14ac:dyDescent="0.15">
      <c r="A140" s="323" t="str">
        <f ca="1">Translations!G61</f>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B140" s="324"/>
      <c r="C140" s="324"/>
      <c r="D140" s="324"/>
      <c r="E140" s="324"/>
      <c r="F140" s="324"/>
      <c r="G140" s="325"/>
      <c r="H140" s="90"/>
    </row>
    <row r="141" spans="1:8" ht="139.5" customHeight="1" x14ac:dyDescent="0.15">
      <c r="A141" s="317"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41" s="318"/>
      <c r="C141" s="318"/>
      <c r="D141" s="318"/>
      <c r="E141" s="318"/>
      <c r="F141" s="318"/>
      <c r="G141" s="319"/>
      <c r="H141" s="90"/>
    </row>
    <row r="142" spans="1:8" ht="35.25" customHeight="1" x14ac:dyDescent="0.15">
      <c r="A142" s="320" t="str">
        <f ca="1">Translations!G75</f>
        <v>Programmatic Gap:
The programmatic gap is automatically calculated based on country target (row B)</v>
      </c>
      <c r="B142" s="321"/>
      <c r="C142" s="321"/>
      <c r="D142" s="321"/>
      <c r="E142" s="321"/>
      <c r="F142" s="321"/>
      <c r="G142" s="322"/>
      <c r="H142" s="90"/>
    </row>
    <row r="143" spans="1:8" ht="53.25" customHeight="1" x14ac:dyDescent="0.15">
      <c r="A143" s="320" t="str">
        <f ca="1">Translations!G52</f>
        <v>Comments/Assumptions:
1) Specify the target area
2) Specify who are the other sources of funding</v>
      </c>
      <c r="B143" s="321"/>
      <c r="C143" s="321"/>
      <c r="D143" s="321"/>
      <c r="E143" s="321"/>
      <c r="F143" s="321"/>
      <c r="G143" s="322"/>
      <c r="H143" s="90"/>
    </row>
  </sheetData>
  <sheetProtection algorithmName="SHA-512" hashValue="6+NGaSRxMjxuai7ujMsHZ2JrzNxYZCBGHG+Qrr1y7Gn8Z03Om/IEKJTW8Nkk5c8OLj/W8ffXS7UNjL6O/CnfLg==" saltValue="Cx/b5L840FNl1Qm4tpiKQg==" spinCount="100000" sheet="1" objects="1" scenarios="1" formatColumns="0" formatRows="0"/>
  <mergeCells count="142">
    <mergeCell ref="A32:G32"/>
    <mergeCell ref="A33:G33"/>
    <mergeCell ref="A34:G34"/>
    <mergeCell ref="A35:G35"/>
    <mergeCell ref="A36:G36"/>
    <mergeCell ref="A8:G8"/>
    <mergeCell ref="A23:G23"/>
    <mergeCell ref="A24:G24"/>
    <mergeCell ref="A25:G25"/>
    <mergeCell ref="A26:G26"/>
    <mergeCell ref="A27:G27"/>
    <mergeCell ref="A28:G28"/>
    <mergeCell ref="A29:G29"/>
    <mergeCell ref="A30:G30"/>
    <mergeCell ref="A31:G31"/>
    <mergeCell ref="A14:G14"/>
    <mergeCell ref="A15:G15"/>
    <mergeCell ref="A16:G16"/>
    <mergeCell ref="A17:G17"/>
    <mergeCell ref="A18:G18"/>
    <mergeCell ref="A19:G19"/>
    <mergeCell ref="A20:G20"/>
    <mergeCell ref="A21:G21"/>
    <mergeCell ref="A22:G22"/>
    <mergeCell ref="A132:G132"/>
    <mergeCell ref="A99:G99"/>
    <mergeCell ref="A137:G137"/>
    <mergeCell ref="A138:G138"/>
    <mergeCell ref="A130:G130"/>
    <mergeCell ref="A131:G131"/>
    <mergeCell ref="A115:G115"/>
    <mergeCell ref="A125:G125"/>
    <mergeCell ref="A126:G126"/>
    <mergeCell ref="A127:G127"/>
    <mergeCell ref="A119:G119"/>
    <mergeCell ref="A120:G120"/>
    <mergeCell ref="A122:G122"/>
    <mergeCell ref="A123:G123"/>
    <mergeCell ref="A118:G118"/>
    <mergeCell ref="A124:G124"/>
    <mergeCell ref="A128:G128"/>
    <mergeCell ref="A129:G129"/>
    <mergeCell ref="A121:G121"/>
    <mergeCell ref="A98:G98"/>
    <mergeCell ref="A116:G116"/>
    <mergeCell ref="A117:G117"/>
    <mergeCell ref="A107:G107"/>
    <mergeCell ref="A113:G113"/>
    <mergeCell ref="A109:G109"/>
    <mergeCell ref="A110:G110"/>
    <mergeCell ref="A111:G111"/>
    <mergeCell ref="A112:G112"/>
    <mergeCell ref="A114:G114"/>
    <mergeCell ref="A108:G108"/>
    <mergeCell ref="A100:G100"/>
    <mergeCell ref="A101:G101"/>
    <mergeCell ref="A102:G102"/>
    <mergeCell ref="A103:G103"/>
    <mergeCell ref="A104:G104"/>
    <mergeCell ref="A105:G105"/>
    <mergeCell ref="A106:G106"/>
    <mergeCell ref="A97:G97"/>
    <mergeCell ref="A59:G59"/>
    <mergeCell ref="A80:G80"/>
    <mergeCell ref="A74:G74"/>
    <mergeCell ref="A76:G76"/>
    <mergeCell ref="A77:G77"/>
    <mergeCell ref="A73:G73"/>
    <mergeCell ref="A60:G60"/>
    <mergeCell ref="A62:G62"/>
    <mergeCell ref="A63:G63"/>
    <mergeCell ref="A64:G64"/>
    <mergeCell ref="A65:G65"/>
    <mergeCell ref="A66:G66"/>
    <mergeCell ref="A78:G78"/>
    <mergeCell ref="A79:G79"/>
    <mergeCell ref="A89:G89"/>
    <mergeCell ref="A94:G94"/>
    <mergeCell ref="A92:G92"/>
    <mergeCell ref="A93:G93"/>
    <mergeCell ref="A69:G69"/>
    <mergeCell ref="A70:G70"/>
    <mergeCell ref="A71:G71"/>
    <mergeCell ref="A72:G72"/>
    <mergeCell ref="A81:G81"/>
    <mergeCell ref="A88:G88"/>
    <mergeCell ref="A67:G67"/>
    <mergeCell ref="A1:F1"/>
    <mergeCell ref="A2:F2"/>
    <mergeCell ref="A3:F3"/>
    <mergeCell ref="A4:F4"/>
    <mergeCell ref="B6:D6"/>
    <mergeCell ref="A37:G37"/>
    <mergeCell ref="A46:G46"/>
    <mergeCell ref="A48:G48"/>
    <mergeCell ref="A49:G49"/>
    <mergeCell ref="A51:G51"/>
    <mergeCell ref="A50:G50"/>
    <mergeCell ref="A47:G47"/>
    <mergeCell ref="A45:G45"/>
    <mergeCell ref="A10:G10"/>
    <mergeCell ref="A43:G43"/>
    <mergeCell ref="A44:G44"/>
    <mergeCell ref="A39:G39"/>
    <mergeCell ref="G1:G4"/>
    <mergeCell ref="A9:G9"/>
    <mergeCell ref="A11:G11"/>
    <mergeCell ref="A12:G12"/>
    <mergeCell ref="A13:G13"/>
    <mergeCell ref="A96:G96"/>
    <mergeCell ref="A38:G38"/>
    <mergeCell ref="A42:G42"/>
    <mergeCell ref="A40:G40"/>
    <mergeCell ref="A41:G41"/>
    <mergeCell ref="A53:G53"/>
    <mergeCell ref="A86:G86"/>
    <mergeCell ref="A87:G87"/>
    <mergeCell ref="A57:G57"/>
    <mergeCell ref="A58:G58"/>
    <mergeCell ref="A52:G52"/>
    <mergeCell ref="A95:G95"/>
    <mergeCell ref="A90:G90"/>
    <mergeCell ref="A91:G91"/>
    <mergeCell ref="A55:G55"/>
    <mergeCell ref="A56:G56"/>
    <mergeCell ref="A83:G83"/>
    <mergeCell ref="A84:G84"/>
    <mergeCell ref="A85:G85"/>
    <mergeCell ref="A54:G54"/>
    <mergeCell ref="A61:G61"/>
    <mergeCell ref="A68:G68"/>
    <mergeCell ref="A75:G75"/>
    <mergeCell ref="A82:G82"/>
    <mergeCell ref="A141:G141"/>
    <mergeCell ref="A142:G142"/>
    <mergeCell ref="A143:G143"/>
    <mergeCell ref="A139:G139"/>
    <mergeCell ref="A133:G133"/>
    <mergeCell ref="A134:G134"/>
    <mergeCell ref="A135:G135"/>
    <mergeCell ref="A136:G136"/>
    <mergeCell ref="A140:G140"/>
  </mergeCells>
  <dataValidations count="1">
    <dataValidation type="list" allowBlank="1" showInputMessage="1" showErrorMessage="1" sqref="B6" xr:uid="{00000000-0002-0000-0000-000000000000}">
      <formula1>"English,French,Spanish,Russian"</formula1>
    </dataValidation>
  </dataValidations>
  <hyperlinks>
    <hyperlink ref="A137:G137" r:id="rId1" display="http://apps.who.int/iris/bitstream/10665/177992/1/9789241508995_eng.pdf?ua=1&amp;ua=1" xr:uid="{00000000-0004-0000-0000-000000000000}"/>
    <hyperlink ref="A13:G13" r:id="rId2" display="Reference: WHO- Stop TB Planning and Budgeting tool: http://www.who.int/tb/dots/planning_budgeting_tool/en/" xr:uid="{00000000-0004-0000-0000-000001000000}"/>
  </hyperlinks>
  <pageMargins left="0.70866141732283472" right="0.70866141732283472" top="0.74803149606299213" bottom="0.74803149606299213" header="0.31496062992125984" footer="0.31496062992125984"/>
  <pageSetup paperSize="8" scale="51" fitToHeight="4" orientation="portrait" r:id="rId3"/>
  <rowBreaks count="4" manualBreakCount="4">
    <brk id="36" max="6" man="1"/>
    <brk id="56" max="6" man="1"/>
    <brk id="84" max="6" man="1"/>
    <brk id="113"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1"/>
  <sheetViews>
    <sheetView workbookViewId="0">
      <selection activeCell="C18" sqref="C18"/>
    </sheetView>
  </sheetViews>
  <sheetFormatPr defaultColWidth="8.94921875" defaultRowHeight="15" x14ac:dyDescent="0.2"/>
  <cols>
    <col min="1" max="1" width="13.484375" style="295" customWidth="1"/>
    <col min="2" max="2" width="17.65234375" style="295" customWidth="1"/>
    <col min="3" max="3" width="66.078125" style="295" customWidth="1"/>
    <col min="4" max="4" width="45.60546875" style="295" customWidth="1"/>
    <col min="5" max="6" width="8.94921875" style="295"/>
    <col min="7" max="7" width="45.60546875" style="295" customWidth="1"/>
    <col min="8" max="8" width="31.26171875" style="295" customWidth="1"/>
    <col min="9" max="11" width="8.94921875" style="295"/>
    <col min="17" max="18" width="8.94921875" style="295"/>
    <col min="24" max="16384" width="8.94921875" style="295"/>
  </cols>
  <sheetData>
    <row r="1" spans="1:23" x14ac:dyDescent="0.2">
      <c r="C1" s="51" t="s">
        <v>129</v>
      </c>
      <c r="M1" s="82" t="s">
        <v>170</v>
      </c>
      <c r="T1" s="82" t="s">
        <v>115</v>
      </c>
    </row>
    <row r="2" spans="1:23" x14ac:dyDescent="0.2">
      <c r="A2" s="102" t="s">
        <v>28</v>
      </c>
      <c r="B2" s="102" t="s">
        <v>28</v>
      </c>
      <c r="C2" s="102" t="s">
        <v>23</v>
      </c>
      <c r="D2" s="102" t="s">
        <v>29</v>
      </c>
      <c r="E2" s="102" t="s">
        <v>26</v>
      </c>
      <c r="F2" s="103" t="s">
        <v>30</v>
      </c>
      <c r="G2" s="102" t="s">
        <v>23</v>
      </c>
      <c r="H2" s="102" t="s">
        <v>29</v>
      </c>
      <c r="I2" s="102" t="s">
        <v>26</v>
      </c>
      <c r="J2" s="103" t="s">
        <v>30</v>
      </c>
      <c r="L2" s="102" t="s">
        <v>28</v>
      </c>
      <c r="M2" s="102" t="s">
        <v>23</v>
      </c>
      <c r="N2" s="102" t="s">
        <v>29</v>
      </c>
      <c r="O2" s="102" t="s">
        <v>26</v>
      </c>
      <c r="P2" s="103" t="s">
        <v>30</v>
      </c>
      <c r="S2" s="102" t="s">
        <v>28</v>
      </c>
      <c r="T2" s="102" t="s">
        <v>23</v>
      </c>
      <c r="U2" s="102" t="s">
        <v>29</v>
      </c>
      <c r="V2" s="102" t="s">
        <v>26</v>
      </c>
      <c r="W2" s="103" t="s">
        <v>30</v>
      </c>
    </row>
    <row r="3" spans="1:23" x14ac:dyDescent="0.2">
      <c r="A3" s="296" t="str">
        <f t="shared" ref="A3:A9" ca="1" si="0">OFFSET(C3,0,LangOffset,1,1)</f>
        <v>Please select…</v>
      </c>
      <c r="B3" s="296" t="str">
        <f t="shared" ref="B3:B9" ca="1" si="1">OFFSET(G3,0,LangOffset,1,1)</f>
        <v xml:space="preserve"> </v>
      </c>
      <c r="C3" s="297" t="s">
        <v>128</v>
      </c>
      <c r="D3" s="298" t="s">
        <v>981</v>
      </c>
      <c r="E3" s="149" t="s">
        <v>1430</v>
      </c>
      <c r="F3" s="149" t="s">
        <v>1658</v>
      </c>
      <c r="G3" s="297" t="s">
        <v>130</v>
      </c>
      <c r="H3" s="297" t="s">
        <v>130</v>
      </c>
      <c r="I3" s="295" t="s">
        <v>130</v>
      </c>
      <c r="J3" s="295" t="s">
        <v>130</v>
      </c>
      <c r="L3" t="str">
        <f t="shared" ref="L3:L66" ca="1" si="2">OFFSET($M3,0,LangOffset,1,1)</f>
        <v>Please select your geography…</v>
      </c>
      <c r="M3" s="110" t="s">
        <v>171</v>
      </c>
      <c r="N3" s="149" t="s">
        <v>994</v>
      </c>
      <c r="O3" s="149" t="s">
        <v>1852</v>
      </c>
      <c r="P3" s="149" t="s">
        <v>1853</v>
      </c>
      <c r="S3" t="str">
        <f ca="1">OFFSET($T3,0,LangOffset,1,1)</f>
        <v>Please select…</v>
      </c>
      <c r="T3" s="110" t="s">
        <v>128</v>
      </c>
      <c r="U3" s="149" t="s">
        <v>981</v>
      </c>
      <c r="V3" s="149" t="s">
        <v>1430</v>
      </c>
      <c r="W3" s="149" t="s">
        <v>1658</v>
      </c>
    </row>
    <row r="4" spans="1:23" x14ac:dyDescent="0.2">
      <c r="A4" s="296" t="str">
        <f t="shared" ca="1" si="0"/>
        <v>TB care and prevention- Case detection and diagnosis</v>
      </c>
      <c r="B4" s="296" t="str">
        <f t="shared" ca="1" si="1"/>
        <v>Number of notified cases of all forms of TB- bacteriologically confirmed plus clinically diagnosed (new and relapse)</v>
      </c>
      <c r="C4" s="297" t="s">
        <v>1854</v>
      </c>
      <c r="D4" s="117" t="s">
        <v>1855</v>
      </c>
      <c r="E4" s="298" t="s">
        <v>1856</v>
      </c>
      <c r="F4" s="130" t="s">
        <v>1857</v>
      </c>
      <c r="G4" s="297" t="s">
        <v>1858</v>
      </c>
      <c r="H4" s="120" t="s">
        <v>1859</v>
      </c>
      <c r="I4" s="115" t="s">
        <v>1860</v>
      </c>
      <c r="J4" s="299" t="s">
        <v>1861</v>
      </c>
      <c r="L4" t="str">
        <f t="shared" ca="1" si="2"/>
        <v>Afghanistan</v>
      </c>
      <c r="M4" s="110" t="s">
        <v>172</v>
      </c>
      <c r="N4" s="110" t="s">
        <v>995</v>
      </c>
      <c r="O4" t="s">
        <v>514</v>
      </c>
      <c r="P4" t="s">
        <v>515</v>
      </c>
      <c r="S4" t="str">
        <f ca="1">OFFSET($T4,0,LangOffset,1,1)</f>
        <v>CCM</v>
      </c>
      <c r="T4" s="110" t="s">
        <v>405</v>
      </c>
      <c r="U4" s="149" t="s">
        <v>1262</v>
      </c>
      <c r="V4" s="149" t="s">
        <v>1431</v>
      </c>
      <c r="W4" s="149" t="s">
        <v>1662</v>
      </c>
    </row>
    <row r="5" spans="1:23" x14ac:dyDescent="0.2">
      <c r="A5" s="296" t="str">
        <f t="shared" ca="1" si="0"/>
        <v>MDR-TB- Case Detection and Diagnosis</v>
      </c>
      <c r="B5" s="296" t="str">
        <f t="shared" ca="1" si="1"/>
        <v>Number of TB cases with RR-TB and/or MDR-TB notified</v>
      </c>
      <c r="C5" s="297" t="s">
        <v>1862</v>
      </c>
      <c r="D5" s="117" t="s">
        <v>1863</v>
      </c>
      <c r="E5" s="298" t="s">
        <v>1864</v>
      </c>
      <c r="F5" s="299" t="s">
        <v>1865</v>
      </c>
      <c r="G5" s="297" t="s">
        <v>1866</v>
      </c>
      <c r="H5" s="120" t="s">
        <v>1867</v>
      </c>
      <c r="I5" s="121" t="s">
        <v>1868</v>
      </c>
      <c r="J5" s="299" t="s">
        <v>1869</v>
      </c>
      <c r="L5" t="str">
        <f t="shared" ca="1" si="2"/>
        <v>Africa</v>
      </c>
      <c r="M5" s="110" t="s">
        <v>407</v>
      </c>
      <c r="N5" s="110" t="s">
        <v>996</v>
      </c>
      <c r="O5" t="s">
        <v>516</v>
      </c>
      <c r="P5" t="s">
        <v>517</v>
      </c>
      <c r="S5" t="str">
        <f ca="1">OFFSET($T5,0,LangOffset,1,1)</f>
        <v>non-CCM</v>
      </c>
      <c r="T5" s="110" t="s">
        <v>406</v>
      </c>
      <c r="U5" s="149" t="s">
        <v>1263</v>
      </c>
      <c r="V5" s="149" t="s">
        <v>1870</v>
      </c>
      <c r="W5" s="149" t="s">
        <v>1663</v>
      </c>
    </row>
    <row r="6" spans="1:23" x14ac:dyDescent="0.2">
      <c r="A6" s="296" t="str">
        <f t="shared" ca="1" si="0"/>
        <v>MDR-TB- Treatment</v>
      </c>
      <c r="B6" s="296" t="str">
        <f t="shared" ca="1" si="1"/>
        <v xml:space="preserve">Number of notified cases with RR-TB and/or MDR-TB that began second-line treatment </v>
      </c>
      <c r="C6" s="297" t="s">
        <v>1871</v>
      </c>
      <c r="D6" s="298" t="s">
        <v>1872</v>
      </c>
      <c r="E6" s="298" t="s">
        <v>1873</v>
      </c>
      <c r="F6" s="299" t="s">
        <v>1874</v>
      </c>
      <c r="G6" s="297" t="s">
        <v>1875</v>
      </c>
      <c r="H6" s="120" t="s">
        <v>1876</v>
      </c>
      <c r="I6" s="298" t="s">
        <v>1877</v>
      </c>
      <c r="J6" s="299" t="s">
        <v>1878</v>
      </c>
      <c r="L6" t="str">
        <f t="shared" ca="1" si="2"/>
        <v>Aland Islands</v>
      </c>
      <c r="M6" s="110" t="s">
        <v>173</v>
      </c>
      <c r="N6" s="110" t="s">
        <v>997</v>
      </c>
      <c r="O6" t="s">
        <v>518</v>
      </c>
      <c r="P6" t="s">
        <v>519</v>
      </c>
    </row>
    <row r="7" spans="1:23" x14ac:dyDescent="0.2">
      <c r="A7" s="296" t="str">
        <f t="shared" ca="1" si="0"/>
        <v>TB/HIV- TB/HIV collaborative interventions- TB screening among HIV patients</v>
      </c>
      <c r="B7" s="296" t="str">
        <f t="shared" ca="1" si="1"/>
        <v>Percentage of people living with HIV in care (including PMTCT) who are screened for TB in HIV care or treatment settings</v>
      </c>
      <c r="C7" s="297" t="s">
        <v>41</v>
      </c>
      <c r="D7" s="298" t="s">
        <v>1879</v>
      </c>
      <c r="E7" s="300" t="s">
        <v>1880</v>
      </c>
      <c r="F7" s="299" t="s">
        <v>1881</v>
      </c>
      <c r="G7" s="297" t="s">
        <v>1882</v>
      </c>
      <c r="H7" s="120" t="s">
        <v>1883</v>
      </c>
      <c r="I7" s="121" t="s">
        <v>1884</v>
      </c>
      <c r="J7" s="299" t="s">
        <v>1885</v>
      </c>
      <c r="L7" t="str">
        <f t="shared" ca="1" si="2"/>
        <v>Albania</v>
      </c>
      <c r="M7" s="110" t="s">
        <v>174</v>
      </c>
      <c r="N7" s="110" t="s">
        <v>998</v>
      </c>
      <c r="O7" t="s">
        <v>174</v>
      </c>
      <c r="P7" t="s">
        <v>520</v>
      </c>
    </row>
    <row r="8" spans="1:23" x14ac:dyDescent="0.2">
      <c r="A8" s="296" t="str">
        <f t="shared" ca="1" si="0"/>
        <v>TB/HIV- TB/HIV collaborative interventions- TB patients with known HIV status</v>
      </c>
      <c r="B8" s="296" t="str">
        <f t="shared" ca="1" si="1"/>
        <v>Percentage of notified TB patients (new and relapse) with documented HIV status</v>
      </c>
      <c r="C8" s="297" t="s">
        <v>42</v>
      </c>
      <c r="D8" s="298" t="s">
        <v>1339</v>
      </c>
      <c r="E8" s="300" t="s">
        <v>1886</v>
      </c>
      <c r="F8" s="299" t="s">
        <v>1887</v>
      </c>
      <c r="G8" s="297" t="s">
        <v>1888</v>
      </c>
      <c r="H8" s="120" t="s">
        <v>1889</v>
      </c>
      <c r="I8" s="121" t="s">
        <v>1890</v>
      </c>
      <c r="J8" s="299" t="s">
        <v>1891</v>
      </c>
      <c r="L8" t="str">
        <f t="shared" ca="1" si="2"/>
        <v>Algeria</v>
      </c>
      <c r="M8" s="110" t="s">
        <v>175</v>
      </c>
      <c r="N8" s="110" t="s">
        <v>999</v>
      </c>
      <c r="O8" t="s">
        <v>521</v>
      </c>
      <c r="P8" t="s">
        <v>522</v>
      </c>
    </row>
    <row r="9" spans="1:23" x14ac:dyDescent="0.2">
      <c r="A9" s="296" t="str">
        <f t="shared" ca="1" si="0"/>
        <v>TB/HIV- TB/HIV collaborative interventions-HIV positive TB patients on ART</v>
      </c>
      <c r="B9" s="296" t="str">
        <f t="shared" ca="1" si="1"/>
        <v>Proportion of HIV positive notified TB patients (new and relapse) on ART during TB treatment</v>
      </c>
      <c r="C9" s="297" t="s">
        <v>1892</v>
      </c>
      <c r="D9" s="298" t="s">
        <v>1893</v>
      </c>
      <c r="E9" s="300" t="s">
        <v>1894</v>
      </c>
      <c r="F9" s="299" t="s">
        <v>1895</v>
      </c>
      <c r="G9" s="297" t="s">
        <v>1896</v>
      </c>
      <c r="H9" s="120" t="s">
        <v>1897</v>
      </c>
      <c r="I9" s="121" t="s">
        <v>1668</v>
      </c>
      <c r="J9" s="299" t="s">
        <v>1898</v>
      </c>
      <c r="L9" t="str">
        <f t="shared" ca="1" si="2"/>
        <v>American Samoa</v>
      </c>
      <c r="M9" s="110" t="s">
        <v>176</v>
      </c>
      <c r="N9" s="110" t="s">
        <v>1000</v>
      </c>
      <c r="O9" t="s">
        <v>523</v>
      </c>
      <c r="P9" t="s">
        <v>524</v>
      </c>
    </row>
    <row r="10" spans="1:23" x14ac:dyDescent="0.2">
      <c r="L10" t="str">
        <f t="shared" ca="1" si="2"/>
        <v>Americas</v>
      </c>
      <c r="M10" s="110" t="s">
        <v>408</v>
      </c>
      <c r="N10" s="110" t="s">
        <v>1001</v>
      </c>
      <c r="O10" t="s">
        <v>525</v>
      </c>
      <c r="P10" t="s">
        <v>526</v>
      </c>
    </row>
    <row r="11" spans="1:23" x14ac:dyDescent="0.2">
      <c r="L11" t="str">
        <f t="shared" ca="1" si="2"/>
        <v>Andorra</v>
      </c>
      <c r="M11" s="110" t="s">
        <v>177</v>
      </c>
      <c r="N11" s="110" t="s">
        <v>1002</v>
      </c>
      <c r="O11" t="s">
        <v>177</v>
      </c>
      <c r="P11" t="s">
        <v>527</v>
      </c>
    </row>
    <row r="12" spans="1:23" x14ac:dyDescent="0.2">
      <c r="L12" t="str">
        <f t="shared" ca="1" si="2"/>
        <v>Angola</v>
      </c>
      <c r="M12" s="110" t="s">
        <v>178</v>
      </c>
      <c r="N12" s="110" t="s">
        <v>1003</v>
      </c>
      <c r="O12" t="s">
        <v>178</v>
      </c>
      <c r="P12" t="s">
        <v>528</v>
      </c>
    </row>
    <row r="13" spans="1:23" x14ac:dyDescent="0.2">
      <c r="L13" t="str">
        <f t="shared" ca="1" si="2"/>
        <v>Anguilla</v>
      </c>
      <c r="M13" s="110" t="s">
        <v>179</v>
      </c>
      <c r="N13" s="110" t="s">
        <v>1004</v>
      </c>
      <c r="O13" t="s">
        <v>529</v>
      </c>
      <c r="P13" t="s">
        <v>530</v>
      </c>
    </row>
    <row r="14" spans="1:23" x14ac:dyDescent="0.2">
      <c r="L14" t="str">
        <f t="shared" ca="1" si="2"/>
        <v>Antigua and Barbuda</v>
      </c>
      <c r="M14" s="110" t="s">
        <v>180</v>
      </c>
      <c r="N14" s="110" t="s">
        <v>1005</v>
      </c>
      <c r="O14" t="s">
        <v>531</v>
      </c>
      <c r="P14" t="s">
        <v>532</v>
      </c>
    </row>
    <row r="15" spans="1:23" x14ac:dyDescent="0.2">
      <c r="L15" t="str">
        <f t="shared" ca="1" si="2"/>
        <v>Argentina</v>
      </c>
      <c r="M15" s="110" t="s">
        <v>181</v>
      </c>
      <c r="N15" s="110" t="s">
        <v>1006</v>
      </c>
      <c r="O15" t="s">
        <v>181</v>
      </c>
      <c r="P15" t="s">
        <v>533</v>
      </c>
    </row>
    <row r="16" spans="1:23" x14ac:dyDescent="0.2">
      <c r="L16" t="str">
        <f t="shared" ca="1" si="2"/>
        <v>Armenia</v>
      </c>
      <c r="M16" s="110" t="s">
        <v>182</v>
      </c>
      <c r="N16" s="110" t="s">
        <v>1007</v>
      </c>
      <c r="O16" t="s">
        <v>182</v>
      </c>
      <c r="P16" t="s">
        <v>534</v>
      </c>
    </row>
    <row r="17" spans="12:16" x14ac:dyDescent="0.2">
      <c r="L17" t="str">
        <f t="shared" ca="1" si="2"/>
        <v>Aruba</v>
      </c>
      <c r="M17" s="110" t="s">
        <v>183</v>
      </c>
      <c r="N17" s="110" t="s">
        <v>1008</v>
      </c>
      <c r="O17" t="s">
        <v>183</v>
      </c>
      <c r="P17" t="s">
        <v>535</v>
      </c>
    </row>
    <row r="18" spans="12:16" x14ac:dyDescent="0.2">
      <c r="L18" t="str">
        <f t="shared" ca="1" si="2"/>
        <v>Asia</v>
      </c>
      <c r="M18" s="110" t="s">
        <v>409</v>
      </c>
      <c r="N18" s="110" t="s">
        <v>1009</v>
      </c>
      <c r="O18" t="s">
        <v>409</v>
      </c>
      <c r="P18" t="s">
        <v>536</v>
      </c>
    </row>
    <row r="19" spans="12:16" x14ac:dyDescent="0.2">
      <c r="L19" t="str">
        <f t="shared" ca="1" si="2"/>
        <v>Australia</v>
      </c>
      <c r="M19" s="110" t="s">
        <v>184</v>
      </c>
      <c r="N19" s="110" t="s">
        <v>1010</v>
      </c>
      <c r="O19" t="s">
        <v>184</v>
      </c>
      <c r="P19" t="s">
        <v>537</v>
      </c>
    </row>
    <row r="20" spans="12:16" x14ac:dyDescent="0.2">
      <c r="L20" t="str">
        <f t="shared" ca="1" si="2"/>
        <v>Australia and New Zealand</v>
      </c>
      <c r="M20" s="110" t="s">
        <v>410</v>
      </c>
      <c r="N20" s="110" t="s">
        <v>1011</v>
      </c>
      <c r="O20" t="s">
        <v>538</v>
      </c>
      <c r="P20" t="s">
        <v>539</v>
      </c>
    </row>
    <row r="21" spans="12:16" x14ac:dyDescent="0.2">
      <c r="L21" t="str">
        <f t="shared" ca="1" si="2"/>
        <v>Austria</v>
      </c>
      <c r="M21" s="110" t="s">
        <v>185</v>
      </c>
      <c r="N21" s="110" t="s">
        <v>1012</v>
      </c>
      <c r="O21" t="s">
        <v>185</v>
      </c>
      <c r="P21" t="s">
        <v>540</v>
      </c>
    </row>
    <row r="22" spans="12:16" x14ac:dyDescent="0.2">
      <c r="L22" t="str">
        <f t="shared" ca="1" si="2"/>
        <v>Azerbaijan</v>
      </c>
      <c r="M22" s="110" t="s">
        <v>186</v>
      </c>
      <c r="N22" s="110" t="s">
        <v>1013</v>
      </c>
      <c r="O22" t="s">
        <v>541</v>
      </c>
      <c r="P22" t="s">
        <v>542</v>
      </c>
    </row>
    <row r="23" spans="12:16" x14ac:dyDescent="0.2">
      <c r="L23" t="str">
        <f t="shared" ca="1" si="2"/>
        <v>Bahamas</v>
      </c>
      <c r="M23" s="110" t="s">
        <v>187</v>
      </c>
      <c r="N23" s="110" t="s">
        <v>1014</v>
      </c>
      <c r="O23" t="s">
        <v>543</v>
      </c>
      <c r="P23" t="s">
        <v>544</v>
      </c>
    </row>
    <row r="24" spans="12:16" x14ac:dyDescent="0.2">
      <c r="L24" t="str">
        <f t="shared" ca="1" si="2"/>
        <v>Bahrain</v>
      </c>
      <c r="M24" s="110" t="s">
        <v>188</v>
      </c>
      <c r="N24" s="110" t="s">
        <v>1015</v>
      </c>
      <c r="O24" t="s">
        <v>545</v>
      </c>
      <c r="P24" t="s">
        <v>546</v>
      </c>
    </row>
    <row r="25" spans="12:16" x14ac:dyDescent="0.2">
      <c r="L25" t="str">
        <f t="shared" ca="1" si="2"/>
        <v>Bangladesh</v>
      </c>
      <c r="M25" s="110" t="s">
        <v>189</v>
      </c>
      <c r="N25" s="110" t="s">
        <v>1016</v>
      </c>
      <c r="O25" t="s">
        <v>189</v>
      </c>
      <c r="P25" t="s">
        <v>547</v>
      </c>
    </row>
    <row r="26" spans="12:16" x14ac:dyDescent="0.2">
      <c r="L26" t="str">
        <f t="shared" ca="1" si="2"/>
        <v>Barbados</v>
      </c>
      <c r="M26" s="110" t="s">
        <v>190</v>
      </c>
      <c r="N26" s="110" t="s">
        <v>1017</v>
      </c>
      <c r="O26" t="s">
        <v>190</v>
      </c>
      <c r="P26" t="s">
        <v>548</v>
      </c>
    </row>
    <row r="27" spans="12:16" x14ac:dyDescent="0.2">
      <c r="L27" t="str">
        <f t="shared" ca="1" si="2"/>
        <v>Belarus</v>
      </c>
      <c r="M27" s="110" t="s">
        <v>191</v>
      </c>
      <c r="N27" s="110" t="s">
        <v>1018</v>
      </c>
      <c r="O27" t="s">
        <v>549</v>
      </c>
      <c r="P27" t="s">
        <v>550</v>
      </c>
    </row>
    <row r="28" spans="12:16" x14ac:dyDescent="0.2">
      <c r="L28" t="str">
        <f t="shared" ca="1" si="2"/>
        <v>Belgium</v>
      </c>
      <c r="M28" s="110" t="s">
        <v>192</v>
      </c>
      <c r="N28" s="110" t="s">
        <v>1019</v>
      </c>
      <c r="O28" t="s">
        <v>551</v>
      </c>
      <c r="P28" t="s">
        <v>552</v>
      </c>
    </row>
    <row r="29" spans="12:16" x14ac:dyDescent="0.2">
      <c r="L29" t="str">
        <f t="shared" ca="1" si="2"/>
        <v>Belize</v>
      </c>
      <c r="M29" s="110" t="s">
        <v>193</v>
      </c>
      <c r="N29" s="110" t="s">
        <v>1020</v>
      </c>
      <c r="O29" t="s">
        <v>553</v>
      </c>
      <c r="P29" t="s">
        <v>554</v>
      </c>
    </row>
    <row r="30" spans="12:16" x14ac:dyDescent="0.2">
      <c r="L30" t="str">
        <f t="shared" ca="1" si="2"/>
        <v>Benin</v>
      </c>
      <c r="M30" s="110" t="s">
        <v>194</v>
      </c>
      <c r="N30" s="110" t="s">
        <v>1021</v>
      </c>
      <c r="O30" t="s">
        <v>194</v>
      </c>
      <c r="P30" t="s">
        <v>555</v>
      </c>
    </row>
    <row r="31" spans="12:16" x14ac:dyDescent="0.2">
      <c r="L31" t="str">
        <f t="shared" ca="1" si="2"/>
        <v>Bermuda</v>
      </c>
      <c r="M31" s="110" t="s">
        <v>195</v>
      </c>
      <c r="N31" s="110" t="s">
        <v>1022</v>
      </c>
      <c r="O31" t="s">
        <v>556</v>
      </c>
      <c r="P31" t="s">
        <v>557</v>
      </c>
    </row>
    <row r="32" spans="12:16" x14ac:dyDescent="0.2">
      <c r="L32" t="str">
        <f t="shared" ca="1" si="2"/>
        <v>Bhutan</v>
      </c>
      <c r="M32" s="110" t="s">
        <v>196</v>
      </c>
      <c r="N32" s="110" t="s">
        <v>1023</v>
      </c>
      <c r="O32" t="s">
        <v>558</v>
      </c>
      <c r="P32" t="s">
        <v>559</v>
      </c>
    </row>
    <row r="33" spans="12:16" x14ac:dyDescent="0.2">
      <c r="L33" t="str">
        <f t="shared" ca="1" si="2"/>
        <v>Bolivia (Plurinational State)</v>
      </c>
      <c r="M33" s="110" t="s">
        <v>197</v>
      </c>
      <c r="N33" s="110" t="s">
        <v>1024</v>
      </c>
      <c r="O33" t="s">
        <v>560</v>
      </c>
      <c r="P33" t="s">
        <v>561</v>
      </c>
    </row>
    <row r="34" spans="12:16" x14ac:dyDescent="0.2">
      <c r="L34" t="str">
        <f t="shared" ca="1" si="2"/>
        <v>Bonaire, Sint Eustatius and Saba</v>
      </c>
      <c r="M34" s="110" t="s">
        <v>411</v>
      </c>
      <c r="N34" s="110" t="s">
        <v>1025</v>
      </c>
      <c r="O34" t="s">
        <v>562</v>
      </c>
      <c r="P34" t="s">
        <v>563</v>
      </c>
    </row>
    <row r="35" spans="12:16" x14ac:dyDescent="0.2">
      <c r="L35" t="str">
        <f t="shared" ca="1" si="2"/>
        <v>Bosnia and Herzegovina</v>
      </c>
      <c r="M35" s="110" t="s">
        <v>198</v>
      </c>
      <c r="N35" s="110" t="s">
        <v>1026</v>
      </c>
      <c r="O35" t="s">
        <v>564</v>
      </c>
      <c r="P35" t="s">
        <v>565</v>
      </c>
    </row>
    <row r="36" spans="12:16" x14ac:dyDescent="0.2">
      <c r="L36" t="str">
        <f t="shared" ca="1" si="2"/>
        <v>Botswana</v>
      </c>
      <c r="M36" s="110" t="s">
        <v>199</v>
      </c>
      <c r="N36" s="110" t="s">
        <v>1027</v>
      </c>
      <c r="O36" t="s">
        <v>199</v>
      </c>
      <c r="P36" t="s">
        <v>566</v>
      </c>
    </row>
    <row r="37" spans="12:16" x14ac:dyDescent="0.2">
      <c r="L37" t="str">
        <f t="shared" ca="1" si="2"/>
        <v>Brazil</v>
      </c>
      <c r="M37" s="110" t="s">
        <v>200</v>
      </c>
      <c r="N37" s="110" t="s">
        <v>1028</v>
      </c>
      <c r="O37" t="s">
        <v>567</v>
      </c>
      <c r="P37" t="s">
        <v>568</v>
      </c>
    </row>
    <row r="38" spans="12:16" x14ac:dyDescent="0.2">
      <c r="L38" t="str">
        <f t="shared" ca="1" si="2"/>
        <v>British Virgin Islands</v>
      </c>
      <c r="M38" s="110" t="s">
        <v>201</v>
      </c>
      <c r="N38" s="110" t="s">
        <v>1029</v>
      </c>
      <c r="O38" t="s">
        <v>569</v>
      </c>
      <c r="P38" t="s">
        <v>570</v>
      </c>
    </row>
    <row r="39" spans="12:16" x14ac:dyDescent="0.2">
      <c r="L39" t="str">
        <f t="shared" ca="1" si="2"/>
        <v>Brunei Darussalam</v>
      </c>
      <c r="M39" s="110" t="s">
        <v>202</v>
      </c>
      <c r="N39" s="110" t="s">
        <v>1030</v>
      </c>
      <c r="O39" t="s">
        <v>202</v>
      </c>
      <c r="P39" t="s">
        <v>571</v>
      </c>
    </row>
    <row r="40" spans="12:16" x14ac:dyDescent="0.2">
      <c r="L40" t="str">
        <f t="shared" ca="1" si="2"/>
        <v>Bulgaria</v>
      </c>
      <c r="M40" s="110" t="s">
        <v>203</v>
      </c>
      <c r="N40" s="110" t="s">
        <v>1031</v>
      </c>
      <c r="O40" t="s">
        <v>203</v>
      </c>
      <c r="P40" t="s">
        <v>572</v>
      </c>
    </row>
    <row r="41" spans="12:16" x14ac:dyDescent="0.2">
      <c r="L41" t="str">
        <f t="shared" ca="1" si="2"/>
        <v>Burkina Faso</v>
      </c>
      <c r="M41" s="110" t="s">
        <v>204</v>
      </c>
      <c r="N41" s="110" t="s">
        <v>1032</v>
      </c>
      <c r="O41" t="s">
        <v>204</v>
      </c>
      <c r="P41" t="s">
        <v>573</v>
      </c>
    </row>
    <row r="42" spans="12:16" x14ac:dyDescent="0.2">
      <c r="L42" t="str">
        <f t="shared" ca="1" si="2"/>
        <v>Burundi</v>
      </c>
      <c r="M42" s="110" t="s">
        <v>205</v>
      </c>
      <c r="N42" s="110" t="s">
        <v>1033</v>
      </c>
      <c r="O42" t="s">
        <v>205</v>
      </c>
      <c r="P42" t="s">
        <v>574</v>
      </c>
    </row>
    <row r="43" spans="12:16" x14ac:dyDescent="0.2">
      <c r="L43" t="str">
        <f t="shared" ca="1" si="2"/>
        <v>Cambodia</v>
      </c>
      <c r="M43" s="110" t="s">
        <v>206</v>
      </c>
      <c r="N43" s="110" t="s">
        <v>1034</v>
      </c>
      <c r="O43" t="s">
        <v>575</v>
      </c>
      <c r="P43" t="s">
        <v>576</v>
      </c>
    </row>
    <row r="44" spans="12:16" x14ac:dyDescent="0.2">
      <c r="L44" t="str">
        <f t="shared" ca="1" si="2"/>
        <v>Cameroon</v>
      </c>
      <c r="M44" s="110" t="s">
        <v>207</v>
      </c>
      <c r="N44" s="110" t="s">
        <v>1035</v>
      </c>
      <c r="O44" t="s">
        <v>577</v>
      </c>
      <c r="P44" t="s">
        <v>578</v>
      </c>
    </row>
    <row r="45" spans="12:16" x14ac:dyDescent="0.2">
      <c r="L45" t="str">
        <f t="shared" ca="1" si="2"/>
        <v>Canada</v>
      </c>
      <c r="M45" s="110" t="s">
        <v>208</v>
      </c>
      <c r="N45" s="110" t="s">
        <v>1036</v>
      </c>
      <c r="O45" t="s">
        <v>579</v>
      </c>
      <c r="P45" t="s">
        <v>580</v>
      </c>
    </row>
    <row r="46" spans="12:16" x14ac:dyDescent="0.2">
      <c r="L46" t="str">
        <f t="shared" ca="1" si="2"/>
        <v>Cape Verde</v>
      </c>
      <c r="M46" s="110" t="s">
        <v>209</v>
      </c>
      <c r="N46" s="110" t="s">
        <v>1037</v>
      </c>
      <c r="O46" t="s">
        <v>581</v>
      </c>
      <c r="P46" t="s">
        <v>582</v>
      </c>
    </row>
    <row r="47" spans="12:16" x14ac:dyDescent="0.2">
      <c r="L47" t="str">
        <f t="shared" ca="1" si="2"/>
        <v>Caribbean</v>
      </c>
      <c r="M47" s="110" t="s">
        <v>412</v>
      </c>
      <c r="N47" s="110" t="s">
        <v>1038</v>
      </c>
      <c r="O47" t="s">
        <v>583</v>
      </c>
      <c r="P47" t="s">
        <v>584</v>
      </c>
    </row>
    <row r="48" spans="12:16" x14ac:dyDescent="0.2">
      <c r="L48" t="str">
        <f t="shared" ca="1" si="2"/>
        <v>Cayman Islands</v>
      </c>
      <c r="M48" s="110" t="s">
        <v>210</v>
      </c>
      <c r="N48" s="110" t="s">
        <v>1039</v>
      </c>
      <c r="O48" t="s">
        <v>585</v>
      </c>
      <c r="P48" t="s">
        <v>586</v>
      </c>
    </row>
    <row r="49" spans="12:16" x14ac:dyDescent="0.2">
      <c r="L49" t="str">
        <f t="shared" ca="1" si="2"/>
        <v>Central African Republic</v>
      </c>
      <c r="M49" s="110" t="s">
        <v>211</v>
      </c>
      <c r="N49" s="110" t="s">
        <v>1040</v>
      </c>
      <c r="O49" t="s">
        <v>587</v>
      </c>
      <c r="P49" t="s">
        <v>588</v>
      </c>
    </row>
    <row r="50" spans="12:16" x14ac:dyDescent="0.2">
      <c r="L50" t="str">
        <f t="shared" ca="1" si="2"/>
        <v>Central America</v>
      </c>
      <c r="M50" s="110" t="s">
        <v>413</v>
      </c>
      <c r="N50" s="110" t="s">
        <v>1041</v>
      </c>
      <c r="O50" t="s">
        <v>589</v>
      </c>
      <c r="P50" t="s">
        <v>590</v>
      </c>
    </row>
    <row r="51" spans="12:16" x14ac:dyDescent="0.2">
      <c r="L51" t="str">
        <f t="shared" ca="1" si="2"/>
        <v>Central Asia</v>
      </c>
      <c r="M51" s="110" t="s">
        <v>414</v>
      </c>
      <c r="N51" s="110" t="s">
        <v>1042</v>
      </c>
      <c r="O51" t="s">
        <v>591</v>
      </c>
      <c r="P51" t="s">
        <v>592</v>
      </c>
    </row>
    <row r="52" spans="12:16" x14ac:dyDescent="0.2">
      <c r="L52" t="str">
        <f t="shared" ca="1" si="2"/>
        <v>Chad</v>
      </c>
      <c r="M52" s="110" t="s">
        <v>212</v>
      </c>
      <c r="N52" s="110" t="s">
        <v>1043</v>
      </c>
      <c r="O52" t="s">
        <v>212</v>
      </c>
      <c r="P52" t="s">
        <v>593</v>
      </c>
    </row>
    <row r="53" spans="12:16" x14ac:dyDescent="0.2">
      <c r="L53" t="str">
        <f t="shared" ca="1" si="2"/>
        <v>Chile</v>
      </c>
      <c r="M53" s="110" t="s">
        <v>213</v>
      </c>
      <c r="N53" s="110" t="s">
        <v>1044</v>
      </c>
      <c r="O53" t="s">
        <v>213</v>
      </c>
      <c r="P53" t="s">
        <v>594</v>
      </c>
    </row>
    <row r="54" spans="12:16" x14ac:dyDescent="0.2">
      <c r="L54" t="str">
        <f t="shared" ca="1" si="2"/>
        <v>China</v>
      </c>
      <c r="M54" s="110" t="s">
        <v>214</v>
      </c>
      <c r="N54" s="110" t="s">
        <v>1045</v>
      </c>
      <c r="O54" t="s">
        <v>214</v>
      </c>
      <c r="P54" t="s">
        <v>595</v>
      </c>
    </row>
    <row r="55" spans="12:16" x14ac:dyDescent="0.2">
      <c r="L55" t="str">
        <f t="shared" ca="1" si="2"/>
        <v>Colombia</v>
      </c>
      <c r="M55" s="110" t="s">
        <v>215</v>
      </c>
      <c r="N55" s="110" t="s">
        <v>1046</v>
      </c>
      <c r="O55" t="s">
        <v>215</v>
      </c>
      <c r="P55" t="s">
        <v>596</v>
      </c>
    </row>
    <row r="56" spans="12:16" x14ac:dyDescent="0.2">
      <c r="L56" t="str">
        <f t="shared" ca="1" si="2"/>
        <v>Comoros</v>
      </c>
      <c r="M56" s="110" t="s">
        <v>216</v>
      </c>
      <c r="N56" s="110" t="s">
        <v>1047</v>
      </c>
      <c r="O56" t="s">
        <v>597</v>
      </c>
      <c r="P56" t="s">
        <v>598</v>
      </c>
    </row>
    <row r="57" spans="12:16" x14ac:dyDescent="0.2">
      <c r="L57" t="str">
        <f t="shared" ca="1" si="2"/>
        <v>Congo</v>
      </c>
      <c r="M57" s="110" t="s">
        <v>217</v>
      </c>
      <c r="N57" s="110" t="s">
        <v>1048</v>
      </c>
      <c r="O57" t="s">
        <v>217</v>
      </c>
      <c r="P57" t="s">
        <v>599</v>
      </c>
    </row>
    <row r="58" spans="12:16" x14ac:dyDescent="0.2">
      <c r="L58" t="str">
        <f t="shared" ca="1" si="2"/>
        <v>Congo (Democratic Republic)</v>
      </c>
      <c r="M58" s="110" t="s">
        <v>218</v>
      </c>
      <c r="N58" s="110" t="s">
        <v>1049</v>
      </c>
      <c r="O58" t="s">
        <v>600</v>
      </c>
      <c r="P58" t="s">
        <v>601</v>
      </c>
    </row>
    <row r="59" spans="12:16" x14ac:dyDescent="0.2">
      <c r="L59" t="str">
        <f t="shared" ca="1" si="2"/>
        <v>Cook Islands</v>
      </c>
      <c r="M59" s="110" t="s">
        <v>219</v>
      </c>
      <c r="N59" s="110" t="s">
        <v>1050</v>
      </c>
      <c r="O59" t="s">
        <v>602</v>
      </c>
      <c r="P59" t="s">
        <v>603</v>
      </c>
    </row>
    <row r="60" spans="12:16" x14ac:dyDescent="0.2">
      <c r="L60" t="str">
        <f t="shared" ca="1" si="2"/>
        <v>Costa Rica</v>
      </c>
      <c r="M60" s="110" t="s">
        <v>220</v>
      </c>
      <c r="N60" s="110" t="s">
        <v>1051</v>
      </c>
      <c r="O60" t="s">
        <v>220</v>
      </c>
      <c r="P60" t="s">
        <v>604</v>
      </c>
    </row>
    <row r="61" spans="12:16" x14ac:dyDescent="0.2">
      <c r="L61" t="str">
        <f t="shared" ca="1" si="2"/>
        <v>Côte d'Ivoire</v>
      </c>
      <c r="M61" s="110" t="s">
        <v>221</v>
      </c>
      <c r="N61" s="110" t="s">
        <v>1052</v>
      </c>
      <c r="O61" t="s">
        <v>221</v>
      </c>
      <c r="P61" t="s">
        <v>605</v>
      </c>
    </row>
    <row r="62" spans="12:16" x14ac:dyDescent="0.2">
      <c r="L62" t="str">
        <f t="shared" ca="1" si="2"/>
        <v>Croatia</v>
      </c>
      <c r="M62" s="110" t="s">
        <v>222</v>
      </c>
      <c r="N62" s="110" t="s">
        <v>1053</v>
      </c>
      <c r="O62" t="s">
        <v>606</v>
      </c>
      <c r="P62" t="s">
        <v>607</v>
      </c>
    </row>
    <row r="63" spans="12:16" x14ac:dyDescent="0.2">
      <c r="L63" t="str">
        <f t="shared" ca="1" si="2"/>
        <v>Cuba</v>
      </c>
      <c r="M63" s="110" t="s">
        <v>223</v>
      </c>
      <c r="N63" s="110" t="s">
        <v>1054</v>
      </c>
      <c r="O63" t="s">
        <v>223</v>
      </c>
      <c r="P63" t="s">
        <v>608</v>
      </c>
    </row>
    <row r="64" spans="12:16" x14ac:dyDescent="0.2">
      <c r="L64" t="str">
        <f t="shared" ca="1" si="2"/>
        <v>Curacao</v>
      </c>
      <c r="M64" s="110" t="s">
        <v>415</v>
      </c>
      <c r="N64" s="110" t="s">
        <v>1055</v>
      </c>
      <c r="O64" t="s">
        <v>609</v>
      </c>
      <c r="P64" t="s">
        <v>610</v>
      </c>
    </row>
    <row r="65" spans="12:16" x14ac:dyDescent="0.2">
      <c r="L65" t="str">
        <f t="shared" ca="1" si="2"/>
        <v>Cyprus</v>
      </c>
      <c r="M65" s="110" t="s">
        <v>224</v>
      </c>
      <c r="N65" s="110" t="s">
        <v>1056</v>
      </c>
      <c r="O65" t="s">
        <v>611</v>
      </c>
      <c r="P65" t="s">
        <v>612</v>
      </c>
    </row>
    <row r="66" spans="12:16" x14ac:dyDescent="0.2">
      <c r="L66" t="str">
        <f t="shared" ca="1" si="2"/>
        <v>Czechia</v>
      </c>
      <c r="M66" s="110" t="s">
        <v>441</v>
      </c>
      <c r="N66" s="110" t="s">
        <v>1057</v>
      </c>
      <c r="O66" t="s">
        <v>613</v>
      </c>
      <c r="P66" t="s">
        <v>614</v>
      </c>
    </row>
    <row r="67" spans="12:16" x14ac:dyDescent="0.2">
      <c r="L67" t="str">
        <f t="shared" ref="L67:L130" ca="1" si="3">OFFSET($M67,0,LangOffset,1,1)</f>
        <v>Denmark</v>
      </c>
      <c r="M67" s="110" t="s">
        <v>225</v>
      </c>
      <c r="N67" s="110" t="s">
        <v>1058</v>
      </c>
      <c r="O67" t="s">
        <v>615</v>
      </c>
      <c r="P67" t="s">
        <v>616</v>
      </c>
    </row>
    <row r="68" spans="12:16" x14ac:dyDescent="0.2">
      <c r="L68" t="str">
        <f t="shared" ca="1" si="3"/>
        <v>Djibouti</v>
      </c>
      <c r="M68" s="110" t="s">
        <v>226</v>
      </c>
      <c r="N68" s="110" t="s">
        <v>1059</v>
      </c>
      <c r="O68" t="s">
        <v>226</v>
      </c>
      <c r="P68" t="s">
        <v>617</v>
      </c>
    </row>
    <row r="69" spans="12:16" x14ac:dyDescent="0.2">
      <c r="L69" t="str">
        <f t="shared" ca="1" si="3"/>
        <v>Dominica</v>
      </c>
      <c r="M69" s="110" t="s">
        <v>227</v>
      </c>
      <c r="N69" s="110" t="s">
        <v>1060</v>
      </c>
      <c r="O69" t="s">
        <v>227</v>
      </c>
      <c r="P69" t="s">
        <v>618</v>
      </c>
    </row>
    <row r="70" spans="12:16" x14ac:dyDescent="0.2">
      <c r="L70" t="str">
        <f t="shared" ca="1" si="3"/>
        <v>Dominican Republic</v>
      </c>
      <c r="M70" s="110" t="s">
        <v>228</v>
      </c>
      <c r="N70" s="110" t="s">
        <v>1061</v>
      </c>
      <c r="O70" t="s">
        <v>619</v>
      </c>
      <c r="P70" t="s">
        <v>620</v>
      </c>
    </row>
    <row r="71" spans="12:16" x14ac:dyDescent="0.2">
      <c r="L71" t="str">
        <f t="shared" ca="1" si="3"/>
        <v>Eastern Africa</v>
      </c>
      <c r="M71" s="110" t="s">
        <v>416</v>
      </c>
      <c r="N71" s="110" t="s">
        <v>1062</v>
      </c>
      <c r="O71" t="s">
        <v>621</v>
      </c>
      <c r="P71" t="s">
        <v>622</v>
      </c>
    </row>
    <row r="72" spans="12:16" x14ac:dyDescent="0.2">
      <c r="L72" t="str">
        <f t="shared" ca="1" si="3"/>
        <v>Eastern Asia</v>
      </c>
      <c r="M72" s="110" t="s">
        <v>417</v>
      </c>
      <c r="N72" s="110" t="s">
        <v>1063</v>
      </c>
      <c r="O72" t="s">
        <v>623</v>
      </c>
      <c r="P72" t="s">
        <v>624</v>
      </c>
    </row>
    <row r="73" spans="12:16" x14ac:dyDescent="0.2">
      <c r="L73" t="str">
        <f t="shared" ca="1" si="3"/>
        <v>Eastern Europe</v>
      </c>
      <c r="M73" s="110" t="s">
        <v>418</v>
      </c>
      <c r="N73" s="110" t="s">
        <v>1064</v>
      </c>
      <c r="O73" t="s">
        <v>625</v>
      </c>
      <c r="P73" t="s">
        <v>626</v>
      </c>
    </row>
    <row r="74" spans="12:16" x14ac:dyDescent="0.2">
      <c r="L74" t="str">
        <f t="shared" ca="1" si="3"/>
        <v>Ecuador</v>
      </c>
      <c r="M74" s="110" t="s">
        <v>229</v>
      </c>
      <c r="N74" s="110" t="s">
        <v>1065</v>
      </c>
      <c r="O74" t="s">
        <v>229</v>
      </c>
      <c r="P74" t="s">
        <v>627</v>
      </c>
    </row>
    <row r="75" spans="12:16" x14ac:dyDescent="0.2">
      <c r="L75" t="str">
        <f t="shared" ca="1" si="3"/>
        <v>Egypt</v>
      </c>
      <c r="M75" s="110" t="s">
        <v>230</v>
      </c>
      <c r="N75" s="110" t="s">
        <v>1066</v>
      </c>
      <c r="O75" t="s">
        <v>628</v>
      </c>
      <c r="P75" t="s">
        <v>629</v>
      </c>
    </row>
    <row r="76" spans="12:16" x14ac:dyDescent="0.2">
      <c r="L76" t="str">
        <f t="shared" ca="1" si="3"/>
        <v>El Salvador</v>
      </c>
      <c r="M76" s="110" t="s">
        <v>231</v>
      </c>
      <c r="N76" s="110" t="s">
        <v>1067</v>
      </c>
      <c r="O76" t="s">
        <v>231</v>
      </c>
      <c r="P76" t="s">
        <v>630</v>
      </c>
    </row>
    <row r="77" spans="12:16" x14ac:dyDescent="0.2">
      <c r="L77" t="str">
        <f t="shared" ca="1" si="3"/>
        <v>Equatorial Guinea</v>
      </c>
      <c r="M77" s="110" t="s">
        <v>232</v>
      </c>
      <c r="N77" s="110" t="s">
        <v>1068</v>
      </c>
      <c r="O77" t="s">
        <v>631</v>
      </c>
      <c r="P77" t="s">
        <v>632</v>
      </c>
    </row>
    <row r="78" spans="12:16" x14ac:dyDescent="0.2">
      <c r="L78" t="str">
        <f t="shared" ca="1" si="3"/>
        <v>Eritrea</v>
      </c>
      <c r="M78" s="110" t="s">
        <v>233</v>
      </c>
      <c r="N78" s="110" t="s">
        <v>1069</v>
      </c>
      <c r="O78" t="s">
        <v>233</v>
      </c>
      <c r="P78" t="s">
        <v>633</v>
      </c>
    </row>
    <row r="79" spans="12:16" x14ac:dyDescent="0.2">
      <c r="L79" t="str">
        <f t="shared" ca="1" si="3"/>
        <v>Estonia</v>
      </c>
      <c r="M79" s="110" t="s">
        <v>234</v>
      </c>
      <c r="N79" s="110" t="s">
        <v>1070</v>
      </c>
      <c r="O79" t="s">
        <v>234</v>
      </c>
      <c r="P79" t="s">
        <v>634</v>
      </c>
    </row>
    <row r="80" spans="12:16" x14ac:dyDescent="0.2">
      <c r="L80" t="str">
        <f t="shared" ca="1" si="3"/>
        <v>Ethiopia</v>
      </c>
      <c r="M80" s="110" t="s">
        <v>235</v>
      </c>
      <c r="N80" s="110" t="s">
        <v>1071</v>
      </c>
      <c r="O80" t="s">
        <v>635</v>
      </c>
      <c r="P80" t="s">
        <v>636</v>
      </c>
    </row>
    <row r="81" spans="12:16" x14ac:dyDescent="0.2">
      <c r="L81" t="str">
        <f t="shared" ca="1" si="3"/>
        <v>Europe</v>
      </c>
      <c r="M81" s="110" t="s">
        <v>419</v>
      </c>
      <c r="N81" s="110" t="s">
        <v>1072</v>
      </c>
      <c r="O81" t="s">
        <v>637</v>
      </c>
      <c r="P81" t="s">
        <v>638</v>
      </c>
    </row>
    <row r="82" spans="12:16" x14ac:dyDescent="0.2">
      <c r="L82" t="str">
        <f t="shared" ca="1" si="3"/>
        <v>Faeroe Islands</v>
      </c>
      <c r="M82" s="110" t="s">
        <v>236</v>
      </c>
      <c r="N82" s="110" t="s">
        <v>1073</v>
      </c>
      <c r="O82" t="s">
        <v>639</v>
      </c>
      <c r="P82" t="s">
        <v>640</v>
      </c>
    </row>
    <row r="83" spans="12:16" x14ac:dyDescent="0.2">
      <c r="L83" t="str">
        <f t="shared" ca="1" si="3"/>
        <v>Falkland Islands (Malvinas)</v>
      </c>
      <c r="M83" s="110" t="s">
        <v>237</v>
      </c>
      <c r="N83" s="110" t="s">
        <v>1074</v>
      </c>
      <c r="O83" t="s">
        <v>641</v>
      </c>
      <c r="P83" t="s">
        <v>642</v>
      </c>
    </row>
    <row r="84" spans="12:16" x14ac:dyDescent="0.2">
      <c r="L84" t="str">
        <f t="shared" ca="1" si="3"/>
        <v>Fiji</v>
      </c>
      <c r="M84" s="110" t="s">
        <v>238</v>
      </c>
      <c r="N84" s="110" t="s">
        <v>1075</v>
      </c>
      <c r="O84" t="s">
        <v>238</v>
      </c>
      <c r="P84" t="s">
        <v>643</v>
      </c>
    </row>
    <row r="85" spans="12:16" x14ac:dyDescent="0.2">
      <c r="L85" t="str">
        <f t="shared" ca="1" si="3"/>
        <v>Finland</v>
      </c>
      <c r="M85" s="110" t="s">
        <v>239</v>
      </c>
      <c r="N85" s="110" t="s">
        <v>1076</v>
      </c>
      <c r="O85" t="s">
        <v>644</v>
      </c>
      <c r="P85" t="s">
        <v>645</v>
      </c>
    </row>
    <row r="86" spans="12:16" x14ac:dyDescent="0.2">
      <c r="L86" t="str">
        <f t="shared" ca="1" si="3"/>
        <v>France</v>
      </c>
      <c r="M86" s="110" t="s">
        <v>240</v>
      </c>
      <c r="N86" s="110" t="s">
        <v>1077</v>
      </c>
      <c r="O86" t="s">
        <v>646</v>
      </c>
      <c r="P86" t="s">
        <v>647</v>
      </c>
    </row>
    <row r="87" spans="12:16" x14ac:dyDescent="0.2">
      <c r="L87" t="str">
        <f t="shared" ca="1" si="3"/>
        <v>French Guiana</v>
      </c>
      <c r="M87" s="110" t="s">
        <v>241</v>
      </c>
      <c r="N87" s="110" t="s">
        <v>1078</v>
      </c>
      <c r="O87" t="s">
        <v>648</v>
      </c>
      <c r="P87" t="s">
        <v>649</v>
      </c>
    </row>
    <row r="88" spans="12:16" x14ac:dyDescent="0.2">
      <c r="L88" t="str">
        <f t="shared" ca="1" si="3"/>
        <v>French Polynesia</v>
      </c>
      <c r="M88" s="110" t="s">
        <v>242</v>
      </c>
      <c r="N88" s="110" t="s">
        <v>1079</v>
      </c>
      <c r="O88" t="s">
        <v>650</v>
      </c>
      <c r="P88" t="s">
        <v>651</v>
      </c>
    </row>
    <row r="89" spans="12:16" x14ac:dyDescent="0.2">
      <c r="L89" t="str">
        <f t="shared" ca="1" si="3"/>
        <v>Gabon</v>
      </c>
      <c r="M89" s="110" t="s">
        <v>243</v>
      </c>
      <c r="N89" s="110" t="s">
        <v>1080</v>
      </c>
      <c r="O89" t="s">
        <v>652</v>
      </c>
      <c r="P89" t="s">
        <v>653</v>
      </c>
    </row>
    <row r="90" spans="12:16" x14ac:dyDescent="0.2">
      <c r="L90" t="str">
        <f t="shared" ca="1" si="3"/>
        <v>Gambia</v>
      </c>
      <c r="M90" s="110" t="s">
        <v>244</v>
      </c>
      <c r="N90" s="110" t="s">
        <v>1081</v>
      </c>
      <c r="O90" t="s">
        <v>244</v>
      </c>
      <c r="P90" t="s">
        <v>654</v>
      </c>
    </row>
    <row r="91" spans="12:16" x14ac:dyDescent="0.2">
      <c r="L91" t="str">
        <f t="shared" ca="1" si="3"/>
        <v>Georgia</v>
      </c>
      <c r="M91" s="110" t="s">
        <v>245</v>
      </c>
      <c r="N91" s="110" t="s">
        <v>1082</v>
      </c>
      <c r="O91" t="s">
        <v>245</v>
      </c>
      <c r="P91" t="s">
        <v>655</v>
      </c>
    </row>
    <row r="92" spans="12:16" x14ac:dyDescent="0.2">
      <c r="L92" t="str">
        <f t="shared" ca="1" si="3"/>
        <v>Germany</v>
      </c>
      <c r="M92" s="110" t="s">
        <v>246</v>
      </c>
      <c r="N92" s="110" t="s">
        <v>1083</v>
      </c>
      <c r="O92" t="s">
        <v>656</v>
      </c>
      <c r="P92" t="s">
        <v>657</v>
      </c>
    </row>
    <row r="93" spans="12:16" x14ac:dyDescent="0.2">
      <c r="L93" t="str">
        <f t="shared" ca="1" si="3"/>
        <v>Ghana</v>
      </c>
      <c r="M93" s="110" t="s">
        <v>247</v>
      </c>
      <c r="N93" s="110" t="s">
        <v>1084</v>
      </c>
      <c r="O93" t="s">
        <v>247</v>
      </c>
      <c r="P93" t="s">
        <v>658</v>
      </c>
    </row>
    <row r="94" spans="12:16" x14ac:dyDescent="0.2">
      <c r="L94" t="str">
        <f t="shared" ca="1" si="3"/>
        <v>Gibraltar</v>
      </c>
      <c r="M94" s="110" t="s">
        <v>248</v>
      </c>
      <c r="N94" s="110" t="s">
        <v>1085</v>
      </c>
      <c r="O94" t="s">
        <v>248</v>
      </c>
      <c r="P94" t="s">
        <v>659</v>
      </c>
    </row>
    <row r="95" spans="12:16" x14ac:dyDescent="0.2">
      <c r="L95" t="str">
        <f t="shared" ca="1" si="3"/>
        <v>Greece</v>
      </c>
      <c r="M95" s="110" t="s">
        <v>249</v>
      </c>
      <c r="N95" s="110" t="s">
        <v>1086</v>
      </c>
      <c r="O95" t="s">
        <v>660</v>
      </c>
      <c r="P95" t="s">
        <v>661</v>
      </c>
    </row>
    <row r="96" spans="12:16" x14ac:dyDescent="0.2">
      <c r="L96" t="str">
        <f t="shared" ca="1" si="3"/>
        <v>Greenland</v>
      </c>
      <c r="M96" s="110" t="s">
        <v>250</v>
      </c>
      <c r="N96" s="110" t="s">
        <v>1087</v>
      </c>
      <c r="O96" t="s">
        <v>662</v>
      </c>
      <c r="P96" t="s">
        <v>663</v>
      </c>
    </row>
    <row r="97" spans="12:16" x14ac:dyDescent="0.2">
      <c r="L97" t="str">
        <f t="shared" ca="1" si="3"/>
        <v>Grenada</v>
      </c>
      <c r="M97" s="110" t="s">
        <v>251</v>
      </c>
      <c r="N97" s="110" t="s">
        <v>1088</v>
      </c>
      <c r="O97" t="s">
        <v>664</v>
      </c>
      <c r="P97" t="s">
        <v>665</v>
      </c>
    </row>
    <row r="98" spans="12:16" x14ac:dyDescent="0.2">
      <c r="L98" t="str">
        <f t="shared" ca="1" si="3"/>
        <v>Guadeloupe</v>
      </c>
      <c r="M98" s="110" t="s">
        <v>252</v>
      </c>
      <c r="N98" s="110" t="s">
        <v>1089</v>
      </c>
      <c r="O98" t="s">
        <v>252</v>
      </c>
      <c r="P98" t="s">
        <v>666</v>
      </c>
    </row>
    <row r="99" spans="12:16" x14ac:dyDescent="0.2">
      <c r="L99" t="str">
        <f t="shared" ca="1" si="3"/>
        <v>Guam</v>
      </c>
      <c r="M99" s="110" t="s">
        <v>253</v>
      </c>
      <c r="N99" s="110" t="s">
        <v>1090</v>
      </c>
      <c r="O99" t="s">
        <v>253</v>
      </c>
      <c r="P99" t="s">
        <v>667</v>
      </c>
    </row>
    <row r="100" spans="12:16" x14ac:dyDescent="0.2">
      <c r="L100" t="str">
        <f t="shared" ca="1" si="3"/>
        <v>Guatemala</v>
      </c>
      <c r="M100" s="110" t="s">
        <v>254</v>
      </c>
      <c r="N100" s="110" t="s">
        <v>1091</v>
      </c>
      <c r="O100" t="s">
        <v>254</v>
      </c>
      <c r="P100" t="s">
        <v>668</v>
      </c>
    </row>
    <row r="101" spans="12:16" x14ac:dyDescent="0.2">
      <c r="L101" t="str">
        <f t="shared" ca="1" si="3"/>
        <v>Guernsey</v>
      </c>
      <c r="M101" s="110" t="s">
        <v>255</v>
      </c>
      <c r="N101" s="110" t="s">
        <v>1092</v>
      </c>
      <c r="O101" t="s">
        <v>255</v>
      </c>
      <c r="P101" t="s">
        <v>669</v>
      </c>
    </row>
    <row r="102" spans="12:16" x14ac:dyDescent="0.2">
      <c r="L102" t="str">
        <f t="shared" ca="1" si="3"/>
        <v>Guinea</v>
      </c>
      <c r="M102" s="110" t="s">
        <v>256</v>
      </c>
      <c r="N102" s="110" t="s">
        <v>1093</v>
      </c>
      <c r="O102" t="s">
        <v>256</v>
      </c>
      <c r="P102" t="s">
        <v>670</v>
      </c>
    </row>
    <row r="103" spans="12:16" x14ac:dyDescent="0.2">
      <c r="L103" t="str">
        <f t="shared" ca="1" si="3"/>
        <v>Guinea-Bissau</v>
      </c>
      <c r="M103" s="110" t="s">
        <v>257</v>
      </c>
      <c r="N103" s="110" t="s">
        <v>1094</v>
      </c>
      <c r="O103" t="s">
        <v>671</v>
      </c>
      <c r="P103" t="s">
        <v>672</v>
      </c>
    </row>
    <row r="104" spans="12:16" x14ac:dyDescent="0.2">
      <c r="L104" t="str">
        <f t="shared" ca="1" si="3"/>
        <v>Guyana</v>
      </c>
      <c r="M104" s="110" t="s">
        <v>258</v>
      </c>
      <c r="N104" s="110" t="s">
        <v>1095</v>
      </c>
      <c r="O104" t="s">
        <v>258</v>
      </c>
      <c r="P104" t="s">
        <v>673</v>
      </c>
    </row>
    <row r="105" spans="12:16" x14ac:dyDescent="0.2">
      <c r="L105" t="str">
        <f t="shared" ca="1" si="3"/>
        <v>Haiti</v>
      </c>
      <c r="M105" s="110" t="s">
        <v>259</v>
      </c>
      <c r="N105" s="110" t="s">
        <v>1096</v>
      </c>
      <c r="O105" t="s">
        <v>674</v>
      </c>
      <c r="P105" t="s">
        <v>675</v>
      </c>
    </row>
    <row r="106" spans="12:16" x14ac:dyDescent="0.2">
      <c r="L106" t="str">
        <f t="shared" ca="1" si="3"/>
        <v>Holy See</v>
      </c>
      <c r="M106" s="110" t="s">
        <v>260</v>
      </c>
      <c r="N106" s="110" t="s">
        <v>1097</v>
      </c>
      <c r="O106" t="s">
        <v>676</v>
      </c>
      <c r="P106" t="s">
        <v>677</v>
      </c>
    </row>
    <row r="107" spans="12:16" x14ac:dyDescent="0.2">
      <c r="L107" t="str">
        <f t="shared" ca="1" si="3"/>
        <v>Honduras</v>
      </c>
      <c r="M107" s="110" t="s">
        <v>261</v>
      </c>
      <c r="N107" s="110" t="s">
        <v>1098</v>
      </c>
      <c r="O107" t="s">
        <v>261</v>
      </c>
      <c r="P107" t="s">
        <v>678</v>
      </c>
    </row>
    <row r="108" spans="12:16" x14ac:dyDescent="0.2">
      <c r="L108" t="str">
        <f t="shared" ca="1" si="3"/>
        <v>Hong Kong</v>
      </c>
      <c r="M108" s="110" t="s">
        <v>262</v>
      </c>
      <c r="N108" s="110" t="s">
        <v>1099</v>
      </c>
      <c r="O108" t="s">
        <v>262</v>
      </c>
      <c r="P108" t="s">
        <v>679</v>
      </c>
    </row>
    <row r="109" spans="12:16" x14ac:dyDescent="0.2">
      <c r="L109" t="str">
        <f t="shared" ca="1" si="3"/>
        <v>Hungary</v>
      </c>
      <c r="M109" s="110" t="s">
        <v>263</v>
      </c>
      <c r="N109" s="110" t="s">
        <v>1100</v>
      </c>
      <c r="O109" t="s">
        <v>680</v>
      </c>
      <c r="P109" t="s">
        <v>681</v>
      </c>
    </row>
    <row r="110" spans="12:16" x14ac:dyDescent="0.2">
      <c r="L110" t="str">
        <f t="shared" ca="1" si="3"/>
        <v>Iceland</v>
      </c>
      <c r="M110" s="110" t="s">
        <v>264</v>
      </c>
      <c r="N110" s="110" t="s">
        <v>1101</v>
      </c>
      <c r="O110" t="s">
        <v>682</v>
      </c>
      <c r="P110" t="s">
        <v>683</v>
      </c>
    </row>
    <row r="111" spans="12:16" x14ac:dyDescent="0.2">
      <c r="L111" t="str">
        <f t="shared" ca="1" si="3"/>
        <v>India</v>
      </c>
      <c r="M111" s="110" t="s">
        <v>265</v>
      </c>
      <c r="N111" s="110" t="s">
        <v>1102</v>
      </c>
      <c r="O111" t="s">
        <v>265</v>
      </c>
      <c r="P111" t="s">
        <v>684</v>
      </c>
    </row>
    <row r="112" spans="12:16" x14ac:dyDescent="0.2">
      <c r="L112" t="str">
        <f t="shared" ca="1" si="3"/>
        <v>Indonesia</v>
      </c>
      <c r="M112" s="110" t="s">
        <v>266</v>
      </c>
      <c r="N112" s="110" t="s">
        <v>1103</v>
      </c>
      <c r="O112" t="s">
        <v>266</v>
      </c>
      <c r="P112" t="s">
        <v>685</v>
      </c>
    </row>
    <row r="113" spans="12:16" x14ac:dyDescent="0.2">
      <c r="L113" t="str">
        <f t="shared" ca="1" si="3"/>
        <v>Iran (Islamic Republic)</v>
      </c>
      <c r="M113" s="110" t="s">
        <v>267</v>
      </c>
      <c r="N113" s="110" t="s">
        <v>1104</v>
      </c>
      <c r="O113" t="s">
        <v>686</v>
      </c>
      <c r="P113" t="s">
        <v>687</v>
      </c>
    </row>
    <row r="114" spans="12:16" x14ac:dyDescent="0.2">
      <c r="L114" t="str">
        <f t="shared" ca="1" si="3"/>
        <v>Iraq</v>
      </c>
      <c r="M114" s="110" t="s">
        <v>268</v>
      </c>
      <c r="N114" s="110" t="s">
        <v>1105</v>
      </c>
      <c r="O114" t="s">
        <v>268</v>
      </c>
      <c r="P114" t="s">
        <v>688</v>
      </c>
    </row>
    <row r="115" spans="12:16" x14ac:dyDescent="0.2">
      <c r="L115" t="str">
        <f t="shared" ca="1" si="3"/>
        <v>Ireland</v>
      </c>
      <c r="M115" s="110" t="s">
        <v>269</v>
      </c>
      <c r="N115" s="110" t="s">
        <v>1106</v>
      </c>
      <c r="O115" t="s">
        <v>689</v>
      </c>
      <c r="P115" t="s">
        <v>690</v>
      </c>
    </row>
    <row r="116" spans="12:16" x14ac:dyDescent="0.2">
      <c r="L116" t="str">
        <f t="shared" ca="1" si="3"/>
        <v>Isle of Man</v>
      </c>
      <c r="M116" s="110" t="s">
        <v>270</v>
      </c>
      <c r="N116" s="110" t="s">
        <v>1107</v>
      </c>
      <c r="O116" t="s">
        <v>691</v>
      </c>
      <c r="P116" t="s">
        <v>692</v>
      </c>
    </row>
    <row r="117" spans="12:16" x14ac:dyDescent="0.2">
      <c r="L117" t="str">
        <f t="shared" ca="1" si="3"/>
        <v>Israel</v>
      </c>
      <c r="M117" s="110" t="s">
        <v>271</v>
      </c>
      <c r="N117" s="110" t="s">
        <v>1108</v>
      </c>
      <c r="O117" t="s">
        <v>271</v>
      </c>
      <c r="P117" t="s">
        <v>693</v>
      </c>
    </row>
    <row r="118" spans="12:16" x14ac:dyDescent="0.2">
      <c r="L118" t="str">
        <f t="shared" ca="1" si="3"/>
        <v>Italy</v>
      </c>
      <c r="M118" s="110" t="s">
        <v>272</v>
      </c>
      <c r="N118" s="110" t="s">
        <v>1109</v>
      </c>
      <c r="O118" t="s">
        <v>694</v>
      </c>
      <c r="P118" t="s">
        <v>695</v>
      </c>
    </row>
    <row r="119" spans="12:16" x14ac:dyDescent="0.2">
      <c r="L119" t="str">
        <f t="shared" ca="1" si="3"/>
        <v>Jamaica</v>
      </c>
      <c r="M119" s="110" t="s">
        <v>273</v>
      </c>
      <c r="N119" s="110" t="s">
        <v>1110</v>
      </c>
      <c r="O119" t="s">
        <v>273</v>
      </c>
      <c r="P119" t="s">
        <v>696</v>
      </c>
    </row>
    <row r="120" spans="12:16" x14ac:dyDescent="0.2">
      <c r="L120" t="str">
        <f t="shared" ca="1" si="3"/>
        <v>Japan</v>
      </c>
      <c r="M120" s="110" t="s">
        <v>274</v>
      </c>
      <c r="N120" s="110" t="s">
        <v>1111</v>
      </c>
      <c r="O120" t="s">
        <v>697</v>
      </c>
      <c r="P120" t="s">
        <v>698</v>
      </c>
    </row>
    <row r="121" spans="12:16" x14ac:dyDescent="0.2">
      <c r="L121" t="str">
        <f t="shared" ca="1" si="3"/>
        <v>Jersey</v>
      </c>
      <c r="M121" s="110" t="s">
        <v>275</v>
      </c>
      <c r="N121" s="110" t="s">
        <v>1112</v>
      </c>
      <c r="O121" t="s">
        <v>275</v>
      </c>
      <c r="P121" t="s">
        <v>699</v>
      </c>
    </row>
    <row r="122" spans="12:16" x14ac:dyDescent="0.2">
      <c r="L122" t="str">
        <f t="shared" ca="1" si="3"/>
        <v>Jordan</v>
      </c>
      <c r="M122" s="110" t="s">
        <v>276</v>
      </c>
      <c r="N122" s="110" t="s">
        <v>1113</v>
      </c>
      <c r="O122" t="s">
        <v>700</v>
      </c>
      <c r="P122" t="s">
        <v>701</v>
      </c>
    </row>
    <row r="123" spans="12:16" x14ac:dyDescent="0.2">
      <c r="L123" t="str">
        <f t="shared" ca="1" si="3"/>
        <v>Kazakhstan</v>
      </c>
      <c r="M123" s="110" t="s">
        <v>277</v>
      </c>
      <c r="N123" s="110" t="s">
        <v>1114</v>
      </c>
      <c r="O123" t="s">
        <v>702</v>
      </c>
      <c r="P123" t="s">
        <v>703</v>
      </c>
    </row>
    <row r="124" spans="12:16" x14ac:dyDescent="0.2">
      <c r="L124" t="str">
        <f t="shared" ca="1" si="3"/>
        <v>Kenya</v>
      </c>
      <c r="M124" s="110" t="s">
        <v>278</v>
      </c>
      <c r="N124" s="110" t="s">
        <v>1115</v>
      </c>
      <c r="O124" t="s">
        <v>278</v>
      </c>
      <c r="P124" t="s">
        <v>704</v>
      </c>
    </row>
    <row r="125" spans="12:16" x14ac:dyDescent="0.2">
      <c r="L125" t="str">
        <f t="shared" ca="1" si="3"/>
        <v>Kiribati</v>
      </c>
      <c r="M125" s="110" t="s">
        <v>279</v>
      </c>
      <c r="N125" s="110" t="s">
        <v>1116</v>
      </c>
      <c r="O125" t="s">
        <v>279</v>
      </c>
      <c r="P125" t="s">
        <v>705</v>
      </c>
    </row>
    <row r="126" spans="12:16" x14ac:dyDescent="0.2">
      <c r="L126" t="str">
        <f t="shared" ca="1" si="3"/>
        <v>Korea (Democratic Peoples Republic)</v>
      </c>
      <c r="M126" s="110" t="s">
        <v>280</v>
      </c>
      <c r="N126" s="110" t="s">
        <v>1117</v>
      </c>
      <c r="O126" t="s">
        <v>706</v>
      </c>
      <c r="P126" t="s">
        <v>707</v>
      </c>
    </row>
    <row r="127" spans="12:16" x14ac:dyDescent="0.2">
      <c r="L127" t="str">
        <f t="shared" ca="1" si="3"/>
        <v>Korea (Republic)</v>
      </c>
      <c r="M127" s="110" t="s">
        <v>420</v>
      </c>
      <c r="N127" s="110" t="s">
        <v>1118</v>
      </c>
      <c r="O127" t="s">
        <v>708</v>
      </c>
      <c r="P127" t="s">
        <v>709</v>
      </c>
    </row>
    <row r="128" spans="12:16" x14ac:dyDescent="0.2">
      <c r="L128" t="str">
        <f t="shared" ca="1" si="3"/>
        <v>Kosovo</v>
      </c>
      <c r="M128" s="110" t="s">
        <v>281</v>
      </c>
      <c r="N128" s="110" t="s">
        <v>1119</v>
      </c>
      <c r="O128" t="s">
        <v>281</v>
      </c>
      <c r="P128" t="s">
        <v>710</v>
      </c>
    </row>
    <row r="129" spans="12:16" x14ac:dyDescent="0.2">
      <c r="L129" t="str">
        <f t="shared" ca="1" si="3"/>
        <v>Kuwait</v>
      </c>
      <c r="M129" s="110" t="s">
        <v>282</v>
      </c>
      <c r="N129" s="110" t="s">
        <v>1120</v>
      </c>
      <c r="O129" t="s">
        <v>282</v>
      </c>
      <c r="P129" t="s">
        <v>711</v>
      </c>
    </row>
    <row r="130" spans="12:16" x14ac:dyDescent="0.2">
      <c r="L130" t="str">
        <f t="shared" ca="1" si="3"/>
        <v>Kyrgyzstan</v>
      </c>
      <c r="M130" s="110" t="s">
        <v>283</v>
      </c>
      <c r="N130" s="110" t="s">
        <v>1121</v>
      </c>
      <c r="O130" t="s">
        <v>712</v>
      </c>
      <c r="P130" t="s">
        <v>713</v>
      </c>
    </row>
    <row r="131" spans="12:16" x14ac:dyDescent="0.2">
      <c r="L131" t="str">
        <f t="shared" ref="L131:L194" ca="1" si="4">OFFSET($M131,0,LangOffset,1,1)</f>
        <v>Lao (Peoples Democratic Republic)</v>
      </c>
      <c r="M131" s="110" t="s">
        <v>284</v>
      </c>
      <c r="N131" s="110" t="s">
        <v>1122</v>
      </c>
      <c r="O131" t="s">
        <v>714</v>
      </c>
      <c r="P131" t="s">
        <v>715</v>
      </c>
    </row>
    <row r="132" spans="12:16" x14ac:dyDescent="0.2">
      <c r="L132" t="str">
        <f t="shared" ca="1" si="4"/>
        <v>Latvia</v>
      </c>
      <c r="M132" s="110" t="s">
        <v>285</v>
      </c>
      <c r="N132" s="110" t="s">
        <v>1123</v>
      </c>
      <c r="O132" t="s">
        <v>716</v>
      </c>
      <c r="P132" t="s">
        <v>717</v>
      </c>
    </row>
    <row r="133" spans="12:16" x14ac:dyDescent="0.2">
      <c r="L133" t="str">
        <f t="shared" ca="1" si="4"/>
        <v>Lebanon</v>
      </c>
      <c r="M133" s="110" t="s">
        <v>286</v>
      </c>
      <c r="N133" s="110" t="s">
        <v>1124</v>
      </c>
      <c r="O133" t="s">
        <v>718</v>
      </c>
      <c r="P133" t="s">
        <v>719</v>
      </c>
    </row>
    <row r="134" spans="12:16" x14ac:dyDescent="0.2">
      <c r="L134" t="str">
        <f t="shared" ca="1" si="4"/>
        <v>Lesotho</v>
      </c>
      <c r="M134" s="110" t="s">
        <v>287</v>
      </c>
      <c r="N134" s="110" t="s">
        <v>1125</v>
      </c>
      <c r="O134" t="s">
        <v>287</v>
      </c>
      <c r="P134" t="s">
        <v>720</v>
      </c>
    </row>
    <row r="135" spans="12:16" x14ac:dyDescent="0.2">
      <c r="L135" t="str">
        <f t="shared" ca="1" si="4"/>
        <v>Liberia</v>
      </c>
      <c r="M135" s="110" t="s">
        <v>288</v>
      </c>
      <c r="N135" s="110" t="s">
        <v>1126</v>
      </c>
      <c r="O135" t="s">
        <v>288</v>
      </c>
      <c r="P135" t="s">
        <v>721</v>
      </c>
    </row>
    <row r="136" spans="12:16" x14ac:dyDescent="0.2">
      <c r="L136" t="str">
        <f t="shared" ca="1" si="4"/>
        <v>Libya</v>
      </c>
      <c r="M136" s="110" t="s">
        <v>421</v>
      </c>
      <c r="N136" s="110" t="s">
        <v>1127</v>
      </c>
      <c r="O136" t="s">
        <v>722</v>
      </c>
      <c r="P136" t="s">
        <v>723</v>
      </c>
    </row>
    <row r="137" spans="12:16" x14ac:dyDescent="0.2">
      <c r="L137" t="str">
        <f t="shared" ca="1" si="4"/>
        <v>Liechtenstein</v>
      </c>
      <c r="M137" s="110" t="s">
        <v>289</v>
      </c>
      <c r="N137" s="110" t="s">
        <v>1128</v>
      </c>
      <c r="O137" t="s">
        <v>289</v>
      </c>
      <c r="P137" t="s">
        <v>724</v>
      </c>
    </row>
    <row r="138" spans="12:16" x14ac:dyDescent="0.2">
      <c r="L138" t="str">
        <f t="shared" ca="1" si="4"/>
        <v>Lithuania</v>
      </c>
      <c r="M138" s="110" t="s">
        <v>290</v>
      </c>
      <c r="N138" s="110" t="s">
        <v>1129</v>
      </c>
      <c r="O138" t="s">
        <v>725</v>
      </c>
      <c r="P138" t="s">
        <v>726</v>
      </c>
    </row>
    <row r="139" spans="12:16" x14ac:dyDescent="0.2">
      <c r="L139" t="str">
        <f t="shared" ca="1" si="4"/>
        <v>Luxembourg</v>
      </c>
      <c r="M139" s="110" t="s">
        <v>291</v>
      </c>
      <c r="N139" s="110" t="s">
        <v>1130</v>
      </c>
      <c r="O139" t="s">
        <v>727</v>
      </c>
      <c r="P139" t="s">
        <v>728</v>
      </c>
    </row>
    <row r="140" spans="12:16" x14ac:dyDescent="0.2">
      <c r="L140" t="str">
        <f t="shared" ca="1" si="4"/>
        <v>Macao</v>
      </c>
      <c r="M140" s="110" t="s">
        <v>292</v>
      </c>
      <c r="N140" s="110" t="s">
        <v>1131</v>
      </c>
      <c r="O140" t="s">
        <v>292</v>
      </c>
      <c r="P140" t="s">
        <v>729</v>
      </c>
    </row>
    <row r="141" spans="12:16" x14ac:dyDescent="0.2">
      <c r="L141" t="str">
        <f t="shared" ca="1" si="4"/>
        <v>Macedonia (Former Yugoslav Republic)</v>
      </c>
      <c r="M141" s="110" t="s">
        <v>293</v>
      </c>
      <c r="N141" s="110" t="s">
        <v>1132</v>
      </c>
      <c r="O141" t="s">
        <v>730</v>
      </c>
      <c r="P141" t="s">
        <v>731</v>
      </c>
    </row>
    <row r="142" spans="12:16" x14ac:dyDescent="0.2">
      <c r="L142" t="str">
        <f t="shared" ca="1" si="4"/>
        <v>Madagascar</v>
      </c>
      <c r="M142" s="110" t="s">
        <v>294</v>
      </c>
      <c r="N142" s="110" t="s">
        <v>1133</v>
      </c>
      <c r="O142" t="s">
        <v>294</v>
      </c>
      <c r="P142" t="s">
        <v>732</v>
      </c>
    </row>
    <row r="143" spans="12:16" x14ac:dyDescent="0.2">
      <c r="L143" t="str">
        <f t="shared" ca="1" si="4"/>
        <v>Malawi</v>
      </c>
      <c r="M143" s="110" t="s">
        <v>295</v>
      </c>
      <c r="N143" s="110" t="s">
        <v>1134</v>
      </c>
      <c r="O143" t="s">
        <v>295</v>
      </c>
      <c r="P143" t="s">
        <v>733</v>
      </c>
    </row>
    <row r="144" spans="12:16" x14ac:dyDescent="0.2">
      <c r="L144" t="str">
        <f t="shared" ca="1" si="4"/>
        <v>Malaysia</v>
      </c>
      <c r="M144" s="110" t="s">
        <v>296</v>
      </c>
      <c r="N144" s="110" t="s">
        <v>1135</v>
      </c>
      <c r="O144" t="s">
        <v>734</v>
      </c>
      <c r="P144" t="s">
        <v>735</v>
      </c>
    </row>
    <row r="145" spans="12:16" x14ac:dyDescent="0.2">
      <c r="L145" t="str">
        <f t="shared" ca="1" si="4"/>
        <v>Maldives</v>
      </c>
      <c r="M145" s="110" t="s">
        <v>297</v>
      </c>
      <c r="N145" s="110" t="s">
        <v>1136</v>
      </c>
      <c r="O145" t="s">
        <v>736</v>
      </c>
      <c r="P145" t="s">
        <v>737</v>
      </c>
    </row>
    <row r="146" spans="12:16" x14ac:dyDescent="0.2">
      <c r="L146" t="str">
        <f t="shared" ca="1" si="4"/>
        <v>Mali</v>
      </c>
      <c r="M146" s="110" t="s">
        <v>298</v>
      </c>
      <c r="N146" s="110" t="s">
        <v>1137</v>
      </c>
      <c r="O146" t="s">
        <v>738</v>
      </c>
      <c r="P146" t="s">
        <v>739</v>
      </c>
    </row>
    <row r="147" spans="12:16" x14ac:dyDescent="0.2">
      <c r="L147" t="str">
        <f t="shared" ca="1" si="4"/>
        <v>Malta</v>
      </c>
      <c r="M147" s="110" t="s">
        <v>299</v>
      </c>
      <c r="N147" s="110" t="s">
        <v>1138</v>
      </c>
      <c r="O147" t="s">
        <v>299</v>
      </c>
      <c r="P147" t="s">
        <v>740</v>
      </c>
    </row>
    <row r="148" spans="12:16" x14ac:dyDescent="0.2">
      <c r="L148" t="str">
        <f t="shared" ca="1" si="4"/>
        <v>Marshall Islands</v>
      </c>
      <c r="M148" s="110" t="s">
        <v>300</v>
      </c>
      <c r="N148" s="110" t="s">
        <v>1139</v>
      </c>
      <c r="O148" t="s">
        <v>741</v>
      </c>
      <c r="P148" t="s">
        <v>742</v>
      </c>
    </row>
    <row r="149" spans="12:16" x14ac:dyDescent="0.2">
      <c r="L149" t="str">
        <f t="shared" ca="1" si="4"/>
        <v>Martinique</v>
      </c>
      <c r="M149" s="110" t="s">
        <v>301</v>
      </c>
      <c r="N149" s="110" t="s">
        <v>1140</v>
      </c>
      <c r="O149" t="s">
        <v>301</v>
      </c>
      <c r="P149" t="s">
        <v>743</v>
      </c>
    </row>
    <row r="150" spans="12:16" x14ac:dyDescent="0.2">
      <c r="L150" t="str">
        <f t="shared" ca="1" si="4"/>
        <v>Mauritania</v>
      </c>
      <c r="M150" s="110" t="s">
        <v>302</v>
      </c>
      <c r="N150" s="110" t="s">
        <v>1141</v>
      </c>
      <c r="O150" t="s">
        <v>302</v>
      </c>
      <c r="P150" t="s">
        <v>744</v>
      </c>
    </row>
    <row r="151" spans="12:16" x14ac:dyDescent="0.2">
      <c r="L151" t="str">
        <f t="shared" ca="1" si="4"/>
        <v>Mauritius</v>
      </c>
      <c r="M151" s="110" t="s">
        <v>303</v>
      </c>
      <c r="N151" s="110" t="s">
        <v>1142</v>
      </c>
      <c r="O151" t="s">
        <v>745</v>
      </c>
      <c r="P151" t="s">
        <v>746</v>
      </c>
    </row>
    <row r="152" spans="12:16" x14ac:dyDescent="0.2">
      <c r="L152" t="str">
        <f t="shared" ca="1" si="4"/>
        <v>Mayotte</v>
      </c>
      <c r="M152" s="110" t="s">
        <v>304</v>
      </c>
      <c r="N152" s="110" t="s">
        <v>1143</v>
      </c>
      <c r="O152" t="s">
        <v>304</v>
      </c>
      <c r="P152" t="s">
        <v>747</v>
      </c>
    </row>
    <row r="153" spans="12:16" x14ac:dyDescent="0.2">
      <c r="L153" t="str">
        <f t="shared" ca="1" si="4"/>
        <v>Melanesia</v>
      </c>
      <c r="M153" s="110" t="s">
        <v>422</v>
      </c>
      <c r="N153" s="110" t="s">
        <v>1144</v>
      </c>
      <c r="O153" t="s">
        <v>422</v>
      </c>
      <c r="P153" t="s">
        <v>748</v>
      </c>
    </row>
    <row r="154" spans="12:16" x14ac:dyDescent="0.2">
      <c r="L154" t="str">
        <f t="shared" ca="1" si="4"/>
        <v>Mexico</v>
      </c>
      <c r="M154" s="110" t="s">
        <v>305</v>
      </c>
      <c r="N154" s="110" t="s">
        <v>1145</v>
      </c>
      <c r="O154" t="s">
        <v>749</v>
      </c>
      <c r="P154" t="s">
        <v>750</v>
      </c>
    </row>
    <row r="155" spans="12:16" x14ac:dyDescent="0.2">
      <c r="L155" t="str">
        <f t="shared" ca="1" si="4"/>
        <v>Micronesia</v>
      </c>
      <c r="M155" s="110" t="s">
        <v>423</v>
      </c>
      <c r="N155" s="110" t="s">
        <v>1146</v>
      </c>
      <c r="O155" t="s">
        <v>423</v>
      </c>
      <c r="P155" t="s">
        <v>751</v>
      </c>
    </row>
    <row r="156" spans="12:16" x14ac:dyDescent="0.2">
      <c r="L156" t="str">
        <f t="shared" ca="1" si="4"/>
        <v>Micronesia (Federated States)</v>
      </c>
      <c r="M156" s="110" t="s">
        <v>306</v>
      </c>
      <c r="N156" s="110" t="s">
        <v>1146</v>
      </c>
      <c r="O156" t="s">
        <v>752</v>
      </c>
      <c r="P156" t="s">
        <v>751</v>
      </c>
    </row>
    <row r="157" spans="12:16" x14ac:dyDescent="0.2">
      <c r="L157" t="str">
        <f t="shared" ca="1" si="4"/>
        <v>Middle Africa</v>
      </c>
      <c r="M157" s="110" t="s">
        <v>424</v>
      </c>
      <c r="N157" s="110" t="s">
        <v>1147</v>
      </c>
      <c r="O157" t="s">
        <v>753</v>
      </c>
      <c r="P157" t="s">
        <v>754</v>
      </c>
    </row>
    <row r="158" spans="12:16" x14ac:dyDescent="0.2">
      <c r="L158" t="str">
        <f t="shared" ca="1" si="4"/>
        <v>Moldova</v>
      </c>
      <c r="M158" s="110" t="s">
        <v>307</v>
      </c>
      <c r="N158" s="110" t="s">
        <v>1148</v>
      </c>
      <c r="O158" t="s">
        <v>755</v>
      </c>
      <c r="P158" t="s">
        <v>756</v>
      </c>
    </row>
    <row r="159" spans="12:16" x14ac:dyDescent="0.2">
      <c r="L159" t="str">
        <f t="shared" ca="1" si="4"/>
        <v>Monaco</v>
      </c>
      <c r="M159" s="110" t="s">
        <v>308</v>
      </c>
      <c r="N159" s="110" t="s">
        <v>1149</v>
      </c>
      <c r="O159" t="s">
        <v>757</v>
      </c>
      <c r="P159" t="s">
        <v>758</v>
      </c>
    </row>
    <row r="160" spans="12:16" x14ac:dyDescent="0.2">
      <c r="L160" t="str">
        <f t="shared" ca="1" si="4"/>
        <v>Mongolia</v>
      </c>
      <c r="M160" s="110" t="s">
        <v>309</v>
      </c>
      <c r="N160" s="110" t="s">
        <v>1150</v>
      </c>
      <c r="O160" t="s">
        <v>309</v>
      </c>
      <c r="P160" t="s">
        <v>759</v>
      </c>
    </row>
    <row r="161" spans="12:16" x14ac:dyDescent="0.2">
      <c r="L161" t="str">
        <f t="shared" ca="1" si="4"/>
        <v>Montenegro</v>
      </c>
      <c r="M161" s="110" t="s">
        <v>310</v>
      </c>
      <c r="N161" s="110" t="s">
        <v>1151</v>
      </c>
      <c r="O161" t="s">
        <v>310</v>
      </c>
      <c r="P161" t="s">
        <v>760</v>
      </c>
    </row>
    <row r="162" spans="12:16" x14ac:dyDescent="0.2">
      <c r="L162" t="str">
        <f t="shared" ca="1" si="4"/>
        <v>Montserrat</v>
      </c>
      <c r="M162" s="110" t="s">
        <v>311</v>
      </c>
      <c r="N162" s="110" t="s">
        <v>1152</v>
      </c>
      <c r="O162" t="s">
        <v>311</v>
      </c>
      <c r="P162" t="s">
        <v>761</v>
      </c>
    </row>
    <row r="163" spans="12:16" x14ac:dyDescent="0.2">
      <c r="L163" t="str">
        <f t="shared" ca="1" si="4"/>
        <v>Morocco</v>
      </c>
      <c r="M163" s="110" t="s">
        <v>312</v>
      </c>
      <c r="N163" s="110" t="s">
        <v>1153</v>
      </c>
      <c r="O163" t="s">
        <v>762</v>
      </c>
      <c r="P163" t="s">
        <v>763</v>
      </c>
    </row>
    <row r="164" spans="12:16" x14ac:dyDescent="0.2">
      <c r="L164" t="str">
        <f t="shared" ca="1" si="4"/>
        <v>Mozambique</v>
      </c>
      <c r="M164" s="110" t="s">
        <v>313</v>
      </c>
      <c r="N164" s="110" t="s">
        <v>1154</v>
      </c>
      <c r="O164" t="s">
        <v>313</v>
      </c>
      <c r="P164" t="s">
        <v>764</v>
      </c>
    </row>
    <row r="165" spans="12:16" x14ac:dyDescent="0.2">
      <c r="L165" t="str">
        <f t="shared" ca="1" si="4"/>
        <v>Myanmar</v>
      </c>
      <c r="M165" s="110" t="s">
        <v>314</v>
      </c>
      <c r="N165" s="110" t="s">
        <v>1155</v>
      </c>
      <c r="O165" t="s">
        <v>314</v>
      </c>
      <c r="P165" t="s">
        <v>765</v>
      </c>
    </row>
    <row r="166" spans="12:16" x14ac:dyDescent="0.2">
      <c r="L166" t="str">
        <f t="shared" ca="1" si="4"/>
        <v>Namibia</v>
      </c>
      <c r="M166" s="110" t="s">
        <v>315</v>
      </c>
      <c r="N166" s="110" t="s">
        <v>1156</v>
      </c>
      <c r="O166" t="s">
        <v>315</v>
      </c>
      <c r="P166" t="s">
        <v>766</v>
      </c>
    </row>
    <row r="167" spans="12:16" x14ac:dyDescent="0.2">
      <c r="L167" t="str">
        <f t="shared" ca="1" si="4"/>
        <v>Nauru</v>
      </c>
      <c r="M167" s="110" t="s">
        <v>316</v>
      </c>
      <c r="N167" s="110" t="s">
        <v>1157</v>
      </c>
      <c r="O167" t="s">
        <v>316</v>
      </c>
      <c r="P167" t="s">
        <v>767</v>
      </c>
    </row>
    <row r="168" spans="12:16" x14ac:dyDescent="0.2">
      <c r="L168" t="str">
        <f t="shared" ca="1" si="4"/>
        <v>Nepal</v>
      </c>
      <c r="M168" s="110" t="s">
        <v>317</v>
      </c>
      <c r="N168" s="110" t="s">
        <v>1158</v>
      </c>
      <c r="O168" t="s">
        <v>317</v>
      </c>
      <c r="P168" t="s">
        <v>768</v>
      </c>
    </row>
    <row r="169" spans="12:16" x14ac:dyDescent="0.2">
      <c r="L169" t="str">
        <f t="shared" ca="1" si="4"/>
        <v>Netherlands</v>
      </c>
      <c r="M169" s="110" t="s">
        <v>318</v>
      </c>
      <c r="N169" s="110" t="s">
        <v>1159</v>
      </c>
      <c r="O169" t="s">
        <v>769</v>
      </c>
      <c r="P169" t="s">
        <v>770</v>
      </c>
    </row>
    <row r="170" spans="12:16" x14ac:dyDescent="0.2">
      <c r="L170" t="str">
        <f t="shared" ca="1" si="4"/>
        <v>New Caledonia</v>
      </c>
      <c r="M170" s="110" t="s">
        <v>319</v>
      </c>
      <c r="N170" s="110" t="s">
        <v>1160</v>
      </c>
      <c r="O170" t="s">
        <v>771</v>
      </c>
      <c r="P170" t="s">
        <v>772</v>
      </c>
    </row>
    <row r="171" spans="12:16" x14ac:dyDescent="0.2">
      <c r="L171" t="str">
        <f t="shared" ca="1" si="4"/>
        <v>New Zealand</v>
      </c>
      <c r="M171" s="110" t="s">
        <v>320</v>
      </c>
      <c r="N171" s="110" t="s">
        <v>1161</v>
      </c>
      <c r="O171" t="s">
        <v>773</v>
      </c>
      <c r="P171" t="s">
        <v>774</v>
      </c>
    </row>
    <row r="172" spans="12:16" x14ac:dyDescent="0.2">
      <c r="L172" t="str">
        <f t="shared" ca="1" si="4"/>
        <v>Nicaragua</v>
      </c>
      <c r="M172" s="110" t="s">
        <v>321</v>
      </c>
      <c r="N172" s="110" t="s">
        <v>1162</v>
      </c>
      <c r="O172" t="s">
        <v>321</v>
      </c>
      <c r="P172" t="s">
        <v>775</v>
      </c>
    </row>
    <row r="173" spans="12:16" x14ac:dyDescent="0.2">
      <c r="L173" t="str">
        <f t="shared" ca="1" si="4"/>
        <v>Niger</v>
      </c>
      <c r="M173" s="110" t="s">
        <v>322</v>
      </c>
      <c r="N173" s="110" t="s">
        <v>1163</v>
      </c>
      <c r="O173" t="s">
        <v>776</v>
      </c>
      <c r="P173" t="s">
        <v>777</v>
      </c>
    </row>
    <row r="174" spans="12:16" x14ac:dyDescent="0.2">
      <c r="L174" t="str">
        <f t="shared" ca="1" si="4"/>
        <v>Nigeria</v>
      </c>
      <c r="M174" s="110" t="s">
        <v>323</v>
      </c>
      <c r="N174" s="110" t="s">
        <v>1164</v>
      </c>
      <c r="O174" t="s">
        <v>323</v>
      </c>
      <c r="P174" t="s">
        <v>778</v>
      </c>
    </row>
    <row r="175" spans="12:16" x14ac:dyDescent="0.2">
      <c r="L175" t="str">
        <f t="shared" ca="1" si="4"/>
        <v>Niue</v>
      </c>
      <c r="M175" s="110" t="s">
        <v>324</v>
      </c>
      <c r="N175" s="110" t="s">
        <v>1165</v>
      </c>
      <c r="O175" t="s">
        <v>324</v>
      </c>
      <c r="P175" t="s">
        <v>779</v>
      </c>
    </row>
    <row r="176" spans="12:16" x14ac:dyDescent="0.2">
      <c r="L176" t="str">
        <f t="shared" ca="1" si="4"/>
        <v>Norfolk Island</v>
      </c>
      <c r="M176" s="110" t="s">
        <v>325</v>
      </c>
      <c r="N176" s="110" t="s">
        <v>1166</v>
      </c>
      <c r="O176" t="s">
        <v>780</v>
      </c>
      <c r="P176" t="s">
        <v>781</v>
      </c>
    </row>
    <row r="177" spans="12:16" x14ac:dyDescent="0.2">
      <c r="L177" t="str">
        <f t="shared" ca="1" si="4"/>
        <v>Northern Africa</v>
      </c>
      <c r="M177" s="110" t="s">
        <v>425</v>
      </c>
      <c r="N177" s="110" t="s">
        <v>1167</v>
      </c>
      <c r="O177" t="s">
        <v>782</v>
      </c>
      <c r="P177" t="s">
        <v>783</v>
      </c>
    </row>
    <row r="178" spans="12:16" x14ac:dyDescent="0.2">
      <c r="L178" t="str">
        <f t="shared" ca="1" si="4"/>
        <v>Northern America</v>
      </c>
      <c r="M178" s="110" t="s">
        <v>426</v>
      </c>
      <c r="N178" s="110" t="s">
        <v>1168</v>
      </c>
      <c r="O178" t="s">
        <v>784</v>
      </c>
      <c r="P178" t="s">
        <v>785</v>
      </c>
    </row>
    <row r="179" spans="12:16" x14ac:dyDescent="0.2">
      <c r="L179" t="str">
        <f t="shared" ca="1" si="4"/>
        <v>Northern Europe</v>
      </c>
      <c r="M179" s="110" t="s">
        <v>427</v>
      </c>
      <c r="N179" s="110" t="s">
        <v>1169</v>
      </c>
      <c r="O179" t="s">
        <v>786</v>
      </c>
      <c r="P179" t="s">
        <v>787</v>
      </c>
    </row>
    <row r="180" spans="12:16" x14ac:dyDescent="0.2">
      <c r="L180" t="str">
        <f t="shared" ca="1" si="4"/>
        <v>Northern Mariana Islands</v>
      </c>
      <c r="M180" s="110" t="s">
        <v>326</v>
      </c>
      <c r="N180" s="110" t="s">
        <v>1170</v>
      </c>
      <c r="O180" t="s">
        <v>788</v>
      </c>
      <c r="P180" t="s">
        <v>789</v>
      </c>
    </row>
    <row r="181" spans="12:16" x14ac:dyDescent="0.2">
      <c r="L181" t="str">
        <f t="shared" ca="1" si="4"/>
        <v>Norway</v>
      </c>
      <c r="M181" s="110" t="s">
        <v>327</v>
      </c>
      <c r="N181" s="110" t="s">
        <v>1171</v>
      </c>
      <c r="O181" t="s">
        <v>790</v>
      </c>
      <c r="P181" t="s">
        <v>791</v>
      </c>
    </row>
    <row r="182" spans="12:16" x14ac:dyDescent="0.2">
      <c r="L182" t="str">
        <f t="shared" ca="1" si="4"/>
        <v>Oceania</v>
      </c>
      <c r="M182" s="110" t="s">
        <v>428</v>
      </c>
      <c r="N182" s="110" t="s">
        <v>1172</v>
      </c>
      <c r="O182" t="s">
        <v>792</v>
      </c>
      <c r="P182" t="s">
        <v>793</v>
      </c>
    </row>
    <row r="183" spans="12:16" x14ac:dyDescent="0.2">
      <c r="L183" t="str">
        <f t="shared" ca="1" si="4"/>
        <v>Oman</v>
      </c>
      <c r="M183" s="110" t="s">
        <v>328</v>
      </c>
      <c r="N183" s="110" t="s">
        <v>1173</v>
      </c>
      <c r="O183" t="s">
        <v>794</v>
      </c>
      <c r="P183" t="s">
        <v>795</v>
      </c>
    </row>
    <row r="184" spans="12:16" x14ac:dyDescent="0.2">
      <c r="L184" t="str">
        <f t="shared" ca="1" si="4"/>
        <v>Pakistan</v>
      </c>
      <c r="M184" s="110" t="s">
        <v>329</v>
      </c>
      <c r="N184" s="110" t="s">
        <v>1174</v>
      </c>
      <c r="O184" t="s">
        <v>796</v>
      </c>
      <c r="P184" t="s">
        <v>797</v>
      </c>
    </row>
    <row r="185" spans="12:16" x14ac:dyDescent="0.2">
      <c r="L185" t="str">
        <f t="shared" ca="1" si="4"/>
        <v>Palau</v>
      </c>
      <c r="M185" s="110" t="s">
        <v>330</v>
      </c>
      <c r="N185" s="110" t="s">
        <v>1175</v>
      </c>
      <c r="O185" t="s">
        <v>330</v>
      </c>
      <c r="P185" t="s">
        <v>798</v>
      </c>
    </row>
    <row r="186" spans="12:16" x14ac:dyDescent="0.2">
      <c r="L186" t="str">
        <f t="shared" ca="1" si="4"/>
        <v>Palestine</v>
      </c>
      <c r="M186" s="110" t="s">
        <v>429</v>
      </c>
      <c r="N186" s="110" t="s">
        <v>1176</v>
      </c>
      <c r="O186" t="s">
        <v>799</v>
      </c>
      <c r="P186" t="s">
        <v>800</v>
      </c>
    </row>
    <row r="187" spans="12:16" x14ac:dyDescent="0.2">
      <c r="L187" t="str">
        <f t="shared" ca="1" si="4"/>
        <v>Panama</v>
      </c>
      <c r="M187" s="110" t="s">
        <v>331</v>
      </c>
      <c r="N187" s="110" t="s">
        <v>1177</v>
      </c>
      <c r="O187" t="s">
        <v>801</v>
      </c>
      <c r="P187" t="s">
        <v>802</v>
      </c>
    </row>
    <row r="188" spans="12:16" x14ac:dyDescent="0.2">
      <c r="L188" t="str">
        <f t="shared" ca="1" si="4"/>
        <v>Papua New Guinea</v>
      </c>
      <c r="M188" s="110" t="s">
        <v>332</v>
      </c>
      <c r="N188" s="110" t="s">
        <v>1178</v>
      </c>
      <c r="O188" t="s">
        <v>803</v>
      </c>
      <c r="P188" t="s">
        <v>804</v>
      </c>
    </row>
    <row r="189" spans="12:16" x14ac:dyDescent="0.2">
      <c r="L189" t="str">
        <f t="shared" ca="1" si="4"/>
        <v>Paraguay</v>
      </c>
      <c r="M189" s="110" t="s">
        <v>333</v>
      </c>
      <c r="N189" s="110" t="s">
        <v>1179</v>
      </c>
      <c r="O189" t="s">
        <v>333</v>
      </c>
      <c r="P189" t="s">
        <v>805</v>
      </c>
    </row>
    <row r="190" spans="12:16" x14ac:dyDescent="0.2">
      <c r="L190" t="str">
        <f t="shared" ca="1" si="4"/>
        <v>Peru</v>
      </c>
      <c r="M190" s="110" t="s">
        <v>334</v>
      </c>
      <c r="N190" s="110" t="s">
        <v>1180</v>
      </c>
      <c r="O190" t="s">
        <v>806</v>
      </c>
      <c r="P190" t="s">
        <v>807</v>
      </c>
    </row>
    <row r="191" spans="12:16" x14ac:dyDescent="0.2">
      <c r="L191" t="str">
        <f t="shared" ca="1" si="4"/>
        <v>Philippines</v>
      </c>
      <c r="M191" s="110" t="s">
        <v>335</v>
      </c>
      <c r="N191" s="110" t="s">
        <v>1181</v>
      </c>
      <c r="O191" t="s">
        <v>808</v>
      </c>
      <c r="P191" t="s">
        <v>809</v>
      </c>
    </row>
    <row r="192" spans="12:16" x14ac:dyDescent="0.2">
      <c r="L192" t="str">
        <f t="shared" ca="1" si="4"/>
        <v>Pitcairn</v>
      </c>
      <c r="M192" s="110" t="s">
        <v>336</v>
      </c>
      <c r="N192" s="110" t="s">
        <v>1182</v>
      </c>
      <c r="O192" t="s">
        <v>336</v>
      </c>
      <c r="P192" t="s">
        <v>810</v>
      </c>
    </row>
    <row r="193" spans="12:16" x14ac:dyDescent="0.2">
      <c r="L193" t="str">
        <f t="shared" ca="1" si="4"/>
        <v>Poland</v>
      </c>
      <c r="M193" s="110" t="s">
        <v>337</v>
      </c>
      <c r="N193" s="110" t="s">
        <v>1183</v>
      </c>
      <c r="O193" t="s">
        <v>811</v>
      </c>
      <c r="P193" t="s">
        <v>812</v>
      </c>
    </row>
    <row r="194" spans="12:16" x14ac:dyDescent="0.2">
      <c r="L194" t="str">
        <f t="shared" ca="1" si="4"/>
        <v>Polynesia</v>
      </c>
      <c r="M194" s="110" t="s">
        <v>430</v>
      </c>
      <c r="N194" s="110" t="s">
        <v>1184</v>
      </c>
      <c r="O194" t="s">
        <v>813</v>
      </c>
      <c r="P194" t="s">
        <v>814</v>
      </c>
    </row>
    <row r="195" spans="12:16" x14ac:dyDescent="0.2">
      <c r="L195" t="str">
        <f t="shared" ref="L195:L258" ca="1" si="5">OFFSET($M195,0,LangOffset,1,1)</f>
        <v>Portugal</v>
      </c>
      <c r="M195" s="110" t="s">
        <v>338</v>
      </c>
      <c r="N195" s="110" t="s">
        <v>1185</v>
      </c>
      <c r="O195" t="s">
        <v>338</v>
      </c>
      <c r="P195" t="s">
        <v>815</v>
      </c>
    </row>
    <row r="196" spans="12:16" x14ac:dyDescent="0.2">
      <c r="L196" t="str">
        <f t="shared" ca="1" si="5"/>
        <v>Puerto Rico</v>
      </c>
      <c r="M196" s="110" t="s">
        <v>339</v>
      </c>
      <c r="N196" s="110" t="s">
        <v>1186</v>
      </c>
      <c r="O196" t="s">
        <v>339</v>
      </c>
      <c r="P196" t="s">
        <v>816</v>
      </c>
    </row>
    <row r="197" spans="12:16" x14ac:dyDescent="0.2">
      <c r="L197" t="str">
        <f t="shared" ca="1" si="5"/>
        <v>Qatar</v>
      </c>
      <c r="M197" s="110" t="s">
        <v>340</v>
      </c>
      <c r="N197" s="110" t="s">
        <v>1187</v>
      </c>
      <c r="O197" t="s">
        <v>340</v>
      </c>
      <c r="P197" t="s">
        <v>817</v>
      </c>
    </row>
    <row r="198" spans="12:16" x14ac:dyDescent="0.2">
      <c r="L198" t="str">
        <f t="shared" ca="1" si="5"/>
        <v>Réunion</v>
      </c>
      <c r="M198" s="110" t="s">
        <v>341</v>
      </c>
      <c r="N198" s="110" t="s">
        <v>1188</v>
      </c>
      <c r="O198" t="s">
        <v>818</v>
      </c>
      <c r="P198" t="s">
        <v>819</v>
      </c>
    </row>
    <row r="199" spans="12:16" x14ac:dyDescent="0.2">
      <c r="L199" t="str">
        <f t="shared" ca="1" si="5"/>
        <v>Romania</v>
      </c>
      <c r="M199" s="110" t="s">
        <v>342</v>
      </c>
      <c r="N199" s="110" t="s">
        <v>1189</v>
      </c>
      <c r="O199" t="s">
        <v>820</v>
      </c>
      <c r="P199" t="s">
        <v>821</v>
      </c>
    </row>
    <row r="200" spans="12:16" x14ac:dyDescent="0.2">
      <c r="L200" t="str">
        <f t="shared" ca="1" si="5"/>
        <v>Russian Federation</v>
      </c>
      <c r="M200" s="110" t="s">
        <v>343</v>
      </c>
      <c r="N200" s="110" t="s">
        <v>1190</v>
      </c>
      <c r="O200" t="s">
        <v>822</v>
      </c>
      <c r="P200" t="s">
        <v>823</v>
      </c>
    </row>
    <row r="201" spans="12:16" x14ac:dyDescent="0.2">
      <c r="L201" t="str">
        <f t="shared" ca="1" si="5"/>
        <v>Rwanda</v>
      </c>
      <c r="M201" s="110" t="s">
        <v>344</v>
      </c>
      <c r="N201" s="110" t="s">
        <v>1191</v>
      </c>
      <c r="O201" t="s">
        <v>344</v>
      </c>
      <c r="P201" t="s">
        <v>824</v>
      </c>
    </row>
    <row r="202" spans="12:16" x14ac:dyDescent="0.2">
      <c r="L202" t="str">
        <f t="shared" ca="1" si="5"/>
        <v>Saint Helena</v>
      </c>
      <c r="M202" s="110" t="s">
        <v>345</v>
      </c>
      <c r="N202" s="110" t="s">
        <v>1192</v>
      </c>
      <c r="O202" t="s">
        <v>825</v>
      </c>
      <c r="P202" t="s">
        <v>826</v>
      </c>
    </row>
    <row r="203" spans="12:16" x14ac:dyDescent="0.2">
      <c r="L203" t="str">
        <f t="shared" ca="1" si="5"/>
        <v>Saint Kitts and Nevis</v>
      </c>
      <c r="M203" s="110" t="s">
        <v>346</v>
      </c>
      <c r="N203" s="110" t="s">
        <v>1193</v>
      </c>
      <c r="O203" t="s">
        <v>827</v>
      </c>
      <c r="P203" t="s">
        <v>828</v>
      </c>
    </row>
    <row r="204" spans="12:16" x14ac:dyDescent="0.2">
      <c r="L204" t="str">
        <f t="shared" ca="1" si="5"/>
        <v>Saint Lucia</v>
      </c>
      <c r="M204" s="110" t="s">
        <v>347</v>
      </c>
      <c r="N204" s="110" t="s">
        <v>1194</v>
      </c>
      <c r="O204" t="s">
        <v>829</v>
      </c>
      <c r="P204" t="s">
        <v>830</v>
      </c>
    </row>
    <row r="205" spans="12:16" x14ac:dyDescent="0.2">
      <c r="L205" t="str">
        <f t="shared" ca="1" si="5"/>
        <v>Saint Pierre and Miquelon</v>
      </c>
      <c r="M205" s="110" t="s">
        <v>348</v>
      </c>
      <c r="N205" s="110" t="s">
        <v>1195</v>
      </c>
      <c r="O205" t="s">
        <v>831</v>
      </c>
      <c r="P205" t="s">
        <v>832</v>
      </c>
    </row>
    <row r="206" spans="12:16" x14ac:dyDescent="0.2">
      <c r="L206" t="str">
        <f t="shared" ca="1" si="5"/>
        <v>Saint Vincent and Grenadines</v>
      </c>
      <c r="M206" s="110" t="s">
        <v>349</v>
      </c>
      <c r="N206" s="110" t="s">
        <v>1196</v>
      </c>
      <c r="O206" t="s">
        <v>833</v>
      </c>
      <c r="P206" t="s">
        <v>834</v>
      </c>
    </row>
    <row r="207" spans="12:16" x14ac:dyDescent="0.2">
      <c r="L207" t="str">
        <f t="shared" ca="1" si="5"/>
        <v>Samoa</v>
      </c>
      <c r="M207" s="110" t="s">
        <v>350</v>
      </c>
      <c r="N207" s="110" t="s">
        <v>1197</v>
      </c>
      <c r="O207" t="s">
        <v>350</v>
      </c>
      <c r="P207" t="s">
        <v>835</v>
      </c>
    </row>
    <row r="208" spans="12:16" x14ac:dyDescent="0.2">
      <c r="L208" t="str">
        <f t="shared" ca="1" si="5"/>
        <v>San Marino</v>
      </c>
      <c r="M208" s="110" t="s">
        <v>351</v>
      </c>
      <c r="N208" s="110" t="s">
        <v>1198</v>
      </c>
      <c r="O208" t="s">
        <v>351</v>
      </c>
      <c r="P208" t="s">
        <v>836</v>
      </c>
    </row>
    <row r="209" spans="12:16" x14ac:dyDescent="0.2">
      <c r="L209" t="str">
        <f t="shared" ca="1" si="5"/>
        <v>Sao Tome and Principe</v>
      </c>
      <c r="M209" s="110" t="s">
        <v>352</v>
      </c>
      <c r="N209" s="110" t="s">
        <v>1199</v>
      </c>
      <c r="O209" t="s">
        <v>837</v>
      </c>
      <c r="P209" t="s">
        <v>838</v>
      </c>
    </row>
    <row r="210" spans="12:16" x14ac:dyDescent="0.2">
      <c r="L210" t="str">
        <f t="shared" ca="1" si="5"/>
        <v>Saudi Arabia</v>
      </c>
      <c r="M210" s="110" t="s">
        <v>353</v>
      </c>
      <c r="N210" s="110" t="s">
        <v>1200</v>
      </c>
      <c r="O210" t="s">
        <v>839</v>
      </c>
      <c r="P210" t="s">
        <v>840</v>
      </c>
    </row>
    <row r="211" spans="12:16" x14ac:dyDescent="0.2">
      <c r="L211" t="str">
        <f t="shared" ca="1" si="5"/>
        <v>Senegal</v>
      </c>
      <c r="M211" s="110" t="s">
        <v>354</v>
      </c>
      <c r="N211" s="110" t="s">
        <v>1201</v>
      </c>
      <c r="O211" t="s">
        <v>354</v>
      </c>
      <c r="P211" t="s">
        <v>841</v>
      </c>
    </row>
    <row r="212" spans="12:16" x14ac:dyDescent="0.2">
      <c r="L212" t="str">
        <f t="shared" ca="1" si="5"/>
        <v>Serbia</v>
      </c>
      <c r="M212" s="110" t="s">
        <v>355</v>
      </c>
      <c r="N212" s="110" t="s">
        <v>1202</v>
      </c>
      <c r="O212" t="s">
        <v>355</v>
      </c>
      <c r="P212" t="s">
        <v>842</v>
      </c>
    </row>
    <row r="213" spans="12:16" x14ac:dyDescent="0.2">
      <c r="L213" t="str">
        <f t="shared" ca="1" si="5"/>
        <v>Seychelles</v>
      </c>
      <c r="M213" s="110" t="s">
        <v>356</v>
      </c>
      <c r="N213" s="110" t="s">
        <v>1203</v>
      </c>
      <c r="O213" t="s">
        <v>356</v>
      </c>
      <c r="P213" t="s">
        <v>843</v>
      </c>
    </row>
    <row r="214" spans="12:16" x14ac:dyDescent="0.2">
      <c r="L214" t="str">
        <f t="shared" ca="1" si="5"/>
        <v>Sierra Leone</v>
      </c>
      <c r="M214" s="110" t="s">
        <v>357</v>
      </c>
      <c r="N214" s="110" t="s">
        <v>1204</v>
      </c>
      <c r="O214" t="s">
        <v>844</v>
      </c>
      <c r="P214" t="s">
        <v>845</v>
      </c>
    </row>
    <row r="215" spans="12:16" x14ac:dyDescent="0.2">
      <c r="L215" t="str">
        <f t="shared" ca="1" si="5"/>
        <v>Singapore</v>
      </c>
      <c r="M215" s="110" t="s">
        <v>358</v>
      </c>
      <c r="N215" s="110" t="s">
        <v>1205</v>
      </c>
      <c r="O215" t="s">
        <v>846</v>
      </c>
      <c r="P215" t="s">
        <v>847</v>
      </c>
    </row>
    <row r="216" spans="12:16" x14ac:dyDescent="0.2">
      <c r="L216" t="str">
        <f t="shared" ca="1" si="5"/>
        <v>Sint Maarten (Dutch part)</v>
      </c>
      <c r="M216" s="110" t="s">
        <v>431</v>
      </c>
      <c r="N216" s="110" t="s">
        <v>1206</v>
      </c>
      <c r="O216" t="s">
        <v>848</v>
      </c>
      <c r="P216" t="s">
        <v>849</v>
      </c>
    </row>
    <row r="217" spans="12:16" x14ac:dyDescent="0.2">
      <c r="L217" t="str">
        <f t="shared" ca="1" si="5"/>
        <v>Slovakia</v>
      </c>
      <c r="M217" s="110" t="s">
        <v>359</v>
      </c>
      <c r="N217" s="110" t="s">
        <v>1207</v>
      </c>
      <c r="O217" t="s">
        <v>850</v>
      </c>
      <c r="P217" t="s">
        <v>851</v>
      </c>
    </row>
    <row r="218" spans="12:16" x14ac:dyDescent="0.2">
      <c r="L218" t="str">
        <f t="shared" ca="1" si="5"/>
        <v>Slovenia</v>
      </c>
      <c r="M218" s="110" t="s">
        <v>360</v>
      </c>
      <c r="N218" s="110" t="s">
        <v>1208</v>
      </c>
      <c r="O218" t="s">
        <v>852</v>
      </c>
      <c r="P218" t="s">
        <v>853</v>
      </c>
    </row>
    <row r="219" spans="12:16" x14ac:dyDescent="0.2">
      <c r="L219" t="str">
        <f t="shared" ca="1" si="5"/>
        <v>Solomon Islands</v>
      </c>
      <c r="M219" s="110" t="s">
        <v>361</v>
      </c>
      <c r="N219" s="110" t="s">
        <v>1209</v>
      </c>
      <c r="O219" t="s">
        <v>854</v>
      </c>
      <c r="P219" t="s">
        <v>855</v>
      </c>
    </row>
    <row r="220" spans="12:16" x14ac:dyDescent="0.2">
      <c r="L220" t="str">
        <f t="shared" ca="1" si="5"/>
        <v>Somalia</v>
      </c>
      <c r="M220" s="110" t="s">
        <v>362</v>
      </c>
      <c r="N220" s="110" t="s">
        <v>1210</v>
      </c>
      <c r="O220" t="s">
        <v>362</v>
      </c>
      <c r="P220" t="s">
        <v>856</v>
      </c>
    </row>
    <row r="221" spans="12:16" x14ac:dyDescent="0.2">
      <c r="L221" t="str">
        <f t="shared" ca="1" si="5"/>
        <v>South Africa</v>
      </c>
      <c r="M221" s="110" t="s">
        <v>363</v>
      </c>
      <c r="N221" s="110" t="s">
        <v>1211</v>
      </c>
      <c r="O221" t="s">
        <v>857</v>
      </c>
      <c r="P221" t="s">
        <v>858</v>
      </c>
    </row>
    <row r="222" spans="12:16" x14ac:dyDescent="0.2">
      <c r="L222" t="str">
        <f t="shared" ca="1" si="5"/>
        <v>South America</v>
      </c>
      <c r="M222" s="110" t="s">
        <v>432</v>
      </c>
      <c r="N222" s="110" t="s">
        <v>1212</v>
      </c>
      <c r="O222" t="s">
        <v>859</v>
      </c>
      <c r="P222" t="s">
        <v>860</v>
      </c>
    </row>
    <row r="223" spans="12:16" x14ac:dyDescent="0.2">
      <c r="L223" t="str">
        <f t="shared" ca="1" si="5"/>
        <v>South Sudan</v>
      </c>
      <c r="M223" s="110" t="s">
        <v>364</v>
      </c>
      <c r="N223" s="110" t="s">
        <v>1213</v>
      </c>
      <c r="O223" t="s">
        <v>861</v>
      </c>
      <c r="P223" t="s">
        <v>862</v>
      </c>
    </row>
    <row r="224" spans="12:16" x14ac:dyDescent="0.2">
      <c r="L224" t="str">
        <f t="shared" ca="1" si="5"/>
        <v>South-Eastern Asia</v>
      </c>
      <c r="M224" s="110" t="s">
        <v>433</v>
      </c>
      <c r="N224" s="110" t="s">
        <v>1214</v>
      </c>
      <c r="O224" t="s">
        <v>863</v>
      </c>
      <c r="P224" t="s">
        <v>864</v>
      </c>
    </row>
    <row r="225" spans="12:16" x14ac:dyDescent="0.2">
      <c r="L225" t="str">
        <f t="shared" ca="1" si="5"/>
        <v>Southern Africa</v>
      </c>
      <c r="M225" s="110" t="s">
        <v>434</v>
      </c>
      <c r="N225" s="110" t="s">
        <v>1215</v>
      </c>
      <c r="O225" t="s">
        <v>865</v>
      </c>
      <c r="P225" t="s">
        <v>866</v>
      </c>
    </row>
    <row r="226" spans="12:16" x14ac:dyDescent="0.2">
      <c r="L226" t="str">
        <f t="shared" ca="1" si="5"/>
        <v>Southern Asia</v>
      </c>
      <c r="M226" s="110" t="s">
        <v>435</v>
      </c>
      <c r="N226" s="110" t="s">
        <v>1216</v>
      </c>
      <c r="O226" t="s">
        <v>867</v>
      </c>
      <c r="P226" t="s">
        <v>868</v>
      </c>
    </row>
    <row r="227" spans="12:16" x14ac:dyDescent="0.2">
      <c r="L227" t="str">
        <f t="shared" ca="1" si="5"/>
        <v>Southern Europe</v>
      </c>
      <c r="M227" s="110" t="s">
        <v>436</v>
      </c>
      <c r="N227" s="110" t="s">
        <v>1217</v>
      </c>
      <c r="O227" t="s">
        <v>869</v>
      </c>
      <c r="P227" t="s">
        <v>870</v>
      </c>
    </row>
    <row r="228" spans="12:16" x14ac:dyDescent="0.2">
      <c r="L228" t="str">
        <f t="shared" ca="1" si="5"/>
        <v>Spain</v>
      </c>
      <c r="M228" s="110" t="s">
        <v>365</v>
      </c>
      <c r="N228" s="110" t="s">
        <v>1218</v>
      </c>
      <c r="O228" t="s">
        <v>871</v>
      </c>
      <c r="P228" t="s">
        <v>872</v>
      </c>
    </row>
    <row r="229" spans="12:16" x14ac:dyDescent="0.2">
      <c r="L229" t="str">
        <f t="shared" ca="1" si="5"/>
        <v>Sri Lanka</v>
      </c>
      <c r="M229" s="110" t="s">
        <v>366</v>
      </c>
      <c r="N229" s="110" t="s">
        <v>1219</v>
      </c>
      <c r="O229" t="s">
        <v>366</v>
      </c>
      <c r="P229" t="s">
        <v>873</v>
      </c>
    </row>
    <row r="230" spans="12:16" x14ac:dyDescent="0.2">
      <c r="L230" t="str">
        <f t="shared" ca="1" si="5"/>
        <v>Sudan</v>
      </c>
      <c r="M230" s="110" t="s">
        <v>367</v>
      </c>
      <c r="N230" s="110" t="s">
        <v>1220</v>
      </c>
      <c r="O230" t="s">
        <v>874</v>
      </c>
      <c r="P230" t="s">
        <v>875</v>
      </c>
    </row>
    <row r="231" spans="12:16" x14ac:dyDescent="0.2">
      <c r="L231" t="str">
        <f t="shared" ca="1" si="5"/>
        <v>Suriname</v>
      </c>
      <c r="M231" s="110" t="s">
        <v>368</v>
      </c>
      <c r="N231" s="110" t="s">
        <v>1221</v>
      </c>
      <c r="O231" t="s">
        <v>368</v>
      </c>
      <c r="P231" t="s">
        <v>876</v>
      </c>
    </row>
    <row r="232" spans="12:16" x14ac:dyDescent="0.2">
      <c r="L232" t="str">
        <f t="shared" ca="1" si="5"/>
        <v>Svalbard and Jan Mayen Islands</v>
      </c>
      <c r="M232" s="110" t="s">
        <v>369</v>
      </c>
      <c r="N232" s="110" t="s">
        <v>1222</v>
      </c>
      <c r="O232" t="s">
        <v>877</v>
      </c>
      <c r="P232" t="s">
        <v>878</v>
      </c>
    </row>
    <row r="233" spans="12:16" x14ac:dyDescent="0.2">
      <c r="L233" t="str">
        <f t="shared" ca="1" si="5"/>
        <v>Swaziland</v>
      </c>
      <c r="M233" s="110" t="s">
        <v>370</v>
      </c>
      <c r="N233" s="110" t="s">
        <v>1223</v>
      </c>
      <c r="O233" t="s">
        <v>879</v>
      </c>
      <c r="P233" t="s">
        <v>880</v>
      </c>
    </row>
    <row r="234" spans="12:16" x14ac:dyDescent="0.2">
      <c r="L234" t="str">
        <f t="shared" ca="1" si="5"/>
        <v>Sweden</v>
      </c>
      <c r="M234" s="110" t="s">
        <v>371</v>
      </c>
      <c r="N234" s="110" t="s">
        <v>1224</v>
      </c>
      <c r="O234" t="s">
        <v>881</v>
      </c>
      <c r="P234" t="s">
        <v>882</v>
      </c>
    </row>
    <row r="235" spans="12:16" x14ac:dyDescent="0.2">
      <c r="L235" t="str">
        <f t="shared" ca="1" si="5"/>
        <v>Switzerland</v>
      </c>
      <c r="M235" s="110" t="s">
        <v>372</v>
      </c>
      <c r="N235" s="110" t="s">
        <v>1225</v>
      </c>
      <c r="O235" t="s">
        <v>883</v>
      </c>
      <c r="P235" t="s">
        <v>884</v>
      </c>
    </row>
    <row r="236" spans="12:16" x14ac:dyDescent="0.2">
      <c r="L236" t="str">
        <f t="shared" ca="1" si="5"/>
        <v>Syrian Arab Republic</v>
      </c>
      <c r="M236" s="110" t="s">
        <v>373</v>
      </c>
      <c r="N236" s="110" t="s">
        <v>1226</v>
      </c>
      <c r="O236" t="s">
        <v>885</v>
      </c>
      <c r="P236" t="s">
        <v>886</v>
      </c>
    </row>
    <row r="237" spans="12:16" x14ac:dyDescent="0.2">
      <c r="L237" t="str">
        <f t="shared" ca="1" si="5"/>
        <v>Taiwan</v>
      </c>
      <c r="M237" s="110" t="s">
        <v>374</v>
      </c>
      <c r="N237" s="110" t="s">
        <v>1227</v>
      </c>
      <c r="O237" t="s">
        <v>887</v>
      </c>
      <c r="P237" t="s">
        <v>888</v>
      </c>
    </row>
    <row r="238" spans="12:16" x14ac:dyDescent="0.2">
      <c r="L238" t="str">
        <f t="shared" ca="1" si="5"/>
        <v>Tajikistan</v>
      </c>
      <c r="M238" s="110" t="s">
        <v>375</v>
      </c>
      <c r="N238" s="110" t="s">
        <v>1228</v>
      </c>
      <c r="O238" t="s">
        <v>889</v>
      </c>
      <c r="P238" t="s">
        <v>890</v>
      </c>
    </row>
    <row r="239" spans="12:16" x14ac:dyDescent="0.2">
      <c r="L239" t="str">
        <f t="shared" ca="1" si="5"/>
        <v>Tanzania (United Republic)</v>
      </c>
      <c r="M239" s="110" t="s">
        <v>376</v>
      </c>
      <c r="N239" s="110" t="s">
        <v>1229</v>
      </c>
      <c r="O239" t="s">
        <v>891</v>
      </c>
      <c r="P239" t="s">
        <v>892</v>
      </c>
    </row>
    <row r="240" spans="12:16" x14ac:dyDescent="0.2">
      <c r="L240" t="str">
        <f t="shared" ca="1" si="5"/>
        <v>Thailand</v>
      </c>
      <c r="M240" s="110" t="s">
        <v>377</v>
      </c>
      <c r="N240" s="110" t="s">
        <v>1230</v>
      </c>
      <c r="O240" t="s">
        <v>893</v>
      </c>
      <c r="P240" t="s">
        <v>894</v>
      </c>
    </row>
    <row r="241" spans="12:16" x14ac:dyDescent="0.2">
      <c r="L241" t="str">
        <f t="shared" ca="1" si="5"/>
        <v>Timor-Leste</v>
      </c>
      <c r="M241" s="110" t="s">
        <v>378</v>
      </c>
      <c r="N241" s="110" t="s">
        <v>1231</v>
      </c>
      <c r="O241" t="s">
        <v>378</v>
      </c>
      <c r="P241" t="s">
        <v>895</v>
      </c>
    </row>
    <row r="242" spans="12:16" x14ac:dyDescent="0.2">
      <c r="L242" t="str">
        <f t="shared" ca="1" si="5"/>
        <v>Togo</v>
      </c>
      <c r="M242" s="110" t="s">
        <v>379</v>
      </c>
      <c r="N242" s="110" t="s">
        <v>1232</v>
      </c>
      <c r="O242" t="s">
        <v>379</v>
      </c>
      <c r="P242" t="s">
        <v>896</v>
      </c>
    </row>
    <row r="243" spans="12:16" x14ac:dyDescent="0.2">
      <c r="L243" t="str">
        <f t="shared" ca="1" si="5"/>
        <v>Tokelau</v>
      </c>
      <c r="M243" s="110" t="s">
        <v>380</v>
      </c>
      <c r="N243" s="110" t="s">
        <v>1233</v>
      </c>
      <c r="O243" t="s">
        <v>380</v>
      </c>
      <c r="P243" t="s">
        <v>897</v>
      </c>
    </row>
    <row r="244" spans="12:16" x14ac:dyDescent="0.2">
      <c r="L244" t="str">
        <f t="shared" ca="1" si="5"/>
        <v>Tonga</v>
      </c>
      <c r="M244" s="110" t="s">
        <v>381</v>
      </c>
      <c r="N244" s="110" t="s">
        <v>1234</v>
      </c>
      <c r="O244" t="s">
        <v>381</v>
      </c>
      <c r="P244" t="s">
        <v>898</v>
      </c>
    </row>
    <row r="245" spans="12:16" x14ac:dyDescent="0.2">
      <c r="L245" t="str">
        <f t="shared" ca="1" si="5"/>
        <v>Trinidad and Tobago</v>
      </c>
      <c r="M245" s="110" t="s">
        <v>382</v>
      </c>
      <c r="N245" s="110" t="s">
        <v>1235</v>
      </c>
      <c r="O245" t="s">
        <v>899</v>
      </c>
      <c r="P245" t="s">
        <v>900</v>
      </c>
    </row>
    <row r="246" spans="12:16" x14ac:dyDescent="0.2">
      <c r="L246" t="str">
        <f t="shared" ca="1" si="5"/>
        <v>Tunisia</v>
      </c>
      <c r="M246" s="110" t="s">
        <v>383</v>
      </c>
      <c r="N246" s="110" t="s">
        <v>1236</v>
      </c>
      <c r="O246" t="s">
        <v>901</v>
      </c>
      <c r="P246" t="s">
        <v>902</v>
      </c>
    </row>
    <row r="247" spans="12:16" x14ac:dyDescent="0.2">
      <c r="L247" t="str">
        <f t="shared" ca="1" si="5"/>
        <v>Turkey</v>
      </c>
      <c r="M247" s="110" t="s">
        <v>384</v>
      </c>
      <c r="N247" s="110" t="s">
        <v>1237</v>
      </c>
      <c r="O247" t="s">
        <v>903</v>
      </c>
      <c r="P247" t="s">
        <v>904</v>
      </c>
    </row>
    <row r="248" spans="12:16" x14ac:dyDescent="0.2">
      <c r="L248" t="str">
        <f t="shared" ca="1" si="5"/>
        <v>Turkmenistan</v>
      </c>
      <c r="M248" s="110" t="s">
        <v>385</v>
      </c>
      <c r="N248" s="110" t="s">
        <v>1238</v>
      </c>
      <c r="O248" t="s">
        <v>905</v>
      </c>
      <c r="P248" t="s">
        <v>906</v>
      </c>
    </row>
    <row r="249" spans="12:16" x14ac:dyDescent="0.2">
      <c r="L249" t="str">
        <f t="shared" ca="1" si="5"/>
        <v>Turks and Caicos Islands</v>
      </c>
      <c r="M249" s="110" t="s">
        <v>386</v>
      </c>
      <c r="N249" s="110" t="s">
        <v>1239</v>
      </c>
      <c r="O249" t="s">
        <v>907</v>
      </c>
      <c r="P249" t="s">
        <v>908</v>
      </c>
    </row>
    <row r="250" spans="12:16" x14ac:dyDescent="0.2">
      <c r="L250" t="str">
        <f t="shared" ca="1" si="5"/>
        <v>Tuvalu</v>
      </c>
      <c r="M250" s="110" t="s">
        <v>387</v>
      </c>
      <c r="N250" s="110" t="s">
        <v>1240</v>
      </c>
      <c r="O250" t="s">
        <v>387</v>
      </c>
      <c r="P250" t="s">
        <v>909</v>
      </c>
    </row>
    <row r="251" spans="12:16" x14ac:dyDescent="0.2">
      <c r="L251" t="str">
        <f t="shared" ca="1" si="5"/>
        <v>Uganda</v>
      </c>
      <c r="M251" s="110" t="s">
        <v>388</v>
      </c>
      <c r="N251" s="110" t="s">
        <v>1241</v>
      </c>
      <c r="O251" t="s">
        <v>388</v>
      </c>
      <c r="P251" t="s">
        <v>910</v>
      </c>
    </row>
    <row r="252" spans="12:16" x14ac:dyDescent="0.2">
      <c r="L252" t="str">
        <f t="shared" ca="1" si="5"/>
        <v>Ukraine</v>
      </c>
      <c r="M252" s="110" t="s">
        <v>389</v>
      </c>
      <c r="N252" s="110" t="s">
        <v>1242</v>
      </c>
      <c r="O252" t="s">
        <v>911</v>
      </c>
      <c r="P252" t="s">
        <v>912</v>
      </c>
    </row>
    <row r="253" spans="12:16" x14ac:dyDescent="0.2">
      <c r="L253" t="str">
        <f t="shared" ca="1" si="5"/>
        <v>United Arab Emirates</v>
      </c>
      <c r="M253" s="110" t="s">
        <v>390</v>
      </c>
      <c r="N253" s="110" t="s">
        <v>1243</v>
      </c>
      <c r="O253" t="s">
        <v>913</v>
      </c>
      <c r="P253" t="s">
        <v>914</v>
      </c>
    </row>
    <row r="254" spans="12:16" x14ac:dyDescent="0.2">
      <c r="L254" t="str">
        <f t="shared" ca="1" si="5"/>
        <v>United Kingdom</v>
      </c>
      <c r="M254" s="110" t="s">
        <v>391</v>
      </c>
      <c r="N254" s="110" t="s">
        <v>1244</v>
      </c>
      <c r="O254" t="s">
        <v>915</v>
      </c>
      <c r="P254" t="s">
        <v>916</v>
      </c>
    </row>
    <row r="255" spans="12:16" x14ac:dyDescent="0.2">
      <c r="L255" t="str">
        <f t="shared" ca="1" si="5"/>
        <v>United States</v>
      </c>
      <c r="M255" s="110" t="s">
        <v>392</v>
      </c>
      <c r="N255" s="110" t="s">
        <v>1245</v>
      </c>
      <c r="O255" t="s">
        <v>917</v>
      </c>
      <c r="P255" t="s">
        <v>918</v>
      </c>
    </row>
    <row r="256" spans="12:16" x14ac:dyDescent="0.2">
      <c r="L256" t="str">
        <f t="shared" ca="1" si="5"/>
        <v>United States Virgin Islands</v>
      </c>
      <c r="M256" s="110" t="s">
        <v>393</v>
      </c>
      <c r="N256" s="110" t="s">
        <v>1246</v>
      </c>
      <c r="O256" t="s">
        <v>919</v>
      </c>
      <c r="P256" t="s">
        <v>920</v>
      </c>
    </row>
    <row r="257" spans="12:16" x14ac:dyDescent="0.2">
      <c r="L257" t="str">
        <f t="shared" ca="1" si="5"/>
        <v>Uruguay</v>
      </c>
      <c r="M257" s="110" t="s">
        <v>394</v>
      </c>
      <c r="N257" s="110" t="s">
        <v>1247</v>
      </c>
      <c r="O257" t="s">
        <v>394</v>
      </c>
      <c r="P257" t="s">
        <v>921</v>
      </c>
    </row>
    <row r="258" spans="12:16" x14ac:dyDescent="0.2">
      <c r="L258" t="str">
        <f t="shared" ca="1" si="5"/>
        <v>Uzbekistan</v>
      </c>
      <c r="M258" s="110" t="s">
        <v>395</v>
      </c>
      <c r="N258" s="110" t="s">
        <v>1248</v>
      </c>
      <c r="O258" t="s">
        <v>922</v>
      </c>
      <c r="P258" t="s">
        <v>923</v>
      </c>
    </row>
    <row r="259" spans="12:16" x14ac:dyDescent="0.2">
      <c r="L259" t="str">
        <f t="shared" ref="L259:L271" ca="1" si="6">OFFSET($M259,0,LangOffset,1,1)</f>
        <v>Vanuatu</v>
      </c>
      <c r="M259" s="110" t="s">
        <v>396</v>
      </c>
      <c r="N259" s="110" t="s">
        <v>1249</v>
      </c>
      <c r="O259" t="s">
        <v>396</v>
      </c>
      <c r="P259" t="s">
        <v>924</v>
      </c>
    </row>
    <row r="260" spans="12:16" x14ac:dyDescent="0.2">
      <c r="L260" t="str">
        <f t="shared" ca="1" si="6"/>
        <v>Venezuela</v>
      </c>
      <c r="M260" s="110" t="s">
        <v>397</v>
      </c>
      <c r="N260" s="110" t="s">
        <v>1250</v>
      </c>
      <c r="O260" t="s">
        <v>397</v>
      </c>
      <c r="P260" t="s">
        <v>925</v>
      </c>
    </row>
    <row r="261" spans="12:16" x14ac:dyDescent="0.2">
      <c r="L261" t="str">
        <f t="shared" ca="1" si="6"/>
        <v>Viet Nam</v>
      </c>
      <c r="M261" s="110" t="s">
        <v>398</v>
      </c>
      <c r="N261" s="110" t="s">
        <v>1251</v>
      </c>
      <c r="O261" t="s">
        <v>398</v>
      </c>
      <c r="P261" t="s">
        <v>926</v>
      </c>
    </row>
    <row r="262" spans="12:16" x14ac:dyDescent="0.2">
      <c r="L262" t="str">
        <f t="shared" ca="1" si="6"/>
        <v>Wallis and Futuna Islands</v>
      </c>
      <c r="M262" s="110" t="s">
        <v>399</v>
      </c>
      <c r="N262" s="110" t="s">
        <v>1252</v>
      </c>
      <c r="O262" t="s">
        <v>927</v>
      </c>
      <c r="P262" t="s">
        <v>928</v>
      </c>
    </row>
    <row r="263" spans="12:16" x14ac:dyDescent="0.2">
      <c r="L263" t="str">
        <f t="shared" ca="1" si="6"/>
        <v>Western Africa</v>
      </c>
      <c r="M263" s="110" t="s">
        <v>437</v>
      </c>
      <c r="N263" s="110" t="s">
        <v>1253</v>
      </c>
      <c r="O263" t="s">
        <v>929</v>
      </c>
      <c r="P263" t="s">
        <v>930</v>
      </c>
    </row>
    <row r="264" spans="12:16" x14ac:dyDescent="0.2">
      <c r="L264" t="str">
        <f t="shared" ca="1" si="6"/>
        <v>Western Asia</v>
      </c>
      <c r="M264" s="110" t="s">
        <v>438</v>
      </c>
      <c r="N264" s="110" t="s">
        <v>1254</v>
      </c>
      <c r="O264" t="s">
        <v>931</v>
      </c>
      <c r="P264" t="s">
        <v>932</v>
      </c>
    </row>
    <row r="265" spans="12:16" x14ac:dyDescent="0.2">
      <c r="L265" t="str">
        <f t="shared" ca="1" si="6"/>
        <v>Western Europe</v>
      </c>
      <c r="M265" s="110" t="s">
        <v>439</v>
      </c>
      <c r="N265" s="110" t="s">
        <v>1255</v>
      </c>
      <c r="O265" t="s">
        <v>933</v>
      </c>
      <c r="P265" t="s">
        <v>934</v>
      </c>
    </row>
    <row r="266" spans="12:16" x14ac:dyDescent="0.2">
      <c r="L266" t="str">
        <f t="shared" ca="1" si="6"/>
        <v>Western Sahara</v>
      </c>
      <c r="M266" s="110" t="s">
        <v>400</v>
      </c>
      <c r="N266" s="110" t="s">
        <v>1256</v>
      </c>
      <c r="O266" t="s">
        <v>935</v>
      </c>
      <c r="P266" t="s">
        <v>936</v>
      </c>
    </row>
    <row r="267" spans="12:16" x14ac:dyDescent="0.2">
      <c r="L267" t="str">
        <f t="shared" ca="1" si="6"/>
        <v>World</v>
      </c>
      <c r="M267" s="110" t="s">
        <v>440</v>
      </c>
      <c r="N267" s="110" t="s">
        <v>1257</v>
      </c>
      <c r="O267" t="s">
        <v>937</v>
      </c>
      <c r="P267" t="s">
        <v>938</v>
      </c>
    </row>
    <row r="268" spans="12:16" x14ac:dyDescent="0.2">
      <c r="L268" t="str">
        <f t="shared" ca="1" si="6"/>
        <v>Yemen</v>
      </c>
      <c r="M268" s="110" t="s">
        <v>401</v>
      </c>
      <c r="N268" s="110" t="s">
        <v>1258</v>
      </c>
      <c r="O268" t="s">
        <v>401</v>
      </c>
      <c r="P268" t="s">
        <v>939</v>
      </c>
    </row>
    <row r="269" spans="12:16" x14ac:dyDescent="0.2">
      <c r="L269" t="str">
        <f t="shared" ca="1" si="6"/>
        <v>Zambia</v>
      </c>
      <c r="M269" s="110" t="s">
        <v>402</v>
      </c>
      <c r="N269" s="110" t="s">
        <v>1259</v>
      </c>
      <c r="O269" t="s">
        <v>402</v>
      </c>
      <c r="P269" t="s">
        <v>940</v>
      </c>
    </row>
    <row r="270" spans="12:16" x14ac:dyDescent="0.2">
      <c r="L270" t="str">
        <f t="shared" ca="1" si="6"/>
        <v>Zanzibar</v>
      </c>
      <c r="M270" s="110" t="s">
        <v>403</v>
      </c>
      <c r="N270" s="110" t="s">
        <v>1260</v>
      </c>
      <c r="O270" t="s">
        <v>403</v>
      </c>
      <c r="P270" t="s">
        <v>941</v>
      </c>
    </row>
    <row r="271" spans="12:16" x14ac:dyDescent="0.2">
      <c r="L271" t="str">
        <f t="shared" ca="1" si="6"/>
        <v>Zimbabwe</v>
      </c>
      <c r="M271" s="110" t="s">
        <v>404</v>
      </c>
      <c r="N271" s="110" t="s">
        <v>1261</v>
      </c>
      <c r="O271" t="s">
        <v>404</v>
      </c>
      <c r="P271" t="s">
        <v>942</v>
      </c>
    </row>
  </sheetData>
  <sheetProtection algorithmName="SHA-512" hashValue="Z9EVu9DQlrQWY0zYFhQ/UE1C6B36McNL1YpzkeB4OLwD6ZjxlLsEHnj5rXzbIrSl1GykFHXLMUtrc/KJkhnPoQ==" saltValue="NZDN/8DdzKQmPQyl/LbpBQ=="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500"/>
  <sheetViews>
    <sheetView zoomScale="70" zoomScaleNormal="70" workbookViewId="0">
      <selection activeCell="D20" sqref="D20"/>
    </sheetView>
  </sheetViews>
  <sheetFormatPr defaultColWidth="8.94921875" defaultRowHeight="13.5" x14ac:dyDescent="0.15"/>
  <cols>
    <col min="1" max="1" width="19.859375" style="8" customWidth="1"/>
    <col min="2" max="2" width="25.375" style="8" customWidth="1"/>
    <col min="3" max="3" width="19.859375" style="8" customWidth="1"/>
    <col min="4" max="4" width="26.48046875" style="17" customWidth="1"/>
    <col min="5" max="5" width="19.859375" style="8" customWidth="1"/>
    <col min="6" max="6" width="16.1796875" style="15" customWidth="1"/>
    <col min="7" max="7" width="33.7109375" style="8" customWidth="1"/>
    <col min="8" max="8" width="19.859375" style="8" customWidth="1"/>
    <col min="9" max="9" width="73.30859375" style="17" customWidth="1"/>
    <col min="10" max="10" width="71.59375" style="17" customWidth="1"/>
    <col min="11" max="11" width="36.8984375" style="8" customWidth="1"/>
    <col min="12" max="16384" width="8.94921875" style="8"/>
  </cols>
  <sheetData>
    <row r="1" spans="1:11" x14ac:dyDescent="0.15">
      <c r="A1" s="9" t="s">
        <v>22</v>
      </c>
      <c r="C1" s="10">
        <f>IF(Language="English",0,IF(Language="French",1,IF(Language="Spanish",2,IF(Language="Russian",3))))</f>
        <v>0</v>
      </c>
      <c r="D1" s="8"/>
      <c r="E1" s="10"/>
      <c r="F1" s="14"/>
      <c r="G1" s="11" t="s">
        <v>27</v>
      </c>
      <c r="H1" s="12"/>
      <c r="I1" s="18"/>
      <c r="J1" s="18"/>
      <c r="K1" s="12" t="s">
        <v>1899</v>
      </c>
    </row>
    <row r="2" spans="1:11" x14ac:dyDescent="0.15">
      <c r="A2" s="301" t="s">
        <v>28</v>
      </c>
      <c r="B2" s="301" t="s">
        <v>23</v>
      </c>
      <c r="C2" s="97" t="s">
        <v>29</v>
      </c>
      <c r="D2" s="97" t="s">
        <v>26</v>
      </c>
      <c r="E2" s="98" t="s">
        <v>30</v>
      </c>
      <c r="F2" s="14"/>
      <c r="G2" s="302" t="s">
        <v>28</v>
      </c>
      <c r="H2" s="301" t="s">
        <v>23</v>
      </c>
      <c r="I2" s="97" t="s">
        <v>29</v>
      </c>
      <c r="J2" s="97" t="s">
        <v>26</v>
      </c>
      <c r="K2" s="97" t="s">
        <v>30</v>
      </c>
    </row>
    <row r="3" spans="1:11" ht="15" x14ac:dyDescent="0.15">
      <c r="A3" s="8" t="str">
        <f t="shared" ref="A3:A34" ca="1" si="0">OFFSET($B3,0,LangOffset,1,1)</f>
        <v>Tuberculosis</v>
      </c>
      <c r="B3" s="17" t="s">
        <v>1900</v>
      </c>
      <c r="C3" s="124" t="s">
        <v>1901</v>
      </c>
      <c r="D3" s="124" t="s">
        <v>1900</v>
      </c>
      <c r="E3" s="124" t="s">
        <v>1902</v>
      </c>
      <c r="G3" s="8" t="str">
        <f t="shared" ref="G3:G65" ca="1" si="1">OFFSET($H3,0,LangOffset,1,1)</f>
        <v>INSTRUCTIONS - TB priority modules</v>
      </c>
      <c r="H3" s="17" t="s">
        <v>1903</v>
      </c>
      <c r="I3" s="124" t="s">
        <v>1904</v>
      </c>
      <c r="J3" s="124" t="s">
        <v>1905</v>
      </c>
      <c r="K3" s="124" t="s">
        <v>1906</v>
      </c>
    </row>
    <row r="4" spans="1:11" ht="15" x14ac:dyDescent="0.15">
      <c r="A4" s="8" t="str">
        <f t="shared" ca="1" si="0"/>
        <v>TB Programmatic Gap Table 1 (Per Priority Intervention)</v>
      </c>
      <c r="B4" s="17" t="s">
        <v>1907</v>
      </c>
      <c r="C4" s="124" t="s">
        <v>1908</v>
      </c>
      <c r="D4" s="160" t="s">
        <v>1909</v>
      </c>
      <c r="E4" s="124" t="s">
        <v>1910</v>
      </c>
      <c r="G4" s="8" t="str">
        <f t="shared" ca="1" si="1"/>
        <v xml:space="preserve">Instructions for filling tuberculosis programmatic gap table: </v>
      </c>
      <c r="H4" s="17" t="s">
        <v>1911</v>
      </c>
      <c r="I4" s="124" t="s">
        <v>1912</v>
      </c>
      <c r="J4" s="160" t="s">
        <v>1913</v>
      </c>
      <c r="K4" s="124" t="s">
        <v>1914</v>
      </c>
    </row>
    <row r="5" spans="1:11" ht="15" x14ac:dyDescent="0.15">
      <c r="A5" s="8" t="str">
        <f t="shared" ca="1" si="0"/>
        <v>TB Programmatic Gap Table 2 (Per Priority Intervention)</v>
      </c>
      <c r="B5" s="17" t="s">
        <v>1915</v>
      </c>
      <c r="C5" s="124" t="s">
        <v>1916</v>
      </c>
      <c r="D5" s="160" t="s">
        <v>1917</v>
      </c>
      <c r="E5" s="124" t="s">
        <v>1918</v>
      </c>
      <c r="G5" s="8"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H5" s="17" t="s">
        <v>1919</v>
      </c>
      <c r="I5" s="310" t="s">
        <v>1920</v>
      </c>
      <c r="J5" s="160" t="s">
        <v>1921</v>
      </c>
      <c r="K5" s="115" t="s">
        <v>1922</v>
      </c>
    </row>
    <row r="6" spans="1:11" ht="15" x14ac:dyDescent="0.15">
      <c r="A6" s="8" t="str">
        <f t="shared" ca="1" si="0"/>
        <v>TB Programmatic Gap Table 3 (Per Priority Intervention)</v>
      </c>
      <c r="B6" s="17" t="s">
        <v>1923</v>
      </c>
      <c r="C6" s="17" t="s">
        <v>1924</v>
      </c>
      <c r="D6" s="160" t="s">
        <v>1925</v>
      </c>
      <c r="E6" s="16" t="s">
        <v>1926</v>
      </c>
      <c r="G6" s="8"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7" t="s">
        <v>1927</v>
      </c>
      <c r="I6" s="156" t="s">
        <v>1928</v>
      </c>
      <c r="J6" s="160" t="s">
        <v>1929</v>
      </c>
      <c r="K6" s="124" t="s">
        <v>1930</v>
      </c>
    </row>
    <row r="7" spans="1:11" ht="15" x14ac:dyDescent="0.15">
      <c r="A7" s="8" t="str">
        <f t="shared" ca="1" si="0"/>
        <v>TB Programmatic Gap Table 4 (Per Priority Intervention)</v>
      </c>
      <c r="B7" s="17" t="s">
        <v>1931</v>
      </c>
      <c r="C7" s="17" t="s">
        <v>1932</v>
      </c>
      <c r="D7" s="160" t="s">
        <v>1933</v>
      </c>
      <c r="E7" s="16" t="s">
        <v>1934</v>
      </c>
      <c r="G7" s="8" t="str">
        <f t="shared" ca="1" si="1"/>
        <v>Reference: WHO- Stop TB Planning and Budgeting tool: http://www.who.int/tb/dots/planning_budgeting_tool/en/</v>
      </c>
      <c r="H7" s="17" t="s">
        <v>1935</v>
      </c>
      <c r="I7" s="125" t="s">
        <v>1936</v>
      </c>
      <c r="J7" s="124" t="s">
        <v>1937</v>
      </c>
      <c r="K7" s="124" t="s">
        <v>1938</v>
      </c>
    </row>
    <row r="8" spans="1:11" ht="15" x14ac:dyDescent="0.15">
      <c r="A8" s="8" t="str">
        <f t="shared" ca="1" si="0"/>
        <v>TB Programmatic Gap Table 5 (Per Priority Intervention)</v>
      </c>
      <c r="B8" s="17" t="s">
        <v>1939</v>
      </c>
      <c r="C8" s="17" t="s">
        <v>1940</v>
      </c>
      <c r="D8" s="160" t="s">
        <v>1941</v>
      </c>
      <c r="E8" s="16" t="s">
        <v>1942</v>
      </c>
      <c r="G8" s="8"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7" t="s">
        <v>164</v>
      </c>
      <c r="I8" s="156" t="s">
        <v>1943</v>
      </c>
      <c r="J8" s="160" t="s">
        <v>1944</v>
      </c>
      <c r="K8" s="124" t="s">
        <v>1945</v>
      </c>
    </row>
    <row r="9" spans="1:11" ht="15" x14ac:dyDescent="0.15">
      <c r="A9" s="8" t="str">
        <f t="shared" ca="1" si="0"/>
        <v>TB Programmatic Gap Table 6 (Per Priority Intervention)</v>
      </c>
      <c r="B9" s="17" t="s">
        <v>1946</v>
      </c>
      <c r="C9" s="17" t="s">
        <v>1947</v>
      </c>
      <c r="D9" s="160" t="s">
        <v>1948</v>
      </c>
      <c r="E9" s="16" t="s">
        <v>1949</v>
      </c>
      <c r="G9" s="8" t="str">
        <f t="shared" ca="1" si="1"/>
        <v>"TB Tables" Tab</v>
      </c>
      <c r="H9" s="17" t="s">
        <v>2085</v>
      </c>
      <c r="I9" s="159" t="s">
        <v>2086</v>
      </c>
      <c r="J9" s="124" t="s">
        <v>2087</v>
      </c>
      <c r="K9" s="124" t="s">
        <v>2088</v>
      </c>
    </row>
    <row r="10" spans="1:11" ht="15" x14ac:dyDescent="0.15">
      <c r="A10" s="8" t="str">
        <f t="shared" ca="1" si="0"/>
        <v>Priority Module</v>
      </c>
      <c r="B10" s="17" t="s">
        <v>32</v>
      </c>
      <c r="C10" s="124" t="s">
        <v>1271</v>
      </c>
      <c r="D10" s="124" t="s">
        <v>1366</v>
      </c>
      <c r="E10" s="124" t="s">
        <v>72</v>
      </c>
      <c r="G10" s="8" t="str">
        <f t="shared" ca="1" si="1"/>
        <v>TB care and prevention- Case detection and diagnosis</v>
      </c>
      <c r="H10" s="17" t="s">
        <v>1854</v>
      </c>
      <c r="I10" s="114" t="s">
        <v>1950</v>
      </c>
      <c r="J10" s="124" t="s">
        <v>1951</v>
      </c>
      <c r="K10" s="115" t="s">
        <v>1952</v>
      </c>
    </row>
    <row r="11" spans="1:11" ht="15" x14ac:dyDescent="0.15">
      <c r="A11" s="8" t="str">
        <f t="shared" ca="1" si="0"/>
        <v>Selected coverage indicator</v>
      </c>
      <c r="B11" s="17" t="s">
        <v>1</v>
      </c>
      <c r="C11" s="124" t="s">
        <v>1272</v>
      </c>
      <c r="D11" s="124" t="s">
        <v>55</v>
      </c>
      <c r="E11" s="124" t="s">
        <v>73</v>
      </c>
      <c r="G11" s="8" t="str">
        <f t="shared" ca="1" si="1"/>
        <v>Coverage indicator: Number of notified cases of all forms of TB- bacteriologically confirmed plus clinically diagnosed (new and relapse)</v>
      </c>
      <c r="H11" s="17" t="s">
        <v>1953</v>
      </c>
      <c r="I11" s="114" t="s">
        <v>1954</v>
      </c>
      <c r="J11" s="115" t="s">
        <v>1955</v>
      </c>
      <c r="K11" s="130" t="s">
        <v>1956</v>
      </c>
    </row>
    <row r="12" spans="1:11" ht="15" x14ac:dyDescent="0.15">
      <c r="A12" s="8" t="str">
        <f t="shared" ca="1" si="0"/>
        <v>Current national coverage</v>
      </c>
      <c r="B12" s="17" t="s">
        <v>13</v>
      </c>
      <c r="C12" s="124" t="s">
        <v>1274</v>
      </c>
      <c r="D12" s="124" t="s">
        <v>56</v>
      </c>
      <c r="E12" s="124" t="s">
        <v>74</v>
      </c>
      <c r="G12" s="8" t="str">
        <f t="shared" ca="1" si="1"/>
        <v>Estimated population in need/at risk:
Refers to the estimated incidence of all forms of TB cases</v>
      </c>
      <c r="H12" s="17" t="s">
        <v>1957</v>
      </c>
      <c r="I12" s="156" t="s">
        <v>1958</v>
      </c>
      <c r="J12" s="124" t="s">
        <v>1959</v>
      </c>
      <c r="K12" s="303" t="s">
        <v>1960</v>
      </c>
    </row>
    <row r="13" spans="1:11" ht="15" x14ac:dyDescent="0.15">
      <c r="A13" s="8" t="str">
        <f t="shared" ca="1" si="0"/>
        <v>Insert latest results</v>
      </c>
      <c r="B13" s="17" t="s">
        <v>14</v>
      </c>
      <c r="C13" s="124" t="s">
        <v>1275</v>
      </c>
      <c r="D13" s="124" t="s">
        <v>57</v>
      </c>
      <c r="E13" s="124" t="s">
        <v>75</v>
      </c>
      <c r="G13" s="8"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7" t="s">
        <v>1961</v>
      </c>
      <c r="I13" s="125" t="s">
        <v>1962</v>
      </c>
      <c r="J13" s="124" t="s">
        <v>1963</v>
      </c>
      <c r="K13" s="124" t="s">
        <v>1964</v>
      </c>
    </row>
    <row r="14" spans="1:11" ht="52.5" customHeight="1" x14ac:dyDescent="0.15">
      <c r="A14" s="8" t="str">
        <f t="shared" ca="1" si="0"/>
        <v>Year</v>
      </c>
      <c r="B14" s="17" t="s">
        <v>10</v>
      </c>
      <c r="C14" s="124" t="s">
        <v>1276</v>
      </c>
      <c r="D14" s="124" t="s">
        <v>58</v>
      </c>
      <c r="E14" s="124" t="s">
        <v>76</v>
      </c>
      <c r="G14" s="304"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7" t="s">
        <v>471</v>
      </c>
      <c r="I14" s="156" t="s">
        <v>1965</v>
      </c>
      <c r="J14" s="160" t="s">
        <v>1966</v>
      </c>
      <c r="K14" s="124" t="s">
        <v>1967</v>
      </c>
    </row>
    <row r="15" spans="1:11" ht="15" x14ac:dyDescent="0.15">
      <c r="A15" s="8" t="str">
        <f t="shared" ca="1" si="0"/>
        <v>Data source</v>
      </c>
      <c r="B15" s="17" t="s">
        <v>11</v>
      </c>
      <c r="C15" s="124" t="s">
        <v>1277</v>
      </c>
      <c r="D15" s="124" t="s">
        <v>62</v>
      </c>
      <c r="E15" s="124" t="s">
        <v>80</v>
      </c>
      <c r="G15" s="304" t="str">
        <f t="shared" ca="1" si="1"/>
        <v>Programmatic Gap:
The programmatic gap is calculated based on total need (line A)</v>
      </c>
      <c r="H15" s="17" t="s">
        <v>1968</v>
      </c>
      <c r="I15" s="157" t="s">
        <v>1969</v>
      </c>
      <c r="J15" s="160" t="s">
        <v>1970</v>
      </c>
      <c r="K15" s="124" t="s">
        <v>1971</v>
      </c>
    </row>
    <row r="16" spans="1:11" ht="15" x14ac:dyDescent="0.15">
      <c r="A16" s="8" t="str">
        <f t="shared" ca="1" si="0"/>
        <v>Comments</v>
      </c>
      <c r="B16" s="17" t="s">
        <v>12</v>
      </c>
      <c r="C16" s="124" t="s">
        <v>1278</v>
      </c>
      <c r="D16" s="124" t="s">
        <v>63</v>
      </c>
      <c r="E16" s="124" t="s">
        <v>81</v>
      </c>
      <c r="G16" s="8" t="str">
        <f t="shared" ca="1" si="1"/>
        <v>Comments/Assumptions:
1) Specify the target area
2) Specify who are the other sources of funding
3) Specify the number and proportion of childhood TB cases to be notified among the total notified</v>
      </c>
      <c r="H16" s="17" t="s">
        <v>1972</v>
      </c>
      <c r="I16" s="125" t="s">
        <v>1973</v>
      </c>
      <c r="J16" s="160" t="s">
        <v>1974</v>
      </c>
      <c r="K16" s="124" t="s">
        <v>1975</v>
      </c>
    </row>
    <row r="17" spans="1:11" ht="15" x14ac:dyDescent="0.15">
      <c r="A17" s="8" t="str">
        <f t="shared" ca="1" si="0"/>
        <v>Year 1</v>
      </c>
      <c r="B17" s="17" t="s">
        <v>2</v>
      </c>
      <c r="C17" s="124" t="s">
        <v>1279</v>
      </c>
      <c r="D17" s="124" t="s">
        <v>59</v>
      </c>
      <c r="E17" s="124" t="s">
        <v>77</v>
      </c>
      <c r="G17" s="8" t="str">
        <f t="shared" ca="1" si="1"/>
        <v>MDR-TB- Case Detection and Diagnosis</v>
      </c>
      <c r="H17" s="17" t="s">
        <v>1862</v>
      </c>
      <c r="I17" s="114" t="s">
        <v>1976</v>
      </c>
      <c r="J17" s="158" t="s">
        <v>1977</v>
      </c>
      <c r="K17" s="130" t="s">
        <v>1978</v>
      </c>
    </row>
    <row r="18" spans="1:11" ht="15" x14ac:dyDescent="0.15">
      <c r="A18" s="8" t="str">
        <f t="shared" ca="1" si="0"/>
        <v>Year 2</v>
      </c>
      <c r="B18" s="17" t="s">
        <v>3</v>
      </c>
      <c r="C18" s="124" t="s">
        <v>1280</v>
      </c>
      <c r="D18" s="124" t="s">
        <v>60</v>
      </c>
      <c r="E18" s="124" t="s">
        <v>78</v>
      </c>
      <c r="G18" s="8" t="str">
        <f t="shared" ca="1" si="1"/>
        <v>Coverage indicator: 
Number of TB cases with RR-TB and/or MDR-TB notified</v>
      </c>
      <c r="H18" s="17" t="s">
        <v>1979</v>
      </c>
      <c r="I18" s="114" t="s">
        <v>1980</v>
      </c>
      <c r="J18" s="115" t="s">
        <v>1981</v>
      </c>
      <c r="K18" s="130" t="s">
        <v>1982</v>
      </c>
    </row>
    <row r="19" spans="1:11" ht="15" x14ac:dyDescent="0.15">
      <c r="A19" s="8" t="str">
        <f t="shared" ca="1" si="0"/>
        <v>Year 3</v>
      </c>
      <c r="B19" s="17" t="s">
        <v>4</v>
      </c>
      <c r="C19" s="124" t="s">
        <v>1281</v>
      </c>
      <c r="D19" s="124" t="s">
        <v>61</v>
      </c>
      <c r="E19" s="124" t="s">
        <v>79</v>
      </c>
      <c r="G19" s="8" t="str">
        <f t="shared" ca="1" si="1"/>
        <v>Estimated population in need/at risk:
Refers to the number of the estimated MDR TB cases among all new and retreatment cases.</v>
      </c>
      <c r="H19" s="17" t="s">
        <v>1983</v>
      </c>
      <c r="I19" s="156" t="s">
        <v>1984</v>
      </c>
      <c r="J19" s="160" t="s">
        <v>1985</v>
      </c>
      <c r="K19" s="124" t="s">
        <v>1986</v>
      </c>
    </row>
    <row r="20" spans="1:11" ht="15" x14ac:dyDescent="0.15">
      <c r="A20" s="8" t="str">
        <f t="shared" ca="1" si="0"/>
        <v>Insert year</v>
      </c>
      <c r="B20" s="17" t="s">
        <v>5</v>
      </c>
      <c r="C20" s="124" t="s">
        <v>1282</v>
      </c>
      <c r="D20" s="124" t="s">
        <v>1367</v>
      </c>
      <c r="E20" s="124" t="s">
        <v>82</v>
      </c>
      <c r="G20" s="8"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7" t="s">
        <v>1987</v>
      </c>
      <c r="I20" s="125" t="s">
        <v>1988</v>
      </c>
      <c r="J20" s="160" t="s">
        <v>1989</v>
      </c>
      <c r="K20" s="124" t="s">
        <v>1990</v>
      </c>
    </row>
    <row r="21" spans="1:11" ht="15" x14ac:dyDescent="0.15">
      <c r="A21" s="8" t="str">
        <f t="shared" ca="1" si="0"/>
        <v>Comments / Assumptions</v>
      </c>
      <c r="B21" s="17" t="s">
        <v>33</v>
      </c>
      <c r="C21" s="124" t="s">
        <v>1283</v>
      </c>
      <c r="D21" s="124" t="s">
        <v>1991</v>
      </c>
      <c r="E21" s="124" t="s">
        <v>83</v>
      </c>
      <c r="G21" s="8" t="str">
        <f t="shared" ca="1" si="1"/>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H21" s="17" t="s">
        <v>1992</v>
      </c>
      <c r="I21" s="125" t="s">
        <v>1993</v>
      </c>
      <c r="J21" s="124" t="s">
        <v>1994</v>
      </c>
      <c r="K21" s="124" t="s">
        <v>1995</v>
      </c>
    </row>
    <row r="22" spans="1:11" ht="15" x14ac:dyDescent="0.15">
      <c r="A22" s="8" t="str">
        <f t="shared" ca="1" si="0"/>
        <v>Current Estimated Country Need</v>
      </c>
      <c r="B22" s="17" t="s">
        <v>6</v>
      </c>
      <c r="C22" s="124" t="s">
        <v>1284</v>
      </c>
      <c r="D22" s="124" t="s">
        <v>65</v>
      </c>
      <c r="E22" s="124" t="s">
        <v>84</v>
      </c>
      <c r="G22" s="8" t="str">
        <f t="shared" ca="1" si="1"/>
        <v>MDR-TB- Treatment</v>
      </c>
      <c r="H22" s="17" t="s">
        <v>1871</v>
      </c>
      <c r="I22" s="124" t="s">
        <v>1872</v>
      </c>
      <c r="J22" s="158" t="s">
        <v>1996</v>
      </c>
      <c r="K22" s="124" t="s">
        <v>1997</v>
      </c>
    </row>
    <row r="23" spans="1:11" ht="14.25" customHeight="1" x14ac:dyDescent="0.15">
      <c r="A23" s="8" t="str">
        <f t="shared" ca="1" si="0"/>
        <v>A. Total estimated population in need/at risk</v>
      </c>
      <c r="B23" s="17" t="s">
        <v>34</v>
      </c>
      <c r="C23" s="156" t="s">
        <v>1998</v>
      </c>
      <c r="D23" s="124" t="s">
        <v>1999</v>
      </c>
      <c r="E23" s="124" t="s">
        <v>85</v>
      </c>
      <c r="G23" s="8" t="str">
        <f t="shared" ca="1" si="1"/>
        <v xml:space="preserve">Coverage indicator: 
Number of cases with RR-TB and/or MDR-TB that began second-line treatment </v>
      </c>
      <c r="H23" s="17" t="s">
        <v>2000</v>
      </c>
      <c r="I23" s="114" t="s">
        <v>2001</v>
      </c>
      <c r="J23" s="158" t="s">
        <v>2002</v>
      </c>
      <c r="K23" s="130" t="s">
        <v>2003</v>
      </c>
    </row>
    <row r="24" spans="1:11" ht="15" x14ac:dyDescent="0.15">
      <c r="A24" s="8" t="str">
        <f t="shared" ca="1" si="0"/>
        <v>B. Country targets 
(from National Strategic Plan)</v>
      </c>
      <c r="B24" s="17" t="s">
        <v>35</v>
      </c>
      <c r="C24" s="124" t="s">
        <v>1285</v>
      </c>
      <c r="D24" s="160" t="s">
        <v>2004</v>
      </c>
      <c r="E24" s="124" t="s">
        <v>2005</v>
      </c>
      <c r="G24" s="8" t="str">
        <f t="shared" ca="1" si="1"/>
        <v xml:space="preserve">Estimated population in need/at risk:
It refers to the number of the estimated MDR TB cases among all new and retreatment cases </v>
      </c>
      <c r="H24" s="17" t="s">
        <v>2006</v>
      </c>
      <c r="I24" s="156" t="s">
        <v>2007</v>
      </c>
      <c r="J24" s="160" t="s">
        <v>1985</v>
      </c>
      <c r="K24" s="124" t="s">
        <v>2008</v>
      </c>
    </row>
    <row r="25" spans="1:11" ht="15" x14ac:dyDescent="0.15">
      <c r="A25" s="8" t="str">
        <f t="shared" ca="1" si="0"/>
        <v>Country need already covered</v>
      </c>
      <c r="B25" s="17" t="s">
        <v>8</v>
      </c>
      <c r="C25" s="124" t="s">
        <v>1286</v>
      </c>
      <c r="D25" s="124" t="s">
        <v>66</v>
      </c>
      <c r="E25" s="124" t="s">
        <v>1489</v>
      </c>
      <c r="G25" s="8"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7" t="s">
        <v>2009</v>
      </c>
      <c r="I25" s="125" t="s">
        <v>2010</v>
      </c>
      <c r="J25" s="158" t="s">
        <v>2011</v>
      </c>
      <c r="K25" s="124" t="s">
        <v>2012</v>
      </c>
    </row>
    <row r="26" spans="1:11" ht="16.5" customHeight="1" x14ac:dyDescent="0.15">
      <c r="A26" s="8" t="str">
        <f t="shared" ca="1" si="0"/>
        <v>C1. Country need planned to be covered by domestic resources</v>
      </c>
      <c r="B26" s="17" t="s">
        <v>106</v>
      </c>
      <c r="C26" s="124" t="s">
        <v>1287</v>
      </c>
      <c r="D26" s="124" t="s">
        <v>2013</v>
      </c>
      <c r="E26" s="124" t="s">
        <v>2014</v>
      </c>
      <c r="G26" s="8"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7" t="s">
        <v>2015</v>
      </c>
      <c r="I26" s="125" t="s">
        <v>2016</v>
      </c>
      <c r="J26" s="158" t="s">
        <v>2017</v>
      </c>
      <c r="K26" s="124" t="s">
        <v>2018</v>
      </c>
    </row>
    <row r="27" spans="1:11" ht="16.5" customHeight="1" x14ac:dyDescent="0.15">
      <c r="A27" s="8" t="str">
        <f t="shared" ca="1" si="0"/>
        <v>C2. Country need planned to be covered by external resources</v>
      </c>
      <c r="B27" s="17" t="s">
        <v>107</v>
      </c>
      <c r="C27" s="124" t="s">
        <v>1288</v>
      </c>
      <c r="D27" s="124" t="s">
        <v>1763</v>
      </c>
      <c r="E27" s="124" t="s">
        <v>2019</v>
      </c>
      <c r="G27" s="8" t="str">
        <f t="shared" ca="1" si="1"/>
        <v>TB/HIV- TB/HIV collaborative interventions- TB screening among HIV patients</v>
      </c>
      <c r="H27" s="17" t="s">
        <v>41</v>
      </c>
      <c r="I27" s="124" t="s">
        <v>1879</v>
      </c>
      <c r="J27" s="115" t="s">
        <v>2020</v>
      </c>
      <c r="K27" s="115" t="s">
        <v>2021</v>
      </c>
    </row>
    <row r="28" spans="1:11" ht="15" customHeight="1" x14ac:dyDescent="0.15">
      <c r="A28" s="8" t="str">
        <f t="shared" ca="1" si="0"/>
        <v>C. Total country need already covered</v>
      </c>
      <c r="B28" s="17" t="s">
        <v>108</v>
      </c>
      <c r="C28" s="124" t="s">
        <v>1289</v>
      </c>
      <c r="D28" s="160" t="s">
        <v>1764</v>
      </c>
      <c r="E28" s="124" t="s">
        <v>1492</v>
      </c>
      <c r="G28" s="8" t="str">
        <f t="shared" ca="1" si="1"/>
        <v>Coverage indicator:
Percentage of people living with HIV in care (including PMTCT) who are screened for TB in HIV care or treatment settings</v>
      </c>
      <c r="H28" s="17" t="s">
        <v>2022</v>
      </c>
      <c r="I28" s="114" t="s">
        <v>2023</v>
      </c>
      <c r="J28" s="115" t="s">
        <v>2024</v>
      </c>
      <c r="K28" s="130" t="s">
        <v>2025</v>
      </c>
    </row>
    <row r="29" spans="1:11" ht="15" x14ac:dyDescent="0.15">
      <c r="A29" s="8" t="str">
        <f t="shared" ca="1" si="0"/>
        <v>Programmatic Gap</v>
      </c>
      <c r="B29" s="17" t="s">
        <v>9</v>
      </c>
      <c r="C29" s="124" t="s">
        <v>1290</v>
      </c>
      <c r="D29" s="160" t="s">
        <v>2026</v>
      </c>
      <c r="E29" s="124" t="s">
        <v>1493</v>
      </c>
      <c r="G29" s="8" t="str">
        <f t="shared" ca="1" si="1"/>
        <v>Estimated population in need/at risk:
Refers to all adults and children in HIV care or treatment settings</v>
      </c>
      <c r="H29" s="17" t="s">
        <v>476</v>
      </c>
      <c r="I29" s="156" t="s">
        <v>2027</v>
      </c>
      <c r="J29" s="124" t="s">
        <v>2028</v>
      </c>
      <c r="K29" s="124" t="s">
        <v>2029</v>
      </c>
    </row>
    <row r="30" spans="1:11" ht="15" x14ac:dyDescent="0.15">
      <c r="A30" s="8" t="str">
        <f ca="1">OFFSET($B30,0,LangOffset,1,1)</f>
        <v>D. Expected annual gap in meeting the need: A - C</v>
      </c>
      <c r="B30" s="17" t="s">
        <v>54</v>
      </c>
      <c r="C30" s="124" t="s">
        <v>1291</v>
      </c>
      <c r="D30" s="160" t="s">
        <v>2030</v>
      </c>
      <c r="E30" s="124" t="s">
        <v>87</v>
      </c>
      <c r="G30"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H30" s="17" t="s">
        <v>2031</v>
      </c>
      <c r="I30" s="156" t="s">
        <v>2032</v>
      </c>
      <c r="J30" s="160" t="s">
        <v>2033</v>
      </c>
      <c r="K30" s="124" t="s">
        <v>2034</v>
      </c>
    </row>
    <row r="31" spans="1:11" ht="14.25" customHeight="1" x14ac:dyDescent="0.15">
      <c r="A31" s="8" t="str">
        <f t="shared" ca="1" si="0"/>
        <v>Country Need Covered with the Allocation Amount</v>
      </c>
      <c r="B31" s="17" t="s">
        <v>109</v>
      </c>
      <c r="C31" s="124" t="s">
        <v>1292</v>
      </c>
      <c r="D31" s="160" t="s">
        <v>1767</v>
      </c>
      <c r="E31" s="124" t="s">
        <v>1494</v>
      </c>
      <c r="G31" s="8" t="str">
        <f t="shared" ca="1" si="1"/>
        <v>Comments/Assumptions:
1) Specify the target area
2) Specify who are the other sources of funding</v>
      </c>
      <c r="H31" s="17" t="s">
        <v>44</v>
      </c>
      <c r="I31" s="124" t="s">
        <v>2035</v>
      </c>
      <c r="J31" s="124" t="s">
        <v>70</v>
      </c>
      <c r="K31" s="124" t="s">
        <v>90</v>
      </c>
    </row>
    <row r="32" spans="1:11" ht="15" x14ac:dyDescent="0.15">
      <c r="A32" s="8" t="str">
        <f t="shared" ca="1" si="0"/>
        <v>E. Targets to be financed by funding request allocation amount</v>
      </c>
      <c r="B32" s="17" t="s">
        <v>110</v>
      </c>
      <c r="C32" s="124" t="s">
        <v>2036</v>
      </c>
      <c r="D32" s="124" t="s">
        <v>2037</v>
      </c>
      <c r="E32" s="124" t="s">
        <v>2038</v>
      </c>
      <c r="G32" s="8" t="str">
        <f t="shared" ca="1" si="1"/>
        <v>TB/HIV- TB/HIV collaborative interventions- TB patients with known HIV status</v>
      </c>
      <c r="H32" s="17" t="s">
        <v>42</v>
      </c>
      <c r="I32" s="124" t="s">
        <v>1339</v>
      </c>
      <c r="J32" s="115" t="s">
        <v>2039</v>
      </c>
      <c r="K32" s="115" t="s">
        <v>2040</v>
      </c>
    </row>
    <row r="33" spans="1:31" ht="14.25" customHeight="1" x14ac:dyDescent="0.15">
      <c r="A33" s="8" t="str">
        <f t="shared" ca="1" si="0"/>
        <v>F. Total Coverage from allocation amount and other resources: E + C</v>
      </c>
      <c r="B33" s="17" t="s">
        <v>111</v>
      </c>
      <c r="C33" s="156" t="s">
        <v>2041</v>
      </c>
      <c r="D33" s="160" t="s">
        <v>2042</v>
      </c>
      <c r="E33" s="124" t="s">
        <v>2043</v>
      </c>
      <c r="G33" s="8" t="str">
        <f t="shared" ca="1" si="1"/>
        <v>Coverage Indicator:
Percentage of registered new and relapse TB patients with documented HIV status</v>
      </c>
      <c r="H33" s="17" t="s">
        <v>2044</v>
      </c>
      <c r="I33" s="114" t="s">
        <v>2045</v>
      </c>
      <c r="J33" s="115" t="s">
        <v>2046</v>
      </c>
      <c r="K33" s="130" t="s">
        <v>2047</v>
      </c>
    </row>
    <row r="34" spans="1:31" ht="15" x14ac:dyDescent="0.15">
      <c r="A34" s="8" t="str">
        <f t="shared" ca="1" si="0"/>
        <v xml:space="preserve">G. Remaining gap: A - F </v>
      </c>
      <c r="B34" s="17" t="s">
        <v>112</v>
      </c>
      <c r="C34" s="124" t="s">
        <v>1295</v>
      </c>
      <c r="D34" s="160" t="s">
        <v>2048</v>
      </c>
      <c r="E34" s="124" t="s">
        <v>1496</v>
      </c>
      <c r="G34" s="8" t="str">
        <f t="shared" ca="1" si="1"/>
        <v>Estimated population in need/at risk:
refers to the total number of new and relapse TB patients registered</v>
      </c>
      <c r="H34" s="17" t="s">
        <v>2049</v>
      </c>
      <c r="I34" s="156" t="s">
        <v>2050</v>
      </c>
      <c r="J34" s="124" t="s">
        <v>1410</v>
      </c>
      <c r="K34" s="124" t="s">
        <v>2051</v>
      </c>
    </row>
    <row r="35" spans="1:31" ht="13.5" customHeight="1" x14ac:dyDescent="0.15">
      <c r="G35"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7" t="s">
        <v>480</v>
      </c>
      <c r="I35" s="125" t="s">
        <v>1709</v>
      </c>
      <c r="J35" s="311" t="s">
        <v>2052</v>
      </c>
      <c r="K35" s="124" t="s">
        <v>2053</v>
      </c>
    </row>
    <row r="36" spans="1:31" ht="14.25" customHeight="1" x14ac:dyDescent="0.15">
      <c r="A36" s="8">
        <f t="shared" ref="A36:A45" ca="1" si="2">OFFSET($B36,0,LangOffset,1,1)</f>
        <v>0</v>
      </c>
      <c r="B36" s="15"/>
      <c r="C36" s="15"/>
      <c r="D36" s="15"/>
      <c r="E36" s="15"/>
      <c r="G36" s="8" t="str">
        <f t="shared" ca="1" si="1"/>
        <v>Comments/Assumptions:
1) Specify the target area
2)  Specify who are the other sources of funding</v>
      </c>
      <c r="H36" s="17" t="s">
        <v>2054</v>
      </c>
      <c r="I36" s="125" t="s">
        <v>2055</v>
      </c>
      <c r="J36" s="124" t="s">
        <v>70</v>
      </c>
      <c r="K36" s="124" t="s">
        <v>90</v>
      </c>
      <c r="AD36" s="16"/>
      <c r="AE36" s="16"/>
    </row>
    <row r="37" spans="1:31" s="16" customFormat="1" ht="15" x14ac:dyDescent="0.15">
      <c r="A37" s="8">
        <f t="shared" ca="1" si="2"/>
        <v>0</v>
      </c>
      <c r="B37" s="8"/>
      <c r="C37" s="8"/>
      <c r="D37" s="17"/>
      <c r="E37" s="8"/>
      <c r="F37" s="15"/>
      <c r="G37" s="8" t="str">
        <f t="shared" ca="1" si="1"/>
        <v>TB/HIV- TB/HIV collaborative interventions- HIV positive TB patients on ART</v>
      </c>
      <c r="H37" s="17" t="s">
        <v>96</v>
      </c>
      <c r="I37" s="125" t="s">
        <v>2056</v>
      </c>
      <c r="J37" s="115" t="s">
        <v>2057</v>
      </c>
      <c r="K37" s="115" t="s">
        <v>2058</v>
      </c>
      <c r="Q37" s="8"/>
      <c r="R37" s="8"/>
      <c r="AD37" s="8"/>
      <c r="AE37" s="8"/>
    </row>
    <row r="38" spans="1:31" ht="14.25" customHeight="1" x14ac:dyDescent="0.15">
      <c r="A38" s="8" t="str">
        <f t="shared" ca="1" si="2"/>
        <v xml:space="preserve">Carefully read the instructions in the "Instructions" tab before completing the programmatic gap analysis table. 
The instructions have been tailored to each specific module/intervention. </v>
      </c>
      <c r="B38" s="17" t="s">
        <v>105</v>
      </c>
      <c r="C38" s="124" t="s">
        <v>1359</v>
      </c>
      <c r="D38" s="160" t="s">
        <v>2059</v>
      </c>
      <c r="E38" s="124" t="s">
        <v>2060</v>
      </c>
      <c r="G38" s="8" t="str">
        <f t="shared" ca="1" si="1"/>
        <v>Coverage Indicator:
Proportion of HIV positive TB patients (new and relapse) on ART during TB treatment</v>
      </c>
      <c r="H38" s="17" t="s">
        <v>2061</v>
      </c>
      <c r="I38" s="114" t="s">
        <v>2062</v>
      </c>
      <c r="J38" s="115" t="s">
        <v>2063</v>
      </c>
      <c r="K38" s="130" t="s">
        <v>2064</v>
      </c>
      <c r="Q38" s="16"/>
      <c r="R38" s="16"/>
    </row>
    <row r="39" spans="1:31" ht="15.75" customHeight="1" x14ac:dyDescent="0.15">
      <c r="A39" s="8">
        <f t="shared" ca="1" si="2"/>
        <v>0</v>
      </c>
      <c r="B39" s="15"/>
      <c r="C39" s="15"/>
      <c r="D39" s="15"/>
      <c r="E39" s="15"/>
      <c r="G39" s="8" t="str">
        <f t="shared" ca="1" si="1"/>
        <v>Estimated population in need/at risk:
refers to the total number of expected HIV positive new and relapse TB patients registered in the period</v>
      </c>
      <c r="H39" s="17" t="s">
        <v>2065</v>
      </c>
      <c r="I39" s="156" t="s">
        <v>2066</v>
      </c>
      <c r="J39" s="124" t="s">
        <v>1411</v>
      </c>
      <c r="K39" s="124" t="s">
        <v>2067</v>
      </c>
    </row>
    <row r="40" spans="1:31" ht="14.25" customHeight="1" x14ac:dyDescent="0.15">
      <c r="A40" s="8" t="str">
        <f t="shared" ca="1" si="2"/>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40" s="17" t="s">
        <v>163</v>
      </c>
      <c r="C40" s="124" t="s">
        <v>2068</v>
      </c>
      <c r="D40" s="160" t="s">
        <v>2069</v>
      </c>
      <c r="E40" s="124" t="s">
        <v>2070</v>
      </c>
      <c r="G40" s="8"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7" t="s">
        <v>2071</v>
      </c>
      <c r="I40" s="125" t="s">
        <v>2072</v>
      </c>
      <c r="J40" s="160" t="s">
        <v>2073</v>
      </c>
      <c r="K40" s="124" t="s">
        <v>2074</v>
      </c>
    </row>
    <row r="41" spans="1:31" ht="15" x14ac:dyDescent="0.15">
      <c r="A41" s="8" t="str">
        <f t="shared" ca="1" si="2"/>
        <v>TB Programmatic Gap Blank Table (if needed, per priority intervention)</v>
      </c>
      <c r="B41" s="17" t="s">
        <v>2075</v>
      </c>
      <c r="C41" s="124" t="s">
        <v>2076</v>
      </c>
      <c r="D41" s="160" t="s">
        <v>2077</v>
      </c>
      <c r="E41" s="124" t="s">
        <v>2078</v>
      </c>
      <c r="G41" s="8" t="str">
        <f t="shared" ca="1" si="1"/>
        <v>Comments/Assumptions:
1) Specify the target area.
2) Specify who are the other sources of funding</v>
      </c>
      <c r="H41" s="17" t="s">
        <v>2079</v>
      </c>
      <c r="I41" s="125" t="s">
        <v>2080</v>
      </c>
      <c r="J41" s="124" t="s">
        <v>70</v>
      </c>
      <c r="K41" s="124" t="s">
        <v>90</v>
      </c>
    </row>
    <row r="42" spans="1:31" x14ac:dyDescent="0.15">
      <c r="A42" s="8">
        <f t="shared" ca="1" si="2"/>
        <v>0</v>
      </c>
      <c r="G42" s="15"/>
      <c r="H42" s="15"/>
      <c r="I42" s="15"/>
      <c r="J42" s="15"/>
      <c r="K42" s="15"/>
      <c r="L42" s="15"/>
      <c r="M42" s="15"/>
      <c r="N42" s="15"/>
      <c r="O42" s="15"/>
      <c r="P42" s="15"/>
    </row>
    <row r="43" spans="1:31" ht="15" x14ac:dyDescent="0.15">
      <c r="A43" s="8">
        <f t="shared" ca="1" si="2"/>
        <v>0</v>
      </c>
      <c r="G43" s="8" t="str">
        <f t="shared" ca="1" si="1"/>
        <v>Please read the Instructions sheet carefully before completing the programmatic gap tables.</v>
      </c>
      <c r="H43" s="17" t="s">
        <v>147</v>
      </c>
      <c r="I43" s="124" t="s">
        <v>1354</v>
      </c>
      <c r="J43" s="160" t="s">
        <v>2081</v>
      </c>
      <c r="K43" s="124" t="s">
        <v>1620</v>
      </c>
    </row>
    <row r="44" spans="1:31" ht="15" x14ac:dyDescent="0.15">
      <c r="A44" s="8">
        <f t="shared" ca="1" si="2"/>
        <v>0</v>
      </c>
      <c r="D44" s="8"/>
      <c r="G44" s="8" t="str">
        <f t="shared" ca="1" si="1"/>
        <v>To complete this cover sheet, select from the drop-down lists the Geography and Applicant Type.</v>
      </c>
      <c r="H44" s="17" t="s">
        <v>148</v>
      </c>
      <c r="I44" s="124" t="s">
        <v>1355</v>
      </c>
      <c r="J44" s="160" t="s">
        <v>2082</v>
      </c>
      <c r="K44" s="306" t="s">
        <v>2083</v>
      </c>
    </row>
    <row r="45" spans="1:31" ht="15" x14ac:dyDescent="0.15">
      <c r="A45" s="8">
        <f t="shared" ca="1" si="2"/>
        <v>0</v>
      </c>
      <c r="G45" s="8" t="str">
        <f t="shared" ca="1" si="1"/>
        <v>Applicant</v>
      </c>
      <c r="H45" s="17" t="s">
        <v>159</v>
      </c>
      <c r="I45" s="124" t="s">
        <v>1356</v>
      </c>
      <c r="J45" s="124" t="s">
        <v>1426</v>
      </c>
      <c r="K45" s="124" t="s">
        <v>1622</v>
      </c>
    </row>
    <row r="46" spans="1:31" ht="15" x14ac:dyDescent="0.15">
      <c r="A46" s="8">
        <f t="shared" ref="A46:A101" ca="1" si="3">OFFSET($B46,0,LangOffset,1,1)</f>
        <v>0</v>
      </c>
      <c r="G46" s="8" t="str">
        <f t="shared" ca="1" si="1"/>
        <v>Component</v>
      </c>
      <c r="H46" s="17" t="s">
        <v>114</v>
      </c>
      <c r="I46" s="124" t="s">
        <v>1357</v>
      </c>
      <c r="J46" s="124" t="s">
        <v>1427</v>
      </c>
      <c r="K46" s="124" t="s">
        <v>1623</v>
      </c>
    </row>
    <row r="47" spans="1:31" ht="15" x14ac:dyDescent="0.15">
      <c r="A47" s="8">
        <f t="shared" ca="1" si="3"/>
        <v>0</v>
      </c>
      <c r="G47" s="8" t="str">
        <f t="shared" ca="1" si="1"/>
        <v>Applicant Type</v>
      </c>
      <c r="H47" s="17" t="s">
        <v>115</v>
      </c>
      <c r="I47" s="124" t="s">
        <v>1358</v>
      </c>
      <c r="J47" s="124" t="s">
        <v>1428</v>
      </c>
      <c r="K47" s="124" t="s">
        <v>1624</v>
      </c>
    </row>
    <row r="48" spans="1:31" x14ac:dyDescent="0.15">
      <c r="A48" s="8">
        <f t="shared" ca="1" si="3"/>
        <v>0</v>
      </c>
      <c r="G48" s="15"/>
      <c r="H48" s="15"/>
      <c r="I48" s="15"/>
      <c r="J48" s="15"/>
      <c r="K48" s="15"/>
      <c r="L48" s="15"/>
      <c r="M48" s="15"/>
      <c r="N48" s="15"/>
      <c r="O48" s="15"/>
      <c r="P48" s="15"/>
    </row>
    <row r="49" spans="1:52" x14ac:dyDescent="0.15">
      <c r="A49" s="8">
        <f t="shared" ca="1" si="3"/>
        <v>0</v>
      </c>
      <c r="G49" s="8" t="str">
        <f t="shared" ca="1" si="1"/>
        <v>Latest version updated December 2016</v>
      </c>
      <c r="H49" s="8" t="s">
        <v>1837</v>
      </c>
      <c r="I49" s="17" t="s">
        <v>1838</v>
      </c>
      <c r="J49" s="17" t="s">
        <v>1839</v>
      </c>
      <c r="K49" s="8" t="s">
        <v>1840</v>
      </c>
    </row>
    <row r="50" spans="1:52" x14ac:dyDescent="0.15">
      <c r="A50" s="8">
        <f t="shared" ca="1" si="3"/>
        <v>0</v>
      </c>
      <c r="G50" s="15"/>
      <c r="H50" s="15"/>
      <c r="I50" s="15"/>
      <c r="J50" s="15"/>
      <c r="K50" s="15"/>
    </row>
    <row r="51" spans="1:52" ht="140.25" x14ac:dyDescent="0.15">
      <c r="A51" s="8">
        <f t="shared" ca="1" si="3"/>
        <v>0</v>
      </c>
      <c r="G51" s="8" t="str">
        <f t="shared" ca="1" si="1"/>
        <v xml:space="preserve">Instructions for filling Tuberculosis and HIV programmatic gap tables. 
Instructions for joint TB/HIV modules are found below, under the HIV Instructions. Similarly, the TB/HIV modules are found on the "HIV tables" tab. </v>
      </c>
      <c r="H51" s="309" t="s">
        <v>2089</v>
      </c>
      <c r="I51" s="305" t="s">
        <v>2091</v>
      </c>
      <c r="J51" s="305" t="s">
        <v>2090</v>
      </c>
      <c r="K51" s="305" t="s">
        <v>2092</v>
      </c>
    </row>
    <row r="52" spans="1:52" x14ac:dyDescent="0.15">
      <c r="A52" s="8">
        <f t="shared" ca="1" si="3"/>
        <v>0</v>
      </c>
      <c r="G52" s="8" t="str">
        <f t="shared" ca="1" si="1"/>
        <v>TB/HIV</v>
      </c>
      <c r="H52" s="8" t="s">
        <v>2093</v>
      </c>
      <c r="I52" s="17" t="s">
        <v>2094</v>
      </c>
      <c r="J52" s="17" t="s">
        <v>2095</v>
      </c>
      <c r="K52" s="8" t="s">
        <v>2096</v>
      </c>
    </row>
    <row r="53" spans="1:52" x14ac:dyDescent="0.15">
      <c r="A53" s="8">
        <f t="shared" ca="1" si="3"/>
        <v>0</v>
      </c>
      <c r="G53" s="8">
        <f t="shared" ca="1" si="1"/>
        <v>0</v>
      </c>
    </row>
    <row r="54" spans="1:52" x14ac:dyDescent="0.15">
      <c r="A54" s="8">
        <f t="shared" ca="1" si="3"/>
        <v>0</v>
      </c>
      <c r="G54" s="8">
        <f t="shared" ca="1" si="1"/>
        <v>0</v>
      </c>
    </row>
    <row r="55" spans="1:52" x14ac:dyDescent="0.15">
      <c r="A55" s="8">
        <f t="shared" ca="1" si="3"/>
        <v>0</v>
      </c>
      <c r="G55" s="8">
        <f t="shared" ca="1" si="1"/>
        <v>0</v>
      </c>
    </row>
    <row r="56" spans="1:52" x14ac:dyDescent="0.15">
      <c r="A56" s="8">
        <f t="shared" ca="1" si="3"/>
        <v>0</v>
      </c>
      <c r="G56" s="8">
        <f t="shared" ca="1" si="1"/>
        <v>0</v>
      </c>
    </row>
    <row r="57" spans="1:52" x14ac:dyDescent="0.15">
      <c r="A57" s="8">
        <f t="shared" ca="1" si="3"/>
        <v>0</v>
      </c>
      <c r="G57" s="8">
        <f t="shared" ca="1" si="1"/>
        <v>0</v>
      </c>
    </row>
    <row r="58" spans="1:52" x14ac:dyDescent="0.15">
      <c r="A58" s="8">
        <f t="shared" ca="1" si="3"/>
        <v>0</v>
      </c>
      <c r="G58" s="8">
        <f t="shared" ca="1" si="1"/>
        <v>0</v>
      </c>
    </row>
    <row r="59" spans="1:52" x14ac:dyDescent="0.15">
      <c r="A59" s="8">
        <f t="shared" ca="1" si="3"/>
        <v>0</v>
      </c>
      <c r="G59" s="8">
        <f t="shared" ca="1" si="1"/>
        <v>0</v>
      </c>
    </row>
    <row r="60" spans="1:52" x14ac:dyDescent="0.15">
      <c r="A60" s="8">
        <f t="shared" ca="1" si="3"/>
        <v>0</v>
      </c>
      <c r="G60" s="8">
        <f t="shared" ca="1" si="1"/>
        <v>0</v>
      </c>
    </row>
    <row r="61" spans="1:52" x14ac:dyDescent="0.15">
      <c r="A61" s="8">
        <f t="shared" ca="1" si="3"/>
        <v>0</v>
      </c>
      <c r="G61" s="8">
        <f t="shared" ca="1" si="1"/>
        <v>0</v>
      </c>
    </row>
    <row r="62" spans="1:52" x14ac:dyDescent="0.15">
      <c r="A62" s="8">
        <f t="shared" ca="1" si="3"/>
        <v>0</v>
      </c>
      <c r="G62" s="8">
        <f t="shared" ca="1" si="1"/>
        <v>0</v>
      </c>
    </row>
    <row r="63" spans="1:52" x14ac:dyDescent="0.15">
      <c r="A63" s="8">
        <f t="shared" ca="1" si="3"/>
        <v>0</v>
      </c>
      <c r="G63" s="8">
        <f t="shared" ca="1" si="1"/>
        <v>0</v>
      </c>
      <c r="K63" s="17"/>
      <c r="L63" s="17"/>
      <c r="M63" s="17"/>
      <c r="N63" s="17"/>
      <c r="O63" s="17"/>
      <c r="P63" s="17"/>
      <c r="S63" s="17"/>
      <c r="T63" s="17"/>
      <c r="U63" s="17"/>
      <c r="V63" s="17"/>
      <c r="W63" s="17"/>
      <c r="X63" s="17"/>
      <c r="Y63" s="17"/>
      <c r="Z63" s="17"/>
      <c r="AA63" s="17"/>
      <c r="AD63" s="17"/>
      <c r="AE63" s="17"/>
    </row>
    <row r="64" spans="1:52" x14ac:dyDescent="0.15">
      <c r="A64" s="8">
        <f t="shared" ca="1" si="3"/>
        <v>0</v>
      </c>
      <c r="G64" s="8">
        <f t="shared" ca="1" si="1"/>
        <v>0</v>
      </c>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x14ac:dyDescent="0.15">
      <c r="A65" s="8">
        <f t="shared" ca="1" si="3"/>
        <v>0</v>
      </c>
      <c r="G65" s="8">
        <f t="shared" ca="1" si="1"/>
        <v>0</v>
      </c>
      <c r="H65" s="15"/>
      <c r="I65" s="15"/>
      <c r="J65" s="15"/>
      <c r="K65" s="15"/>
      <c r="L65" s="15"/>
      <c r="M65" s="15"/>
      <c r="N65" s="15"/>
      <c r="O65" s="15"/>
      <c r="P65" s="15"/>
      <c r="Q65" s="17"/>
      <c r="R65" s="17"/>
      <c r="S65" s="15"/>
      <c r="T65" s="15"/>
      <c r="U65" s="15"/>
      <c r="V65" s="15"/>
      <c r="W65" s="15"/>
      <c r="X65" s="15"/>
      <c r="Y65" s="15"/>
      <c r="Z65" s="15"/>
      <c r="AA65" s="15"/>
      <c r="AB65" s="17"/>
      <c r="AC65" s="17"/>
      <c r="AD65" s="15"/>
      <c r="AE65" s="15"/>
      <c r="AF65" s="17"/>
      <c r="AG65" s="17"/>
      <c r="AH65" s="17"/>
      <c r="AI65" s="17"/>
      <c r="AJ65" s="17"/>
      <c r="AK65" s="17"/>
      <c r="AL65" s="17"/>
      <c r="AM65" s="17"/>
      <c r="AN65" s="17"/>
      <c r="AO65" s="17"/>
      <c r="AP65" s="17"/>
      <c r="AQ65" s="17"/>
      <c r="AR65" s="17"/>
      <c r="AS65" s="17"/>
      <c r="AT65" s="17"/>
      <c r="AU65" s="17"/>
      <c r="AV65" s="17"/>
      <c r="AW65" s="17"/>
      <c r="AX65" s="17"/>
      <c r="AY65" s="17"/>
      <c r="AZ65" s="17"/>
    </row>
    <row r="66" spans="1:52" x14ac:dyDescent="0.15">
      <c r="A66" s="8">
        <f t="shared" ca="1" si="3"/>
        <v>0</v>
      </c>
      <c r="G66" s="8">
        <f t="shared" ref="G66:G71" ca="1" si="4">OFFSET($H66,0,LangOffset,1,1)</f>
        <v>0</v>
      </c>
      <c r="K66" s="17"/>
      <c r="L66" s="17"/>
      <c r="M66" s="17"/>
      <c r="N66" s="17"/>
      <c r="O66" s="17"/>
      <c r="P66" s="17"/>
      <c r="Q66" s="15"/>
      <c r="R66" s="15"/>
      <c r="S66" s="17"/>
      <c r="T66" s="17"/>
      <c r="U66" s="17"/>
      <c r="V66" s="17"/>
      <c r="W66" s="17"/>
      <c r="X66" s="17"/>
      <c r="Y66" s="17"/>
      <c r="Z66" s="17"/>
      <c r="AA66" s="17"/>
      <c r="AB66" s="15"/>
      <c r="AC66" s="15"/>
      <c r="AD66" s="17"/>
      <c r="AE66" s="17"/>
      <c r="AF66" s="15"/>
      <c r="AG66" s="15"/>
      <c r="AH66" s="15"/>
      <c r="AI66" s="15"/>
      <c r="AJ66" s="15"/>
      <c r="AK66" s="15"/>
      <c r="AL66" s="15"/>
      <c r="AM66" s="15"/>
      <c r="AN66" s="15"/>
      <c r="AO66" s="15"/>
      <c r="AP66" s="15"/>
      <c r="AQ66" s="15"/>
      <c r="AR66" s="15"/>
      <c r="AS66" s="15"/>
      <c r="AT66" s="15"/>
      <c r="AU66" s="15"/>
      <c r="AV66" s="15"/>
      <c r="AW66" s="15"/>
      <c r="AX66" s="15"/>
      <c r="AY66" s="15"/>
      <c r="AZ66" s="15"/>
    </row>
    <row r="67" spans="1:52" s="15" customFormat="1" x14ac:dyDescent="0.15">
      <c r="A67" s="8">
        <f t="shared" ca="1" si="3"/>
        <v>0</v>
      </c>
      <c r="B67" s="8"/>
      <c r="C67" s="8"/>
      <c r="D67" s="17"/>
      <c r="E67" s="8"/>
      <c r="G67" s="8">
        <f t="shared" ca="1" si="4"/>
        <v>0</v>
      </c>
      <c r="Q67" s="17"/>
      <c r="R67" s="17"/>
      <c r="AB67" s="17"/>
      <c r="AC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x14ac:dyDescent="0.15">
      <c r="A68" s="8">
        <f t="shared" ca="1" si="3"/>
        <v>0</v>
      </c>
      <c r="G68" s="8">
        <f t="shared" ca="1" si="4"/>
        <v>0</v>
      </c>
      <c r="K68" s="17"/>
      <c r="L68" s="17"/>
      <c r="M68" s="17"/>
      <c r="N68" s="17"/>
      <c r="O68" s="17"/>
      <c r="P68" s="17"/>
      <c r="Q68" s="15"/>
      <c r="R68" s="15"/>
      <c r="S68" s="17"/>
      <c r="T68" s="17"/>
      <c r="U68" s="17"/>
      <c r="V68" s="17"/>
      <c r="W68" s="17"/>
      <c r="X68" s="17"/>
      <c r="Y68" s="17"/>
      <c r="Z68" s="17"/>
      <c r="AA68" s="17"/>
      <c r="AB68" s="15"/>
      <c r="AC68" s="15"/>
      <c r="AD68" s="17"/>
      <c r="AE68" s="17"/>
      <c r="AF68" s="15"/>
      <c r="AG68" s="15"/>
      <c r="AH68" s="15"/>
      <c r="AI68" s="15"/>
      <c r="AJ68" s="15"/>
      <c r="AK68" s="15"/>
      <c r="AL68" s="15"/>
      <c r="AM68" s="15"/>
      <c r="AN68" s="15"/>
      <c r="AO68" s="15"/>
      <c r="AP68" s="15"/>
      <c r="AQ68" s="15"/>
      <c r="AR68" s="15"/>
      <c r="AS68" s="15"/>
      <c r="AT68" s="15"/>
      <c r="AU68" s="15"/>
      <c r="AV68" s="15"/>
      <c r="AW68" s="15"/>
      <c r="AX68" s="15"/>
      <c r="AY68" s="15"/>
      <c r="AZ68" s="15"/>
    </row>
    <row r="69" spans="1:52" s="15" customFormat="1" x14ac:dyDescent="0.15">
      <c r="A69" s="8">
        <f t="shared" ca="1" si="3"/>
        <v>0</v>
      </c>
      <c r="B69" s="8"/>
      <c r="C69" s="8"/>
      <c r="D69" s="17"/>
      <c r="E69" s="8"/>
      <c r="G69" s="8">
        <f t="shared" ca="1" si="4"/>
        <v>0</v>
      </c>
      <c r="H69" s="8"/>
      <c r="I69" s="17"/>
      <c r="J69" s="17"/>
      <c r="K69" s="8"/>
      <c r="L69" s="8"/>
      <c r="M69" s="8"/>
      <c r="N69" s="8"/>
      <c r="O69" s="8"/>
      <c r="P69" s="8"/>
      <c r="Q69" s="17"/>
      <c r="R69" s="17"/>
      <c r="S69" s="8"/>
      <c r="T69" s="8"/>
      <c r="U69" s="8"/>
      <c r="V69" s="8"/>
      <c r="W69" s="8"/>
      <c r="X69" s="8"/>
      <c r="Y69" s="8"/>
      <c r="Z69" s="8"/>
      <c r="AA69" s="8"/>
      <c r="AB69" s="17"/>
      <c r="AC69" s="17"/>
      <c r="AD69" s="8"/>
      <c r="AE69" s="8"/>
      <c r="AF69" s="17"/>
      <c r="AG69" s="17"/>
      <c r="AH69" s="17"/>
      <c r="AI69" s="17"/>
      <c r="AJ69" s="17"/>
      <c r="AK69" s="17"/>
      <c r="AL69" s="17"/>
      <c r="AM69" s="17"/>
      <c r="AN69" s="17"/>
      <c r="AO69" s="17"/>
      <c r="AP69" s="17"/>
      <c r="AQ69" s="17"/>
      <c r="AR69" s="17"/>
      <c r="AS69" s="17"/>
      <c r="AT69" s="17"/>
      <c r="AU69" s="17"/>
      <c r="AV69" s="17"/>
      <c r="AW69" s="17"/>
      <c r="AX69" s="17"/>
      <c r="AY69" s="17"/>
      <c r="AZ69" s="17"/>
    </row>
    <row r="70" spans="1:52" x14ac:dyDescent="0.15">
      <c r="A70" s="8">
        <f t="shared" ca="1" si="3"/>
        <v>0</v>
      </c>
      <c r="G70" s="8">
        <f t="shared" ca="1" si="4"/>
        <v>0</v>
      </c>
    </row>
    <row r="71" spans="1:52" x14ac:dyDescent="0.15">
      <c r="A71" s="8">
        <f t="shared" ca="1" si="3"/>
        <v>0</v>
      </c>
      <c r="G71" s="8">
        <f t="shared" ca="1" si="4"/>
        <v>0</v>
      </c>
    </row>
    <row r="72" spans="1:52" x14ac:dyDescent="0.15">
      <c r="A72" s="8">
        <f t="shared" ca="1" si="3"/>
        <v>0</v>
      </c>
      <c r="G72" s="8">
        <f ca="1">OFFSET($H72,0,LangOffset,1,1)</f>
        <v>0</v>
      </c>
    </row>
    <row r="73" spans="1:52" x14ac:dyDescent="0.15">
      <c r="A73" s="8">
        <f t="shared" ca="1" si="3"/>
        <v>0</v>
      </c>
      <c r="G73" s="8">
        <f ca="1">OFFSET($H73,0,LangOffset,1,1)</f>
        <v>0</v>
      </c>
    </row>
    <row r="74" spans="1:52" x14ac:dyDescent="0.15">
      <c r="A74" s="8">
        <f t="shared" ca="1" si="3"/>
        <v>0</v>
      </c>
      <c r="G74" s="8">
        <f ca="1">OFFSET($H74,0,LangOffset,1,1)</f>
        <v>0</v>
      </c>
    </row>
    <row r="75" spans="1:52" x14ac:dyDescent="0.15">
      <c r="A75" s="8">
        <f t="shared" ca="1" si="3"/>
        <v>0</v>
      </c>
      <c r="G75" s="8">
        <f ca="1">OFFSET($H75,0,LangOffset,1,1)</f>
        <v>0</v>
      </c>
    </row>
    <row r="76" spans="1:52" x14ac:dyDescent="0.15">
      <c r="A76" s="8">
        <f t="shared" ca="1" si="3"/>
        <v>0</v>
      </c>
      <c r="G76" s="8">
        <f ca="1">OFFSET($H76,0,LangOffset,1,1)</f>
        <v>0</v>
      </c>
    </row>
    <row r="77" spans="1:52" x14ac:dyDescent="0.15">
      <c r="A77" s="8">
        <f t="shared" ca="1" si="3"/>
        <v>0</v>
      </c>
      <c r="G77" s="8">
        <f t="shared" ref="G77" ca="1" si="5">OFFSET($H77,0,LangOffset,1,1)</f>
        <v>0</v>
      </c>
    </row>
    <row r="78" spans="1:52" x14ac:dyDescent="0.15">
      <c r="A78" s="8">
        <f t="shared" ca="1" si="3"/>
        <v>0</v>
      </c>
      <c r="G78" s="8">
        <v>0</v>
      </c>
    </row>
    <row r="79" spans="1:52" x14ac:dyDescent="0.15">
      <c r="A79" s="8">
        <f t="shared" ca="1" si="3"/>
        <v>0</v>
      </c>
      <c r="G79" s="8">
        <f t="shared" ref="G79:G130" ca="1" si="6">OFFSET($H79,0,LangOffset,1,1)</f>
        <v>0</v>
      </c>
    </row>
    <row r="80" spans="1:52" x14ac:dyDescent="0.15">
      <c r="A80" s="8">
        <f t="shared" ca="1" si="3"/>
        <v>0</v>
      </c>
      <c r="G80" s="8">
        <f t="shared" ca="1" si="6"/>
        <v>0</v>
      </c>
    </row>
    <row r="81" spans="1:7" x14ac:dyDescent="0.15">
      <c r="A81" s="8">
        <f t="shared" ca="1" si="3"/>
        <v>0</v>
      </c>
      <c r="G81" s="8">
        <f t="shared" ca="1" si="6"/>
        <v>0</v>
      </c>
    </row>
    <row r="82" spans="1:7" x14ac:dyDescent="0.15">
      <c r="A82" s="8">
        <f t="shared" ca="1" si="3"/>
        <v>0</v>
      </c>
      <c r="G82" s="8">
        <f t="shared" ca="1" si="6"/>
        <v>0</v>
      </c>
    </row>
    <row r="83" spans="1:7" x14ac:dyDescent="0.15">
      <c r="A83" s="8">
        <f t="shared" ca="1" si="3"/>
        <v>0</v>
      </c>
      <c r="G83" s="8">
        <f t="shared" ca="1" si="6"/>
        <v>0</v>
      </c>
    </row>
    <row r="84" spans="1:7" x14ac:dyDescent="0.15">
      <c r="A84" s="8">
        <f t="shared" ca="1" si="3"/>
        <v>0</v>
      </c>
      <c r="G84" s="8">
        <f t="shared" ca="1" si="6"/>
        <v>0</v>
      </c>
    </row>
    <row r="85" spans="1:7" x14ac:dyDescent="0.15">
      <c r="A85" s="8">
        <f t="shared" ca="1" si="3"/>
        <v>0</v>
      </c>
      <c r="G85" s="8">
        <f t="shared" ca="1" si="6"/>
        <v>0</v>
      </c>
    </row>
    <row r="86" spans="1:7" x14ac:dyDescent="0.15">
      <c r="A86" s="8">
        <f t="shared" ca="1" si="3"/>
        <v>0</v>
      </c>
      <c r="G86" s="8">
        <f t="shared" ca="1" si="6"/>
        <v>0</v>
      </c>
    </row>
    <row r="87" spans="1:7" x14ac:dyDescent="0.15">
      <c r="A87" s="8">
        <f t="shared" ca="1" si="3"/>
        <v>0</v>
      </c>
      <c r="G87" s="8">
        <f t="shared" ca="1" si="6"/>
        <v>0</v>
      </c>
    </row>
    <row r="88" spans="1:7" x14ac:dyDescent="0.15">
      <c r="A88" s="8">
        <f t="shared" ca="1" si="3"/>
        <v>0</v>
      </c>
      <c r="G88" s="8">
        <f t="shared" ca="1" si="6"/>
        <v>0</v>
      </c>
    </row>
    <row r="89" spans="1:7" x14ac:dyDescent="0.15">
      <c r="A89" s="8">
        <f t="shared" ca="1" si="3"/>
        <v>0</v>
      </c>
      <c r="G89" s="8">
        <f t="shared" ca="1" si="6"/>
        <v>0</v>
      </c>
    </row>
    <row r="90" spans="1:7" x14ac:dyDescent="0.15">
      <c r="A90" s="8">
        <f t="shared" ca="1" si="3"/>
        <v>0</v>
      </c>
      <c r="G90" s="8">
        <f t="shared" ca="1" si="6"/>
        <v>0</v>
      </c>
    </row>
    <row r="91" spans="1:7" x14ac:dyDescent="0.15">
      <c r="A91" s="8">
        <f t="shared" ca="1" si="3"/>
        <v>0</v>
      </c>
      <c r="G91" s="8">
        <f t="shared" ca="1" si="6"/>
        <v>0</v>
      </c>
    </row>
    <row r="92" spans="1:7" x14ac:dyDescent="0.15">
      <c r="A92" s="8">
        <f t="shared" ca="1" si="3"/>
        <v>0</v>
      </c>
      <c r="G92" s="8">
        <f t="shared" ca="1" si="6"/>
        <v>0</v>
      </c>
    </row>
    <row r="93" spans="1:7" x14ac:dyDescent="0.15">
      <c r="A93" s="8">
        <f t="shared" ca="1" si="3"/>
        <v>0</v>
      </c>
      <c r="G93" s="8">
        <f t="shared" ca="1" si="6"/>
        <v>0</v>
      </c>
    </row>
    <row r="94" spans="1:7" x14ac:dyDescent="0.15">
      <c r="A94" s="8">
        <f t="shared" ca="1" si="3"/>
        <v>0</v>
      </c>
      <c r="G94" s="8">
        <f t="shared" ca="1" si="6"/>
        <v>0</v>
      </c>
    </row>
    <row r="95" spans="1:7" x14ac:dyDescent="0.15">
      <c r="A95" s="8">
        <f t="shared" ca="1" si="3"/>
        <v>0</v>
      </c>
      <c r="G95" s="8">
        <f t="shared" ca="1" si="6"/>
        <v>0</v>
      </c>
    </row>
    <row r="96" spans="1:7" x14ac:dyDescent="0.15">
      <c r="A96" s="8">
        <f t="shared" ca="1" si="3"/>
        <v>0</v>
      </c>
      <c r="G96" s="8">
        <f t="shared" ca="1" si="6"/>
        <v>0</v>
      </c>
    </row>
    <row r="97" spans="1:7" x14ac:dyDescent="0.15">
      <c r="A97" s="8">
        <f t="shared" ca="1" si="3"/>
        <v>0</v>
      </c>
      <c r="G97" s="8">
        <f t="shared" ca="1" si="6"/>
        <v>0</v>
      </c>
    </row>
    <row r="98" spans="1:7" x14ac:dyDescent="0.15">
      <c r="A98" s="8">
        <f t="shared" ca="1" si="3"/>
        <v>0</v>
      </c>
      <c r="G98" s="8">
        <f t="shared" ca="1" si="6"/>
        <v>0</v>
      </c>
    </row>
    <row r="99" spans="1:7" x14ac:dyDescent="0.15">
      <c r="A99" s="8">
        <f t="shared" ca="1" si="3"/>
        <v>0</v>
      </c>
      <c r="G99" s="8">
        <f t="shared" ca="1" si="6"/>
        <v>0</v>
      </c>
    </row>
    <row r="100" spans="1:7" x14ac:dyDescent="0.15">
      <c r="A100" s="8">
        <f t="shared" ca="1" si="3"/>
        <v>0</v>
      </c>
      <c r="G100" s="8">
        <f t="shared" ca="1" si="6"/>
        <v>0</v>
      </c>
    </row>
    <row r="101" spans="1:7" x14ac:dyDescent="0.15">
      <c r="A101" s="8">
        <f t="shared" ca="1" si="3"/>
        <v>0</v>
      </c>
      <c r="G101" s="8">
        <f t="shared" ca="1" si="6"/>
        <v>0</v>
      </c>
    </row>
    <row r="102" spans="1:7" x14ac:dyDescent="0.15">
      <c r="A102" s="8">
        <f t="shared" ref="A102:A165" ca="1" si="7">OFFSET($B102,0,LangOffset,1,1)</f>
        <v>0</v>
      </c>
      <c r="G102" s="8">
        <f t="shared" ca="1" si="6"/>
        <v>0</v>
      </c>
    </row>
    <row r="103" spans="1:7" x14ac:dyDescent="0.15">
      <c r="A103" s="8">
        <f t="shared" ca="1" si="7"/>
        <v>0</v>
      </c>
      <c r="G103" s="8">
        <f t="shared" ca="1" si="6"/>
        <v>0</v>
      </c>
    </row>
    <row r="104" spans="1:7" x14ac:dyDescent="0.15">
      <c r="A104" s="8">
        <f t="shared" ca="1" si="7"/>
        <v>0</v>
      </c>
      <c r="G104" s="8">
        <f t="shared" ca="1" si="6"/>
        <v>0</v>
      </c>
    </row>
    <row r="105" spans="1:7" x14ac:dyDescent="0.15">
      <c r="A105" s="8">
        <f t="shared" ca="1" si="7"/>
        <v>0</v>
      </c>
      <c r="G105" s="8">
        <f t="shared" ca="1" si="6"/>
        <v>0</v>
      </c>
    </row>
    <row r="106" spans="1:7" x14ac:dyDescent="0.15">
      <c r="A106" s="8">
        <f t="shared" ca="1" si="7"/>
        <v>0</v>
      </c>
      <c r="G106" s="8">
        <f t="shared" ca="1" si="6"/>
        <v>0</v>
      </c>
    </row>
    <row r="107" spans="1:7" x14ac:dyDescent="0.15">
      <c r="A107" s="8">
        <f t="shared" ca="1" si="7"/>
        <v>0</v>
      </c>
      <c r="G107" s="8">
        <f t="shared" ca="1" si="6"/>
        <v>0</v>
      </c>
    </row>
    <row r="108" spans="1:7" x14ac:dyDescent="0.15">
      <c r="A108" s="8">
        <f t="shared" ca="1" si="7"/>
        <v>0</v>
      </c>
      <c r="G108" s="8">
        <f t="shared" ca="1" si="6"/>
        <v>0</v>
      </c>
    </row>
    <row r="109" spans="1:7" x14ac:dyDescent="0.15">
      <c r="A109" s="8">
        <f t="shared" ca="1" si="7"/>
        <v>0</v>
      </c>
      <c r="G109" s="8">
        <f t="shared" ca="1" si="6"/>
        <v>0</v>
      </c>
    </row>
    <row r="110" spans="1:7" x14ac:dyDescent="0.15">
      <c r="A110" s="8">
        <f t="shared" ca="1" si="7"/>
        <v>0</v>
      </c>
      <c r="G110" s="8">
        <f t="shared" ca="1" si="6"/>
        <v>0</v>
      </c>
    </row>
    <row r="111" spans="1:7" x14ac:dyDescent="0.15">
      <c r="A111" s="8">
        <f t="shared" ca="1" si="7"/>
        <v>0</v>
      </c>
      <c r="G111" s="8">
        <f t="shared" ca="1" si="6"/>
        <v>0</v>
      </c>
    </row>
    <row r="112" spans="1:7" x14ac:dyDescent="0.15">
      <c r="A112" s="8">
        <f t="shared" ca="1" si="7"/>
        <v>0</v>
      </c>
      <c r="G112" s="8">
        <f t="shared" ca="1" si="6"/>
        <v>0</v>
      </c>
    </row>
    <row r="113" spans="1:7" x14ac:dyDescent="0.15">
      <c r="A113" s="8">
        <f t="shared" ca="1" si="7"/>
        <v>0</v>
      </c>
      <c r="G113" s="8">
        <f t="shared" ca="1" si="6"/>
        <v>0</v>
      </c>
    </row>
    <row r="114" spans="1:7" x14ac:dyDescent="0.15">
      <c r="A114" s="8">
        <f t="shared" ca="1" si="7"/>
        <v>0</v>
      </c>
      <c r="G114" s="8">
        <f t="shared" ca="1" si="6"/>
        <v>0</v>
      </c>
    </row>
    <row r="115" spans="1:7" x14ac:dyDescent="0.15">
      <c r="A115" s="8">
        <f t="shared" ca="1" si="7"/>
        <v>0</v>
      </c>
      <c r="G115" s="8">
        <f t="shared" ca="1" si="6"/>
        <v>0</v>
      </c>
    </row>
    <row r="116" spans="1:7" x14ac:dyDescent="0.15">
      <c r="A116" s="8">
        <f t="shared" ca="1" si="7"/>
        <v>0</v>
      </c>
      <c r="G116" s="8">
        <f t="shared" ca="1" si="6"/>
        <v>0</v>
      </c>
    </row>
    <row r="117" spans="1:7" x14ac:dyDescent="0.15">
      <c r="A117" s="8">
        <f t="shared" ca="1" si="7"/>
        <v>0</v>
      </c>
      <c r="G117" s="8">
        <f t="shared" ca="1" si="6"/>
        <v>0</v>
      </c>
    </row>
    <row r="118" spans="1:7" x14ac:dyDescent="0.15">
      <c r="A118" s="8">
        <f t="shared" ca="1" si="7"/>
        <v>0</v>
      </c>
      <c r="G118" s="8">
        <f t="shared" ca="1" si="6"/>
        <v>0</v>
      </c>
    </row>
    <row r="119" spans="1:7" x14ac:dyDescent="0.15">
      <c r="A119" s="8">
        <f t="shared" ca="1" si="7"/>
        <v>0</v>
      </c>
      <c r="G119" s="8">
        <f t="shared" ca="1" si="6"/>
        <v>0</v>
      </c>
    </row>
    <row r="120" spans="1:7" x14ac:dyDescent="0.15">
      <c r="A120" s="8">
        <f t="shared" ca="1" si="7"/>
        <v>0</v>
      </c>
      <c r="G120" s="8">
        <f t="shared" ca="1" si="6"/>
        <v>0</v>
      </c>
    </row>
    <row r="121" spans="1:7" x14ac:dyDescent="0.15">
      <c r="A121" s="8">
        <f t="shared" ca="1" si="7"/>
        <v>0</v>
      </c>
      <c r="G121" s="8">
        <f t="shared" ca="1" si="6"/>
        <v>0</v>
      </c>
    </row>
    <row r="122" spans="1:7" x14ac:dyDescent="0.15">
      <c r="A122" s="8">
        <f t="shared" ca="1" si="7"/>
        <v>0</v>
      </c>
      <c r="G122" s="8">
        <f t="shared" ca="1" si="6"/>
        <v>0</v>
      </c>
    </row>
    <row r="123" spans="1:7" x14ac:dyDescent="0.15">
      <c r="A123" s="8">
        <f t="shared" ca="1" si="7"/>
        <v>0</v>
      </c>
      <c r="G123" s="8">
        <f t="shared" ca="1" si="6"/>
        <v>0</v>
      </c>
    </row>
    <row r="124" spans="1:7" x14ac:dyDescent="0.15">
      <c r="A124" s="8">
        <f t="shared" ca="1" si="7"/>
        <v>0</v>
      </c>
      <c r="G124" s="8">
        <f t="shared" ca="1" si="6"/>
        <v>0</v>
      </c>
    </row>
    <row r="125" spans="1:7" x14ac:dyDescent="0.15">
      <c r="A125" s="8">
        <f t="shared" ca="1" si="7"/>
        <v>0</v>
      </c>
      <c r="G125" s="8">
        <f t="shared" ca="1" si="6"/>
        <v>0</v>
      </c>
    </row>
    <row r="126" spans="1:7" x14ac:dyDescent="0.15">
      <c r="A126" s="8">
        <f t="shared" ca="1" si="7"/>
        <v>0</v>
      </c>
      <c r="G126" s="8">
        <f t="shared" ca="1" si="6"/>
        <v>0</v>
      </c>
    </row>
    <row r="127" spans="1:7" x14ac:dyDescent="0.15">
      <c r="A127" s="8">
        <f t="shared" ca="1" si="7"/>
        <v>0</v>
      </c>
      <c r="G127" s="8">
        <f t="shared" ca="1" si="6"/>
        <v>0</v>
      </c>
    </row>
    <row r="128" spans="1:7" x14ac:dyDescent="0.15">
      <c r="A128" s="8">
        <f t="shared" ca="1" si="7"/>
        <v>0</v>
      </c>
      <c r="G128" s="8">
        <f t="shared" ca="1" si="6"/>
        <v>0</v>
      </c>
    </row>
    <row r="129" spans="1:7" x14ac:dyDescent="0.15">
      <c r="A129" s="8">
        <f t="shared" ca="1" si="7"/>
        <v>0</v>
      </c>
      <c r="G129" s="8">
        <f t="shared" ca="1" si="6"/>
        <v>0</v>
      </c>
    </row>
    <row r="130" spans="1:7" x14ac:dyDescent="0.15">
      <c r="A130" s="8">
        <f t="shared" ca="1" si="7"/>
        <v>0</v>
      </c>
      <c r="G130" s="8">
        <f t="shared" ca="1" si="6"/>
        <v>0</v>
      </c>
    </row>
    <row r="131" spans="1:7" x14ac:dyDescent="0.15">
      <c r="A131" s="8">
        <f t="shared" ca="1" si="7"/>
        <v>0</v>
      </c>
      <c r="G131" s="8">
        <f t="shared" ref="G131:G194" ca="1" si="8">OFFSET($H131,0,LangOffset,1,1)</f>
        <v>0</v>
      </c>
    </row>
    <row r="132" spans="1:7" x14ac:dyDescent="0.15">
      <c r="A132" s="8">
        <f t="shared" ca="1" si="7"/>
        <v>0</v>
      </c>
      <c r="G132" s="8">
        <f t="shared" ca="1" si="8"/>
        <v>0</v>
      </c>
    </row>
    <row r="133" spans="1:7" x14ac:dyDescent="0.15">
      <c r="A133" s="8">
        <f t="shared" ca="1" si="7"/>
        <v>0</v>
      </c>
      <c r="G133" s="8">
        <f t="shared" ca="1" si="8"/>
        <v>0</v>
      </c>
    </row>
    <row r="134" spans="1:7" x14ac:dyDescent="0.15">
      <c r="A134" s="8">
        <f t="shared" ca="1" si="7"/>
        <v>0</v>
      </c>
      <c r="G134" s="8">
        <f t="shared" ca="1" si="8"/>
        <v>0</v>
      </c>
    </row>
    <row r="135" spans="1:7" x14ac:dyDescent="0.15">
      <c r="A135" s="8">
        <f t="shared" ca="1" si="7"/>
        <v>0</v>
      </c>
      <c r="G135" s="8">
        <f t="shared" ca="1" si="8"/>
        <v>0</v>
      </c>
    </row>
    <row r="136" spans="1:7" x14ac:dyDescent="0.15">
      <c r="A136" s="8">
        <f t="shared" ca="1" si="7"/>
        <v>0</v>
      </c>
      <c r="G136" s="8">
        <f t="shared" ca="1" si="8"/>
        <v>0</v>
      </c>
    </row>
    <row r="137" spans="1:7" x14ac:dyDescent="0.15">
      <c r="A137" s="8">
        <f t="shared" ca="1" si="7"/>
        <v>0</v>
      </c>
      <c r="G137" s="8">
        <f t="shared" ca="1" si="8"/>
        <v>0</v>
      </c>
    </row>
    <row r="138" spans="1:7" x14ac:dyDescent="0.15">
      <c r="A138" s="8">
        <f t="shared" ca="1" si="7"/>
        <v>0</v>
      </c>
      <c r="G138" s="8">
        <f t="shared" ca="1" si="8"/>
        <v>0</v>
      </c>
    </row>
    <row r="139" spans="1:7" x14ac:dyDescent="0.15">
      <c r="A139" s="8">
        <f t="shared" ca="1" si="7"/>
        <v>0</v>
      </c>
      <c r="G139" s="8">
        <f t="shared" ca="1" si="8"/>
        <v>0</v>
      </c>
    </row>
    <row r="140" spans="1:7" x14ac:dyDescent="0.15">
      <c r="A140" s="8">
        <f t="shared" ca="1" si="7"/>
        <v>0</v>
      </c>
      <c r="G140" s="8">
        <f t="shared" ca="1" si="8"/>
        <v>0</v>
      </c>
    </row>
    <row r="141" spans="1:7" x14ac:dyDescent="0.15">
      <c r="A141" s="8">
        <f t="shared" ca="1" si="7"/>
        <v>0</v>
      </c>
      <c r="G141" s="8">
        <f t="shared" ca="1" si="8"/>
        <v>0</v>
      </c>
    </row>
    <row r="142" spans="1:7" x14ac:dyDescent="0.15">
      <c r="A142" s="8">
        <f t="shared" ca="1" si="7"/>
        <v>0</v>
      </c>
      <c r="G142" s="8">
        <f t="shared" ca="1" si="8"/>
        <v>0</v>
      </c>
    </row>
    <row r="143" spans="1:7" x14ac:dyDescent="0.15">
      <c r="A143" s="8">
        <f t="shared" ca="1" si="7"/>
        <v>0</v>
      </c>
      <c r="G143" s="8">
        <f t="shared" ca="1" si="8"/>
        <v>0</v>
      </c>
    </row>
    <row r="144" spans="1:7" x14ac:dyDescent="0.15">
      <c r="A144" s="8">
        <f t="shared" ca="1" si="7"/>
        <v>0</v>
      </c>
      <c r="G144" s="8">
        <f t="shared" ca="1" si="8"/>
        <v>0</v>
      </c>
    </row>
    <row r="145" spans="1:7" x14ac:dyDescent="0.15">
      <c r="A145" s="8">
        <f t="shared" ca="1" si="7"/>
        <v>0</v>
      </c>
      <c r="G145" s="8">
        <f t="shared" ca="1" si="8"/>
        <v>0</v>
      </c>
    </row>
    <row r="146" spans="1:7" x14ac:dyDescent="0.15">
      <c r="A146" s="8">
        <f t="shared" ca="1" si="7"/>
        <v>0</v>
      </c>
      <c r="G146" s="8">
        <f t="shared" ca="1" si="8"/>
        <v>0</v>
      </c>
    </row>
    <row r="147" spans="1:7" x14ac:dyDescent="0.15">
      <c r="A147" s="8">
        <f t="shared" ca="1" si="7"/>
        <v>0</v>
      </c>
      <c r="G147" s="8">
        <f t="shared" ca="1" si="8"/>
        <v>0</v>
      </c>
    </row>
    <row r="148" spans="1:7" x14ac:dyDescent="0.15">
      <c r="A148" s="8">
        <f t="shared" ca="1" si="7"/>
        <v>0</v>
      </c>
      <c r="G148" s="8">
        <f t="shared" ca="1" si="8"/>
        <v>0</v>
      </c>
    </row>
    <row r="149" spans="1:7" x14ac:dyDescent="0.15">
      <c r="A149" s="8">
        <f t="shared" ca="1" si="7"/>
        <v>0</v>
      </c>
      <c r="G149" s="8">
        <f t="shared" ca="1" si="8"/>
        <v>0</v>
      </c>
    </row>
    <row r="150" spans="1:7" x14ac:dyDescent="0.15">
      <c r="A150" s="8">
        <f t="shared" ca="1" si="7"/>
        <v>0</v>
      </c>
      <c r="G150" s="8">
        <f t="shared" ca="1" si="8"/>
        <v>0</v>
      </c>
    </row>
    <row r="151" spans="1:7" x14ac:dyDescent="0.15">
      <c r="A151" s="8">
        <f t="shared" ca="1" si="7"/>
        <v>0</v>
      </c>
      <c r="G151" s="8">
        <f t="shared" ca="1" si="8"/>
        <v>0</v>
      </c>
    </row>
    <row r="152" spans="1:7" x14ac:dyDescent="0.15">
      <c r="A152" s="8">
        <f t="shared" ca="1" si="7"/>
        <v>0</v>
      </c>
      <c r="G152" s="8">
        <f t="shared" ca="1" si="8"/>
        <v>0</v>
      </c>
    </row>
    <row r="153" spans="1:7" x14ac:dyDescent="0.15">
      <c r="A153" s="8">
        <f t="shared" ca="1" si="7"/>
        <v>0</v>
      </c>
      <c r="G153" s="8">
        <f t="shared" ca="1" si="8"/>
        <v>0</v>
      </c>
    </row>
    <row r="154" spans="1:7" x14ac:dyDescent="0.15">
      <c r="A154" s="8">
        <f t="shared" ca="1" si="7"/>
        <v>0</v>
      </c>
      <c r="G154" s="8">
        <f t="shared" ca="1" si="8"/>
        <v>0</v>
      </c>
    </row>
    <row r="155" spans="1:7" x14ac:dyDescent="0.15">
      <c r="A155" s="8">
        <f t="shared" ca="1" si="7"/>
        <v>0</v>
      </c>
      <c r="G155" s="8">
        <f t="shared" ca="1" si="8"/>
        <v>0</v>
      </c>
    </row>
    <row r="156" spans="1:7" x14ac:dyDescent="0.15">
      <c r="A156" s="8">
        <f t="shared" ca="1" si="7"/>
        <v>0</v>
      </c>
      <c r="G156" s="8">
        <f t="shared" ca="1" si="8"/>
        <v>0</v>
      </c>
    </row>
    <row r="157" spans="1:7" x14ac:dyDescent="0.15">
      <c r="A157" s="8">
        <f t="shared" ca="1" si="7"/>
        <v>0</v>
      </c>
      <c r="G157" s="8">
        <f t="shared" ca="1" si="8"/>
        <v>0</v>
      </c>
    </row>
    <row r="158" spans="1:7" x14ac:dyDescent="0.15">
      <c r="A158" s="8">
        <f t="shared" ca="1" si="7"/>
        <v>0</v>
      </c>
      <c r="G158" s="8">
        <f t="shared" ca="1" si="8"/>
        <v>0</v>
      </c>
    </row>
    <row r="159" spans="1:7" x14ac:dyDescent="0.15">
      <c r="A159" s="8">
        <f t="shared" ca="1" si="7"/>
        <v>0</v>
      </c>
      <c r="G159" s="8">
        <f t="shared" ca="1" si="8"/>
        <v>0</v>
      </c>
    </row>
    <row r="160" spans="1:7" x14ac:dyDescent="0.15">
      <c r="A160" s="8">
        <f t="shared" ca="1" si="7"/>
        <v>0</v>
      </c>
      <c r="G160" s="8">
        <f t="shared" ca="1" si="8"/>
        <v>0</v>
      </c>
    </row>
    <row r="161" spans="1:7" x14ac:dyDescent="0.15">
      <c r="A161" s="8">
        <f t="shared" ca="1" si="7"/>
        <v>0</v>
      </c>
      <c r="G161" s="8">
        <f t="shared" ca="1" si="8"/>
        <v>0</v>
      </c>
    </row>
    <row r="162" spans="1:7" x14ac:dyDescent="0.15">
      <c r="A162" s="8">
        <f t="shared" ca="1" si="7"/>
        <v>0</v>
      </c>
      <c r="G162" s="8">
        <f t="shared" ca="1" si="8"/>
        <v>0</v>
      </c>
    </row>
    <row r="163" spans="1:7" x14ac:dyDescent="0.15">
      <c r="A163" s="8">
        <f t="shared" ca="1" si="7"/>
        <v>0</v>
      </c>
      <c r="G163" s="8">
        <f t="shared" ca="1" si="8"/>
        <v>0</v>
      </c>
    </row>
    <row r="164" spans="1:7" x14ac:dyDescent="0.15">
      <c r="A164" s="8">
        <f t="shared" ca="1" si="7"/>
        <v>0</v>
      </c>
      <c r="G164" s="8">
        <f t="shared" ca="1" si="8"/>
        <v>0</v>
      </c>
    </row>
    <row r="165" spans="1:7" x14ac:dyDescent="0.15">
      <c r="A165" s="8">
        <f t="shared" ca="1" si="7"/>
        <v>0</v>
      </c>
      <c r="G165" s="8">
        <f t="shared" ca="1" si="8"/>
        <v>0</v>
      </c>
    </row>
    <row r="166" spans="1:7" x14ac:dyDescent="0.15">
      <c r="A166" s="8">
        <f t="shared" ref="A166:A229" ca="1" si="9">OFFSET($B166,0,LangOffset,1,1)</f>
        <v>0</v>
      </c>
      <c r="G166" s="8">
        <f t="shared" ca="1" si="8"/>
        <v>0</v>
      </c>
    </row>
    <row r="167" spans="1:7" x14ac:dyDescent="0.15">
      <c r="A167" s="8">
        <f t="shared" ca="1" si="9"/>
        <v>0</v>
      </c>
      <c r="G167" s="8">
        <f t="shared" ca="1" si="8"/>
        <v>0</v>
      </c>
    </row>
    <row r="168" spans="1:7" x14ac:dyDescent="0.15">
      <c r="A168" s="8">
        <f t="shared" ca="1" si="9"/>
        <v>0</v>
      </c>
      <c r="G168" s="8">
        <f t="shared" ca="1" si="8"/>
        <v>0</v>
      </c>
    </row>
    <row r="169" spans="1:7" x14ac:dyDescent="0.15">
      <c r="A169" s="8">
        <f t="shared" ca="1" si="9"/>
        <v>0</v>
      </c>
      <c r="G169" s="8">
        <f t="shared" ca="1" si="8"/>
        <v>0</v>
      </c>
    </row>
    <row r="170" spans="1:7" x14ac:dyDescent="0.15">
      <c r="A170" s="8">
        <f t="shared" ca="1" si="9"/>
        <v>0</v>
      </c>
      <c r="G170" s="8">
        <f t="shared" ca="1" si="8"/>
        <v>0</v>
      </c>
    </row>
    <row r="171" spans="1:7" x14ac:dyDescent="0.15">
      <c r="A171" s="8">
        <f t="shared" ca="1" si="9"/>
        <v>0</v>
      </c>
      <c r="G171" s="8">
        <f t="shared" ca="1" si="8"/>
        <v>0</v>
      </c>
    </row>
    <row r="172" spans="1:7" x14ac:dyDescent="0.15">
      <c r="A172" s="8">
        <f t="shared" ca="1" si="9"/>
        <v>0</v>
      </c>
      <c r="G172" s="8">
        <f t="shared" ca="1" si="8"/>
        <v>0</v>
      </c>
    </row>
    <row r="173" spans="1:7" x14ac:dyDescent="0.15">
      <c r="A173" s="8">
        <f t="shared" ca="1" si="9"/>
        <v>0</v>
      </c>
      <c r="G173" s="8">
        <f t="shared" ca="1" si="8"/>
        <v>0</v>
      </c>
    </row>
    <row r="174" spans="1:7" x14ac:dyDescent="0.15">
      <c r="A174" s="8">
        <f t="shared" ca="1" si="9"/>
        <v>0</v>
      </c>
      <c r="G174" s="8">
        <f t="shared" ca="1" si="8"/>
        <v>0</v>
      </c>
    </row>
    <row r="175" spans="1:7" x14ac:dyDescent="0.15">
      <c r="A175" s="8">
        <f t="shared" ca="1" si="9"/>
        <v>0</v>
      </c>
      <c r="G175" s="8">
        <f t="shared" ca="1" si="8"/>
        <v>0</v>
      </c>
    </row>
    <row r="176" spans="1:7" x14ac:dyDescent="0.15">
      <c r="A176" s="8">
        <f t="shared" ca="1" si="9"/>
        <v>0</v>
      </c>
      <c r="G176" s="8">
        <f t="shared" ca="1" si="8"/>
        <v>0</v>
      </c>
    </row>
    <row r="177" spans="1:7" x14ac:dyDescent="0.15">
      <c r="A177" s="8">
        <f t="shared" ca="1" si="9"/>
        <v>0</v>
      </c>
      <c r="G177" s="8">
        <f t="shared" ca="1" si="8"/>
        <v>0</v>
      </c>
    </row>
    <row r="178" spans="1:7" x14ac:dyDescent="0.15">
      <c r="A178" s="8">
        <f t="shared" ca="1" si="9"/>
        <v>0</v>
      </c>
      <c r="G178" s="8">
        <f t="shared" ca="1" si="8"/>
        <v>0</v>
      </c>
    </row>
    <row r="179" spans="1:7" x14ac:dyDescent="0.15">
      <c r="A179" s="8">
        <f t="shared" ca="1" si="9"/>
        <v>0</v>
      </c>
      <c r="G179" s="8">
        <f t="shared" ca="1" si="8"/>
        <v>0</v>
      </c>
    </row>
    <row r="180" spans="1:7" x14ac:dyDescent="0.15">
      <c r="A180" s="8">
        <f t="shared" ca="1" si="9"/>
        <v>0</v>
      </c>
      <c r="G180" s="8">
        <f t="shared" ca="1" si="8"/>
        <v>0</v>
      </c>
    </row>
    <row r="181" spans="1:7" x14ac:dyDescent="0.15">
      <c r="A181" s="8">
        <f t="shared" ca="1" si="9"/>
        <v>0</v>
      </c>
      <c r="G181" s="8">
        <f t="shared" ca="1" si="8"/>
        <v>0</v>
      </c>
    </row>
    <row r="182" spans="1:7" x14ac:dyDescent="0.15">
      <c r="A182" s="8">
        <f t="shared" ca="1" si="9"/>
        <v>0</v>
      </c>
      <c r="G182" s="8">
        <f t="shared" ca="1" si="8"/>
        <v>0</v>
      </c>
    </row>
    <row r="183" spans="1:7" x14ac:dyDescent="0.15">
      <c r="A183" s="8">
        <f t="shared" ca="1" si="9"/>
        <v>0</v>
      </c>
      <c r="G183" s="8">
        <f t="shared" ca="1" si="8"/>
        <v>0</v>
      </c>
    </row>
    <row r="184" spans="1:7" x14ac:dyDescent="0.15">
      <c r="A184" s="8">
        <f t="shared" ca="1" si="9"/>
        <v>0</v>
      </c>
      <c r="G184" s="8">
        <f t="shared" ca="1" si="8"/>
        <v>0</v>
      </c>
    </row>
    <row r="185" spans="1:7" x14ac:dyDescent="0.15">
      <c r="A185" s="8">
        <f t="shared" ca="1" si="9"/>
        <v>0</v>
      </c>
      <c r="G185" s="8">
        <f t="shared" ca="1" si="8"/>
        <v>0</v>
      </c>
    </row>
    <row r="186" spans="1:7" x14ac:dyDescent="0.15">
      <c r="A186" s="8">
        <f t="shared" ca="1" si="9"/>
        <v>0</v>
      </c>
      <c r="G186" s="8">
        <f t="shared" ca="1" si="8"/>
        <v>0</v>
      </c>
    </row>
    <row r="187" spans="1:7" x14ac:dyDescent="0.15">
      <c r="A187" s="8">
        <f t="shared" ca="1" si="9"/>
        <v>0</v>
      </c>
      <c r="G187" s="8">
        <f t="shared" ca="1" si="8"/>
        <v>0</v>
      </c>
    </row>
    <row r="188" spans="1:7" x14ac:dyDescent="0.15">
      <c r="A188" s="8">
        <f t="shared" ca="1" si="9"/>
        <v>0</v>
      </c>
      <c r="G188" s="8">
        <f t="shared" ca="1" si="8"/>
        <v>0</v>
      </c>
    </row>
    <row r="189" spans="1:7" x14ac:dyDescent="0.15">
      <c r="A189" s="8">
        <f t="shared" ca="1" si="9"/>
        <v>0</v>
      </c>
      <c r="G189" s="8">
        <f t="shared" ca="1" si="8"/>
        <v>0</v>
      </c>
    </row>
    <row r="190" spans="1:7" x14ac:dyDescent="0.15">
      <c r="A190" s="8">
        <f t="shared" ca="1" si="9"/>
        <v>0</v>
      </c>
      <c r="G190" s="8">
        <f t="shared" ca="1" si="8"/>
        <v>0</v>
      </c>
    </row>
    <row r="191" spans="1:7" x14ac:dyDescent="0.15">
      <c r="A191" s="8">
        <f t="shared" ca="1" si="9"/>
        <v>0</v>
      </c>
      <c r="G191" s="8">
        <f t="shared" ca="1" si="8"/>
        <v>0</v>
      </c>
    </row>
    <row r="192" spans="1:7" x14ac:dyDescent="0.15">
      <c r="A192" s="8">
        <f t="shared" ca="1" si="9"/>
        <v>0</v>
      </c>
      <c r="G192" s="8">
        <f t="shared" ca="1" si="8"/>
        <v>0</v>
      </c>
    </row>
    <row r="193" spans="1:7" x14ac:dyDescent="0.15">
      <c r="A193" s="8">
        <f t="shared" ca="1" si="9"/>
        <v>0</v>
      </c>
      <c r="G193" s="8">
        <f t="shared" ca="1" si="8"/>
        <v>0</v>
      </c>
    </row>
    <row r="194" spans="1:7" x14ac:dyDescent="0.15">
      <c r="A194" s="8">
        <f t="shared" ca="1" si="9"/>
        <v>0</v>
      </c>
      <c r="G194" s="8">
        <f t="shared" ca="1" si="8"/>
        <v>0</v>
      </c>
    </row>
    <row r="195" spans="1:7" x14ac:dyDescent="0.15">
      <c r="A195" s="8">
        <f t="shared" ca="1" si="9"/>
        <v>0</v>
      </c>
      <c r="G195" s="8">
        <f t="shared" ref="G195:G258" ca="1" si="10">OFFSET($H195,0,LangOffset,1,1)</f>
        <v>0</v>
      </c>
    </row>
    <row r="196" spans="1:7" x14ac:dyDescent="0.15">
      <c r="A196" s="8">
        <f t="shared" ca="1" si="9"/>
        <v>0</v>
      </c>
      <c r="G196" s="8">
        <f t="shared" ca="1" si="10"/>
        <v>0</v>
      </c>
    </row>
    <row r="197" spans="1:7" x14ac:dyDescent="0.15">
      <c r="A197" s="8">
        <f t="shared" ca="1" si="9"/>
        <v>0</v>
      </c>
      <c r="G197" s="8">
        <f t="shared" ca="1" si="10"/>
        <v>0</v>
      </c>
    </row>
    <row r="198" spans="1:7" x14ac:dyDescent="0.15">
      <c r="A198" s="8">
        <f t="shared" ca="1" si="9"/>
        <v>0</v>
      </c>
      <c r="G198" s="8">
        <f t="shared" ca="1" si="10"/>
        <v>0</v>
      </c>
    </row>
    <row r="199" spans="1:7" x14ac:dyDescent="0.15">
      <c r="A199" s="8">
        <f t="shared" ca="1" si="9"/>
        <v>0</v>
      </c>
      <c r="G199" s="8">
        <f t="shared" ca="1" si="10"/>
        <v>0</v>
      </c>
    </row>
    <row r="200" spans="1:7" x14ac:dyDescent="0.15">
      <c r="A200" s="8">
        <f t="shared" ca="1" si="9"/>
        <v>0</v>
      </c>
      <c r="G200" s="8">
        <f t="shared" ca="1" si="10"/>
        <v>0</v>
      </c>
    </row>
    <row r="201" spans="1:7" x14ac:dyDescent="0.15">
      <c r="A201" s="8">
        <f t="shared" ca="1" si="9"/>
        <v>0</v>
      </c>
      <c r="G201" s="8">
        <f t="shared" ca="1" si="10"/>
        <v>0</v>
      </c>
    </row>
    <row r="202" spans="1:7" x14ac:dyDescent="0.15">
      <c r="A202" s="8">
        <f t="shared" ca="1" si="9"/>
        <v>0</v>
      </c>
      <c r="G202" s="8">
        <f t="shared" ca="1" si="10"/>
        <v>0</v>
      </c>
    </row>
    <row r="203" spans="1:7" x14ac:dyDescent="0.15">
      <c r="A203" s="8">
        <f t="shared" ca="1" si="9"/>
        <v>0</v>
      </c>
      <c r="G203" s="8">
        <f t="shared" ca="1" si="10"/>
        <v>0</v>
      </c>
    </row>
    <row r="204" spans="1:7" x14ac:dyDescent="0.15">
      <c r="A204" s="8">
        <f t="shared" ca="1" si="9"/>
        <v>0</v>
      </c>
      <c r="G204" s="8">
        <f t="shared" ca="1" si="10"/>
        <v>0</v>
      </c>
    </row>
    <row r="205" spans="1:7" x14ac:dyDescent="0.15">
      <c r="A205" s="8">
        <f t="shared" ca="1" si="9"/>
        <v>0</v>
      </c>
      <c r="G205" s="8">
        <f t="shared" ca="1" si="10"/>
        <v>0</v>
      </c>
    </row>
    <row r="206" spans="1:7" x14ac:dyDescent="0.15">
      <c r="A206" s="8">
        <f t="shared" ca="1" si="9"/>
        <v>0</v>
      </c>
      <c r="G206" s="8">
        <f t="shared" ca="1" si="10"/>
        <v>0</v>
      </c>
    </row>
    <row r="207" spans="1:7" x14ac:dyDescent="0.15">
      <c r="A207" s="8">
        <f t="shared" ca="1" si="9"/>
        <v>0</v>
      </c>
      <c r="G207" s="8">
        <f t="shared" ca="1" si="10"/>
        <v>0</v>
      </c>
    </row>
    <row r="208" spans="1:7" x14ac:dyDescent="0.15">
      <c r="A208" s="8">
        <f t="shared" ca="1" si="9"/>
        <v>0</v>
      </c>
      <c r="G208" s="8">
        <f t="shared" ca="1" si="10"/>
        <v>0</v>
      </c>
    </row>
    <row r="209" spans="1:7" x14ac:dyDescent="0.15">
      <c r="A209" s="8">
        <f t="shared" ca="1" si="9"/>
        <v>0</v>
      </c>
      <c r="G209" s="8">
        <f t="shared" ca="1" si="10"/>
        <v>0</v>
      </c>
    </row>
    <row r="210" spans="1:7" x14ac:dyDescent="0.15">
      <c r="A210" s="8">
        <f t="shared" ca="1" si="9"/>
        <v>0</v>
      </c>
      <c r="G210" s="8">
        <f t="shared" ca="1" si="10"/>
        <v>0</v>
      </c>
    </row>
    <row r="211" spans="1:7" x14ac:dyDescent="0.15">
      <c r="A211" s="8">
        <f t="shared" ca="1" si="9"/>
        <v>0</v>
      </c>
      <c r="G211" s="8">
        <f t="shared" ca="1" si="10"/>
        <v>0</v>
      </c>
    </row>
    <row r="212" spans="1:7" x14ac:dyDescent="0.15">
      <c r="A212" s="8">
        <f t="shared" ca="1" si="9"/>
        <v>0</v>
      </c>
      <c r="G212" s="8">
        <f t="shared" ca="1" si="10"/>
        <v>0</v>
      </c>
    </row>
    <row r="213" spans="1:7" x14ac:dyDescent="0.15">
      <c r="A213" s="8">
        <f t="shared" ca="1" si="9"/>
        <v>0</v>
      </c>
      <c r="G213" s="8">
        <f t="shared" ca="1" si="10"/>
        <v>0</v>
      </c>
    </row>
    <row r="214" spans="1:7" x14ac:dyDescent="0.15">
      <c r="A214" s="8">
        <f t="shared" ca="1" si="9"/>
        <v>0</v>
      </c>
      <c r="G214" s="8">
        <f t="shared" ca="1" si="10"/>
        <v>0</v>
      </c>
    </row>
    <row r="215" spans="1:7" x14ac:dyDescent="0.15">
      <c r="A215" s="8">
        <f t="shared" ca="1" si="9"/>
        <v>0</v>
      </c>
      <c r="G215" s="8">
        <f t="shared" ca="1" si="10"/>
        <v>0</v>
      </c>
    </row>
    <row r="216" spans="1:7" x14ac:dyDescent="0.15">
      <c r="A216" s="8">
        <f t="shared" ca="1" si="9"/>
        <v>0</v>
      </c>
      <c r="G216" s="8">
        <f t="shared" ca="1" si="10"/>
        <v>0</v>
      </c>
    </row>
    <row r="217" spans="1:7" x14ac:dyDescent="0.15">
      <c r="A217" s="8">
        <f t="shared" ca="1" si="9"/>
        <v>0</v>
      </c>
      <c r="G217" s="8">
        <f t="shared" ca="1" si="10"/>
        <v>0</v>
      </c>
    </row>
    <row r="218" spans="1:7" x14ac:dyDescent="0.15">
      <c r="A218" s="8">
        <f t="shared" ca="1" si="9"/>
        <v>0</v>
      </c>
      <c r="G218" s="8">
        <f t="shared" ca="1" si="10"/>
        <v>0</v>
      </c>
    </row>
    <row r="219" spans="1:7" x14ac:dyDescent="0.15">
      <c r="A219" s="8">
        <f t="shared" ca="1" si="9"/>
        <v>0</v>
      </c>
      <c r="G219" s="8">
        <f t="shared" ca="1" si="10"/>
        <v>0</v>
      </c>
    </row>
    <row r="220" spans="1:7" x14ac:dyDescent="0.15">
      <c r="A220" s="8">
        <f t="shared" ca="1" si="9"/>
        <v>0</v>
      </c>
      <c r="G220" s="8">
        <f t="shared" ca="1" si="10"/>
        <v>0</v>
      </c>
    </row>
    <row r="221" spans="1:7" x14ac:dyDescent="0.15">
      <c r="A221" s="8">
        <f t="shared" ca="1" si="9"/>
        <v>0</v>
      </c>
      <c r="G221" s="8">
        <f t="shared" ca="1" si="10"/>
        <v>0</v>
      </c>
    </row>
    <row r="222" spans="1:7" x14ac:dyDescent="0.15">
      <c r="A222" s="8">
        <f t="shared" ca="1" si="9"/>
        <v>0</v>
      </c>
      <c r="G222" s="8">
        <f t="shared" ca="1" si="10"/>
        <v>0</v>
      </c>
    </row>
    <row r="223" spans="1:7" x14ac:dyDescent="0.15">
      <c r="A223" s="8">
        <f t="shared" ca="1" si="9"/>
        <v>0</v>
      </c>
      <c r="G223" s="8">
        <f t="shared" ca="1" si="10"/>
        <v>0</v>
      </c>
    </row>
    <row r="224" spans="1:7" x14ac:dyDescent="0.15">
      <c r="A224" s="8">
        <f t="shared" ca="1" si="9"/>
        <v>0</v>
      </c>
      <c r="G224" s="8">
        <f t="shared" ca="1" si="10"/>
        <v>0</v>
      </c>
    </row>
    <row r="225" spans="1:7" x14ac:dyDescent="0.15">
      <c r="A225" s="8">
        <f t="shared" ca="1" si="9"/>
        <v>0</v>
      </c>
      <c r="G225" s="8">
        <f t="shared" ca="1" si="10"/>
        <v>0</v>
      </c>
    </row>
    <row r="226" spans="1:7" x14ac:dyDescent="0.15">
      <c r="A226" s="8">
        <f t="shared" ca="1" si="9"/>
        <v>0</v>
      </c>
      <c r="G226" s="8">
        <f t="shared" ca="1" si="10"/>
        <v>0</v>
      </c>
    </row>
    <row r="227" spans="1:7" x14ac:dyDescent="0.15">
      <c r="A227" s="8">
        <f t="shared" ca="1" si="9"/>
        <v>0</v>
      </c>
      <c r="G227" s="8">
        <f t="shared" ca="1" si="10"/>
        <v>0</v>
      </c>
    </row>
    <row r="228" spans="1:7" x14ac:dyDescent="0.15">
      <c r="A228" s="8">
        <f t="shared" ca="1" si="9"/>
        <v>0</v>
      </c>
      <c r="G228" s="8">
        <f t="shared" ca="1" si="10"/>
        <v>0</v>
      </c>
    </row>
    <row r="229" spans="1:7" x14ac:dyDescent="0.15">
      <c r="A229" s="8">
        <f t="shared" ca="1" si="9"/>
        <v>0</v>
      </c>
      <c r="G229" s="8">
        <f t="shared" ca="1" si="10"/>
        <v>0</v>
      </c>
    </row>
    <row r="230" spans="1:7" x14ac:dyDescent="0.15">
      <c r="A230" s="8">
        <f t="shared" ref="A230:A293" ca="1" si="11">OFFSET($B230,0,LangOffset,1,1)</f>
        <v>0</v>
      </c>
      <c r="G230" s="8">
        <f t="shared" ca="1" si="10"/>
        <v>0</v>
      </c>
    </row>
    <row r="231" spans="1:7" x14ac:dyDescent="0.15">
      <c r="A231" s="8">
        <f t="shared" ca="1" si="11"/>
        <v>0</v>
      </c>
      <c r="G231" s="8">
        <f t="shared" ca="1" si="10"/>
        <v>0</v>
      </c>
    </row>
    <row r="232" spans="1:7" x14ac:dyDescent="0.15">
      <c r="A232" s="8">
        <f t="shared" ca="1" si="11"/>
        <v>0</v>
      </c>
      <c r="G232" s="8">
        <f t="shared" ca="1" si="10"/>
        <v>0</v>
      </c>
    </row>
    <row r="233" spans="1:7" x14ac:dyDescent="0.15">
      <c r="A233" s="8">
        <f t="shared" ca="1" si="11"/>
        <v>0</v>
      </c>
      <c r="G233" s="8">
        <f t="shared" ca="1" si="10"/>
        <v>0</v>
      </c>
    </row>
    <row r="234" spans="1:7" x14ac:dyDescent="0.15">
      <c r="A234" s="8">
        <f t="shared" ca="1" si="11"/>
        <v>0</v>
      </c>
      <c r="G234" s="8">
        <f t="shared" ca="1" si="10"/>
        <v>0</v>
      </c>
    </row>
    <row r="235" spans="1:7" x14ac:dyDescent="0.15">
      <c r="A235" s="8">
        <f t="shared" ca="1" si="11"/>
        <v>0</v>
      </c>
      <c r="G235" s="8">
        <f t="shared" ca="1" si="10"/>
        <v>0</v>
      </c>
    </row>
    <row r="236" spans="1:7" x14ac:dyDescent="0.15">
      <c r="A236" s="8">
        <f t="shared" ca="1" si="11"/>
        <v>0</v>
      </c>
      <c r="G236" s="8">
        <f t="shared" ca="1" si="10"/>
        <v>0</v>
      </c>
    </row>
    <row r="237" spans="1:7" x14ac:dyDescent="0.15">
      <c r="A237" s="8">
        <f t="shared" ca="1" si="11"/>
        <v>0</v>
      </c>
      <c r="G237" s="8">
        <f t="shared" ca="1" si="10"/>
        <v>0</v>
      </c>
    </row>
    <row r="238" spans="1:7" x14ac:dyDescent="0.15">
      <c r="A238" s="8">
        <f t="shared" ca="1" si="11"/>
        <v>0</v>
      </c>
      <c r="G238" s="8">
        <f t="shared" ca="1" si="10"/>
        <v>0</v>
      </c>
    </row>
    <row r="239" spans="1:7" x14ac:dyDescent="0.15">
      <c r="A239" s="8">
        <f t="shared" ca="1" si="11"/>
        <v>0</v>
      </c>
      <c r="G239" s="8">
        <f t="shared" ca="1" si="10"/>
        <v>0</v>
      </c>
    </row>
    <row r="240" spans="1:7" x14ac:dyDescent="0.15">
      <c r="A240" s="8">
        <f t="shared" ca="1" si="11"/>
        <v>0</v>
      </c>
      <c r="G240" s="8">
        <f t="shared" ca="1" si="10"/>
        <v>0</v>
      </c>
    </row>
    <row r="241" spans="1:7" x14ac:dyDescent="0.15">
      <c r="A241" s="8">
        <f t="shared" ca="1" si="11"/>
        <v>0</v>
      </c>
      <c r="G241" s="8">
        <f t="shared" ca="1" si="10"/>
        <v>0</v>
      </c>
    </row>
    <row r="242" spans="1:7" x14ac:dyDescent="0.15">
      <c r="A242" s="8">
        <f t="shared" ca="1" si="11"/>
        <v>0</v>
      </c>
      <c r="G242" s="8">
        <f t="shared" ca="1" si="10"/>
        <v>0</v>
      </c>
    </row>
    <row r="243" spans="1:7" x14ac:dyDescent="0.15">
      <c r="A243" s="8">
        <f t="shared" ca="1" si="11"/>
        <v>0</v>
      </c>
      <c r="G243" s="8">
        <f t="shared" ca="1" si="10"/>
        <v>0</v>
      </c>
    </row>
    <row r="244" spans="1:7" x14ac:dyDescent="0.15">
      <c r="A244" s="8">
        <f t="shared" ca="1" si="11"/>
        <v>0</v>
      </c>
      <c r="G244" s="8">
        <f t="shared" ca="1" si="10"/>
        <v>0</v>
      </c>
    </row>
    <row r="245" spans="1:7" x14ac:dyDescent="0.15">
      <c r="A245" s="8">
        <f t="shared" ca="1" si="11"/>
        <v>0</v>
      </c>
      <c r="G245" s="8">
        <f t="shared" ca="1" si="10"/>
        <v>0</v>
      </c>
    </row>
    <row r="246" spans="1:7" x14ac:dyDescent="0.15">
      <c r="A246" s="8">
        <f t="shared" ca="1" si="11"/>
        <v>0</v>
      </c>
      <c r="G246" s="8">
        <f t="shared" ca="1" si="10"/>
        <v>0</v>
      </c>
    </row>
    <row r="247" spans="1:7" x14ac:dyDescent="0.15">
      <c r="A247" s="8">
        <f t="shared" ca="1" si="11"/>
        <v>0</v>
      </c>
      <c r="G247" s="8">
        <f t="shared" ca="1" si="10"/>
        <v>0</v>
      </c>
    </row>
    <row r="248" spans="1:7" x14ac:dyDescent="0.15">
      <c r="A248" s="8">
        <f t="shared" ca="1" si="11"/>
        <v>0</v>
      </c>
      <c r="G248" s="8">
        <f t="shared" ca="1" si="10"/>
        <v>0</v>
      </c>
    </row>
    <row r="249" spans="1:7" x14ac:dyDescent="0.15">
      <c r="A249" s="8">
        <f t="shared" ca="1" si="11"/>
        <v>0</v>
      </c>
      <c r="G249" s="8">
        <f t="shared" ca="1" si="10"/>
        <v>0</v>
      </c>
    </row>
    <row r="250" spans="1:7" x14ac:dyDescent="0.15">
      <c r="A250" s="8">
        <f t="shared" ca="1" si="11"/>
        <v>0</v>
      </c>
      <c r="G250" s="8">
        <f t="shared" ca="1" si="10"/>
        <v>0</v>
      </c>
    </row>
    <row r="251" spans="1:7" x14ac:dyDescent="0.15">
      <c r="A251" s="8">
        <f t="shared" ca="1" si="11"/>
        <v>0</v>
      </c>
      <c r="G251" s="8">
        <f t="shared" ca="1" si="10"/>
        <v>0</v>
      </c>
    </row>
    <row r="252" spans="1:7" x14ac:dyDescent="0.15">
      <c r="A252" s="8">
        <f t="shared" ca="1" si="11"/>
        <v>0</v>
      </c>
      <c r="G252" s="8">
        <f t="shared" ca="1" si="10"/>
        <v>0</v>
      </c>
    </row>
    <row r="253" spans="1:7" x14ac:dyDescent="0.15">
      <c r="A253" s="8">
        <f t="shared" ca="1" si="11"/>
        <v>0</v>
      </c>
      <c r="G253" s="8">
        <f t="shared" ca="1" si="10"/>
        <v>0</v>
      </c>
    </row>
    <row r="254" spans="1:7" x14ac:dyDescent="0.15">
      <c r="A254" s="8">
        <f t="shared" ca="1" si="11"/>
        <v>0</v>
      </c>
      <c r="G254" s="8">
        <f t="shared" ca="1" si="10"/>
        <v>0</v>
      </c>
    </row>
    <row r="255" spans="1:7" x14ac:dyDescent="0.15">
      <c r="A255" s="8">
        <f t="shared" ca="1" si="11"/>
        <v>0</v>
      </c>
      <c r="G255" s="8">
        <f t="shared" ca="1" si="10"/>
        <v>0</v>
      </c>
    </row>
    <row r="256" spans="1:7" x14ac:dyDescent="0.15">
      <c r="A256" s="8">
        <f t="shared" ca="1" si="11"/>
        <v>0</v>
      </c>
      <c r="G256" s="8">
        <f t="shared" ca="1" si="10"/>
        <v>0</v>
      </c>
    </row>
    <row r="257" spans="1:7" x14ac:dyDescent="0.15">
      <c r="A257" s="8">
        <f t="shared" ca="1" si="11"/>
        <v>0</v>
      </c>
      <c r="G257" s="8">
        <f t="shared" ca="1" si="10"/>
        <v>0</v>
      </c>
    </row>
    <row r="258" spans="1:7" x14ac:dyDescent="0.15">
      <c r="A258" s="8">
        <f t="shared" ca="1" si="11"/>
        <v>0</v>
      </c>
      <c r="G258" s="8">
        <f t="shared" ca="1" si="10"/>
        <v>0</v>
      </c>
    </row>
    <row r="259" spans="1:7" x14ac:dyDescent="0.15">
      <c r="A259" s="8">
        <f t="shared" ca="1" si="11"/>
        <v>0</v>
      </c>
      <c r="G259" s="8">
        <f t="shared" ref="G259:G322" ca="1" si="12">OFFSET($H259,0,LangOffset,1,1)</f>
        <v>0</v>
      </c>
    </row>
    <row r="260" spans="1:7" x14ac:dyDescent="0.15">
      <c r="A260" s="8">
        <f t="shared" ca="1" si="11"/>
        <v>0</v>
      </c>
      <c r="G260" s="8">
        <f t="shared" ca="1" si="12"/>
        <v>0</v>
      </c>
    </row>
    <row r="261" spans="1:7" x14ac:dyDescent="0.15">
      <c r="A261" s="8">
        <f t="shared" ca="1" si="11"/>
        <v>0</v>
      </c>
      <c r="G261" s="8">
        <f t="shared" ca="1" si="12"/>
        <v>0</v>
      </c>
    </row>
    <row r="262" spans="1:7" x14ac:dyDescent="0.15">
      <c r="A262" s="8">
        <f t="shared" ca="1" si="11"/>
        <v>0</v>
      </c>
      <c r="G262" s="8">
        <f t="shared" ca="1" si="12"/>
        <v>0</v>
      </c>
    </row>
    <row r="263" spans="1:7" x14ac:dyDescent="0.15">
      <c r="A263" s="8">
        <f t="shared" ca="1" si="11"/>
        <v>0</v>
      </c>
      <c r="G263" s="8">
        <f t="shared" ca="1" si="12"/>
        <v>0</v>
      </c>
    </row>
    <row r="264" spans="1:7" x14ac:dyDescent="0.15">
      <c r="A264" s="8">
        <f t="shared" ca="1" si="11"/>
        <v>0</v>
      </c>
      <c r="G264" s="8">
        <f t="shared" ca="1" si="12"/>
        <v>0</v>
      </c>
    </row>
    <row r="265" spans="1:7" x14ac:dyDescent="0.15">
      <c r="A265" s="8">
        <f t="shared" ca="1" si="11"/>
        <v>0</v>
      </c>
      <c r="G265" s="8">
        <f t="shared" ca="1" si="12"/>
        <v>0</v>
      </c>
    </row>
    <row r="266" spans="1:7" x14ac:dyDescent="0.15">
      <c r="A266" s="8">
        <f t="shared" ca="1" si="11"/>
        <v>0</v>
      </c>
      <c r="G266" s="8">
        <f t="shared" ca="1" si="12"/>
        <v>0</v>
      </c>
    </row>
    <row r="267" spans="1:7" x14ac:dyDescent="0.15">
      <c r="A267" s="8">
        <f t="shared" ca="1" si="11"/>
        <v>0</v>
      </c>
      <c r="G267" s="8">
        <f t="shared" ca="1" si="12"/>
        <v>0</v>
      </c>
    </row>
    <row r="268" spans="1:7" x14ac:dyDescent="0.15">
      <c r="A268" s="8">
        <f t="shared" ca="1" si="11"/>
        <v>0</v>
      </c>
      <c r="G268" s="8">
        <f t="shared" ca="1" si="12"/>
        <v>0</v>
      </c>
    </row>
    <row r="269" spans="1:7" x14ac:dyDescent="0.15">
      <c r="A269" s="8">
        <f t="shared" ca="1" si="11"/>
        <v>0</v>
      </c>
      <c r="G269" s="8">
        <f t="shared" ca="1" si="12"/>
        <v>0</v>
      </c>
    </row>
    <row r="270" spans="1:7" x14ac:dyDescent="0.15">
      <c r="A270" s="8">
        <f t="shared" ca="1" si="11"/>
        <v>0</v>
      </c>
      <c r="G270" s="8">
        <f t="shared" ca="1" si="12"/>
        <v>0</v>
      </c>
    </row>
    <row r="271" spans="1:7" x14ac:dyDescent="0.15">
      <c r="A271" s="8">
        <f t="shared" ca="1" si="11"/>
        <v>0</v>
      </c>
      <c r="G271" s="8">
        <f t="shared" ca="1" si="12"/>
        <v>0</v>
      </c>
    </row>
    <row r="272" spans="1:7" x14ac:dyDescent="0.15">
      <c r="A272" s="8">
        <f t="shared" ca="1" si="11"/>
        <v>0</v>
      </c>
      <c r="G272" s="8">
        <f t="shared" ca="1" si="12"/>
        <v>0</v>
      </c>
    </row>
    <row r="273" spans="1:7" x14ac:dyDescent="0.15">
      <c r="A273" s="8">
        <f t="shared" ca="1" si="11"/>
        <v>0</v>
      </c>
      <c r="G273" s="8">
        <f t="shared" ca="1" si="12"/>
        <v>0</v>
      </c>
    </row>
    <row r="274" spans="1:7" x14ac:dyDescent="0.15">
      <c r="A274" s="8">
        <f t="shared" ca="1" si="11"/>
        <v>0</v>
      </c>
      <c r="G274" s="8">
        <f t="shared" ca="1" si="12"/>
        <v>0</v>
      </c>
    </row>
    <row r="275" spans="1:7" x14ac:dyDescent="0.15">
      <c r="A275" s="8">
        <f t="shared" ca="1" si="11"/>
        <v>0</v>
      </c>
      <c r="G275" s="8">
        <f t="shared" ca="1" si="12"/>
        <v>0</v>
      </c>
    </row>
    <row r="276" spans="1:7" x14ac:dyDescent="0.15">
      <c r="A276" s="8">
        <f t="shared" ca="1" si="11"/>
        <v>0</v>
      </c>
      <c r="G276" s="8">
        <f t="shared" ca="1" si="12"/>
        <v>0</v>
      </c>
    </row>
    <row r="277" spans="1:7" x14ac:dyDescent="0.15">
      <c r="A277" s="8">
        <f t="shared" ca="1" si="11"/>
        <v>0</v>
      </c>
      <c r="G277" s="8">
        <f t="shared" ca="1" si="12"/>
        <v>0</v>
      </c>
    </row>
    <row r="278" spans="1:7" x14ac:dyDescent="0.15">
      <c r="A278" s="8">
        <f t="shared" ca="1" si="11"/>
        <v>0</v>
      </c>
      <c r="G278" s="8">
        <f t="shared" ca="1" si="12"/>
        <v>0</v>
      </c>
    </row>
    <row r="279" spans="1:7" x14ac:dyDescent="0.15">
      <c r="A279" s="8">
        <f t="shared" ca="1" si="11"/>
        <v>0</v>
      </c>
      <c r="G279" s="8">
        <f t="shared" ca="1" si="12"/>
        <v>0</v>
      </c>
    </row>
    <row r="280" spans="1:7" x14ac:dyDescent="0.15">
      <c r="A280" s="8">
        <f t="shared" ca="1" si="11"/>
        <v>0</v>
      </c>
      <c r="G280" s="8">
        <f t="shared" ca="1" si="12"/>
        <v>0</v>
      </c>
    </row>
    <row r="281" spans="1:7" x14ac:dyDescent="0.15">
      <c r="A281" s="8">
        <f t="shared" ca="1" si="11"/>
        <v>0</v>
      </c>
      <c r="G281" s="8">
        <f t="shared" ca="1" si="12"/>
        <v>0</v>
      </c>
    </row>
    <row r="282" spans="1:7" x14ac:dyDescent="0.15">
      <c r="A282" s="8">
        <f t="shared" ca="1" si="11"/>
        <v>0</v>
      </c>
      <c r="G282" s="8">
        <f t="shared" ca="1" si="12"/>
        <v>0</v>
      </c>
    </row>
    <row r="283" spans="1:7" x14ac:dyDescent="0.15">
      <c r="A283" s="8">
        <f t="shared" ca="1" si="11"/>
        <v>0</v>
      </c>
      <c r="G283" s="8">
        <f t="shared" ca="1" si="12"/>
        <v>0</v>
      </c>
    </row>
    <row r="284" spans="1:7" x14ac:dyDescent="0.15">
      <c r="A284" s="8">
        <f t="shared" ca="1" si="11"/>
        <v>0</v>
      </c>
      <c r="G284" s="8">
        <f t="shared" ca="1" si="12"/>
        <v>0</v>
      </c>
    </row>
    <row r="285" spans="1:7" x14ac:dyDescent="0.15">
      <c r="A285" s="8">
        <f t="shared" ca="1" si="11"/>
        <v>0</v>
      </c>
      <c r="G285" s="8">
        <f t="shared" ca="1" si="12"/>
        <v>0</v>
      </c>
    </row>
    <row r="286" spans="1:7" x14ac:dyDescent="0.15">
      <c r="A286" s="8">
        <f t="shared" ca="1" si="11"/>
        <v>0</v>
      </c>
      <c r="G286" s="8">
        <f t="shared" ca="1" si="12"/>
        <v>0</v>
      </c>
    </row>
    <row r="287" spans="1:7" x14ac:dyDescent="0.15">
      <c r="A287" s="8">
        <f t="shared" ca="1" si="11"/>
        <v>0</v>
      </c>
      <c r="G287" s="8">
        <f t="shared" ca="1" si="12"/>
        <v>0</v>
      </c>
    </row>
    <row r="288" spans="1:7" x14ac:dyDescent="0.15">
      <c r="A288" s="8">
        <f t="shared" ca="1" si="11"/>
        <v>0</v>
      </c>
      <c r="G288" s="8">
        <f t="shared" ca="1" si="12"/>
        <v>0</v>
      </c>
    </row>
    <row r="289" spans="1:7" x14ac:dyDescent="0.15">
      <c r="A289" s="8">
        <f t="shared" ca="1" si="11"/>
        <v>0</v>
      </c>
      <c r="G289" s="8">
        <f t="shared" ca="1" si="12"/>
        <v>0</v>
      </c>
    </row>
    <row r="290" spans="1:7" x14ac:dyDescent="0.15">
      <c r="A290" s="8">
        <f t="shared" ca="1" si="11"/>
        <v>0</v>
      </c>
      <c r="G290" s="8">
        <f t="shared" ca="1" si="12"/>
        <v>0</v>
      </c>
    </row>
    <row r="291" spans="1:7" x14ac:dyDescent="0.15">
      <c r="A291" s="8">
        <f t="shared" ca="1" si="11"/>
        <v>0</v>
      </c>
      <c r="G291" s="8">
        <f t="shared" ca="1" si="12"/>
        <v>0</v>
      </c>
    </row>
    <row r="292" spans="1:7" x14ac:dyDescent="0.15">
      <c r="A292" s="8">
        <f t="shared" ca="1" si="11"/>
        <v>0</v>
      </c>
      <c r="G292" s="8">
        <f t="shared" ca="1" si="12"/>
        <v>0</v>
      </c>
    </row>
    <row r="293" spans="1:7" x14ac:dyDescent="0.15">
      <c r="A293" s="8">
        <f t="shared" ca="1" si="11"/>
        <v>0</v>
      </c>
      <c r="G293" s="8">
        <f t="shared" ca="1" si="12"/>
        <v>0</v>
      </c>
    </row>
    <row r="294" spans="1:7" x14ac:dyDescent="0.15">
      <c r="A294" s="8">
        <f t="shared" ref="A294:A357" ca="1" si="13">OFFSET($B294,0,LangOffset,1,1)</f>
        <v>0</v>
      </c>
      <c r="G294" s="8">
        <f t="shared" ca="1" si="12"/>
        <v>0</v>
      </c>
    </row>
    <row r="295" spans="1:7" x14ac:dyDescent="0.15">
      <c r="A295" s="8">
        <f t="shared" ca="1" si="13"/>
        <v>0</v>
      </c>
      <c r="G295" s="8">
        <f t="shared" ca="1" si="12"/>
        <v>0</v>
      </c>
    </row>
    <row r="296" spans="1:7" x14ac:dyDescent="0.15">
      <c r="A296" s="8">
        <f t="shared" ca="1" si="13"/>
        <v>0</v>
      </c>
      <c r="G296" s="8">
        <f t="shared" ca="1" si="12"/>
        <v>0</v>
      </c>
    </row>
    <row r="297" spans="1:7" x14ac:dyDescent="0.15">
      <c r="A297" s="8">
        <f t="shared" ca="1" si="13"/>
        <v>0</v>
      </c>
      <c r="G297" s="8">
        <f t="shared" ca="1" si="12"/>
        <v>0</v>
      </c>
    </row>
    <row r="298" spans="1:7" x14ac:dyDescent="0.15">
      <c r="A298" s="8">
        <f t="shared" ca="1" si="13"/>
        <v>0</v>
      </c>
      <c r="G298" s="8">
        <f t="shared" ca="1" si="12"/>
        <v>0</v>
      </c>
    </row>
    <row r="299" spans="1:7" x14ac:dyDescent="0.15">
      <c r="A299" s="8">
        <f t="shared" ca="1" si="13"/>
        <v>0</v>
      </c>
      <c r="G299" s="8">
        <f t="shared" ca="1" si="12"/>
        <v>0</v>
      </c>
    </row>
    <row r="300" spans="1:7" x14ac:dyDescent="0.15">
      <c r="A300" s="8">
        <f t="shared" ca="1" si="13"/>
        <v>0</v>
      </c>
      <c r="G300" s="8">
        <f t="shared" ca="1" si="12"/>
        <v>0</v>
      </c>
    </row>
    <row r="301" spans="1:7" x14ac:dyDescent="0.15">
      <c r="A301" s="8">
        <f t="shared" ca="1" si="13"/>
        <v>0</v>
      </c>
      <c r="G301" s="8">
        <f t="shared" ca="1" si="12"/>
        <v>0</v>
      </c>
    </row>
    <row r="302" spans="1:7" x14ac:dyDescent="0.15">
      <c r="A302" s="8">
        <f t="shared" ca="1" si="13"/>
        <v>0</v>
      </c>
      <c r="G302" s="8">
        <f t="shared" ca="1" si="12"/>
        <v>0</v>
      </c>
    </row>
    <row r="303" spans="1:7" x14ac:dyDescent="0.15">
      <c r="A303" s="8">
        <f t="shared" ca="1" si="13"/>
        <v>0</v>
      </c>
      <c r="G303" s="8">
        <f t="shared" ca="1" si="12"/>
        <v>0</v>
      </c>
    </row>
    <row r="304" spans="1:7" x14ac:dyDescent="0.15">
      <c r="A304" s="8">
        <f t="shared" ca="1" si="13"/>
        <v>0</v>
      </c>
      <c r="G304" s="8">
        <f t="shared" ca="1" si="12"/>
        <v>0</v>
      </c>
    </row>
    <row r="305" spans="1:7" x14ac:dyDescent="0.15">
      <c r="A305" s="8">
        <f t="shared" ca="1" si="13"/>
        <v>0</v>
      </c>
      <c r="G305" s="8">
        <f t="shared" ca="1" si="12"/>
        <v>0</v>
      </c>
    </row>
    <row r="306" spans="1:7" x14ac:dyDescent="0.15">
      <c r="A306" s="8">
        <f t="shared" ca="1" si="13"/>
        <v>0</v>
      </c>
      <c r="G306" s="8">
        <f t="shared" ca="1" si="12"/>
        <v>0</v>
      </c>
    </row>
    <row r="307" spans="1:7" x14ac:dyDescent="0.15">
      <c r="A307" s="8">
        <f t="shared" ca="1" si="13"/>
        <v>0</v>
      </c>
      <c r="G307" s="8">
        <f t="shared" ca="1" si="12"/>
        <v>0</v>
      </c>
    </row>
    <row r="308" spans="1:7" x14ac:dyDescent="0.15">
      <c r="A308" s="8">
        <f t="shared" ca="1" si="13"/>
        <v>0</v>
      </c>
      <c r="G308" s="8">
        <f t="shared" ca="1" si="12"/>
        <v>0</v>
      </c>
    </row>
    <row r="309" spans="1:7" x14ac:dyDescent="0.15">
      <c r="A309" s="8">
        <f t="shared" ca="1" si="13"/>
        <v>0</v>
      </c>
      <c r="G309" s="8">
        <f t="shared" ca="1" si="12"/>
        <v>0</v>
      </c>
    </row>
    <row r="310" spans="1:7" x14ac:dyDescent="0.15">
      <c r="A310" s="8">
        <f t="shared" ca="1" si="13"/>
        <v>0</v>
      </c>
      <c r="G310" s="8">
        <f t="shared" ca="1" si="12"/>
        <v>0</v>
      </c>
    </row>
    <row r="311" spans="1:7" x14ac:dyDescent="0.15">
      <c r="A311" s="8">
        <f t="shared" ca="1" si="13"/>
        <v>0</v>
      </c>
      <c r="G311" s="8">
        <f t="shared" ca="1" si="12"/>
        <v>0</v>
      </c>
    </row>
    <row r="312" spans="1:7" x14ac:dyDescent="0.15">
      <c r="A312" s="8">
        <f t="shared" ca="1" si="13"/>
        <v>0</v>
      </c>
      <c r="G312" s="8">
        <f t="shared" ca="1" si="12"/>
        <v>0</v>
      </c>
    </row>
    <row r="313" spans="1:7" x14ac:dyDescent="0.15">
      <c r="A313" s="8">
        <f t="shared" ca="1" si="13"/>
        <v>0</v>
      </c>
      <c r="G313" s="8">
        <f t="shared" ca="1" si="12"/>
        <v>0</v>
      </c>
    </row>
    <row r="314" spans="1:7" x14ac:dyDescent="0.15">
      <c r="A314" s="8">
        <f t="shared" ca="1" si="13"/>
        <v>0</v>
      </c>
      <c r="G314" s="8">
        <f t="shared" ca="1" si="12"/>
        <v>0</v>
      </c>
    </row>
    <row r="315" spans="1:7" x14ac:dyDescent="0.15">
      <c r="A315" s="8">
        <f t="shared" ca="1" si="13"/>
        <v>0</v>
      </c>
      <c r="G315" s="8">
        <f t="shared" ca="1" si="12"/>
        <v>0</v>
      </c>
    </row>
    <row r="316" spans="1:7" x14ac:dyDescent="0.15">
      <c r="A316" s="8">
        <f t="shared" ca="1" si="13"/>
        <v>0</v>
      </c>
      <c r="G316" s="8">
        <f t="shared" ca="1" si="12"/>
        <v>0</v>
      </c>
    </row>
    <row r="317" spans="1:7" x14ac:dyDescent="0.15">
      <c r="A317" s="8">
        <f t="shared" ca="1" si="13"/>
        <v>0</v>
      </c>
      <c r="G317" s="8">
        <f t="shared" ca="1" si="12"/>
        <v>0</v>
      </c>
    </row>
    <row r="318" spans="1:7" x14ac:dyDescent="0.15">
      <c r="A318" s="8">
        <f t="shared" ca="1" si="13"/>
        <v>0</v>
      </c>
      <c r="G318" s="8">
        <f t="shared" ca="1" si="12"/>
        <v>0</v>
      </c>
    </row>
    <row r="319" spans="1:7" x14ac:dyDescent="0.15">
      <c r="A319" s="8">
        <f t="shared" ca="1" si="13"/>
        <v>0</v>
      </c>
      <c r="G319" s="8">
        <f t="shared" ca="1" si="12"/>
        <v>0</v>
      </c>
    </row>
    <row r="320" spans="1:7" x14ac:dyDescent="0.15">
      <c r="A320" s="8">
        <f t="shared" ca="1" si="13"/>
        <v>0</v>
      </c>
      <c r="G320" s="8">
        <f t="shared" ca="1" si="12"/>
        <v>0</v>
      </c>
    </row>
    <row r="321" spans="1:7" x14ac:dyDescent="0.15">
      <c r="A321" s="8">
        <f t="shared" ca="1" si="13"/>
        <v>0</v>
      </c>
      <c r="G321" s="8">
        <f t="shared" ca="1" si="12"/>
        <v>0</v>
      </c>
    </row>
    <row r="322" spans="1:7" x14ac:dyDescent="0.15">
      <c r="A322" s="8">
        <f t="shared" ca="1" si="13"/>
        <v>0</v>
      </c>
      <c r="G322" s="8">
        <f t="shared" ca="1" si="12"/>
        <v>0</v>
      </c>
    </row>
    <row r="323" spans="1:7" x14ac:dyDescent="0.15">
      <c r="A323" s="8">
        <f t="shared" ca="1" si="13"/>
        <v>0</v>
      </c>
      <c r="G323" s="8">
        <f t="shared" ref="G323:G386" ca="1" si="14">OFFSET($H323,0,LangOffset,1,1)</f>
        <v>0</v>
      </c>
    </row>
    <row r="324" spans="1:7" x14ac:dyDescent="0.15">
      <c r="A324" s="8">
        <f t="shared" ca="1" si="13"/>
        <v>0</v>
      </c>
      <c r="G324" s="8">
        <f t="shared" ca="1" si="14"/>
        <v>0</v>
      </c>
    </row>
    <row r="325" spans="1:7" x14ac:dyDescent="0.15">
      <c r="A325" s="8">
        <f t="shared" ca="1" si="13"/>
        <v>0</v>
      </c>
      <c r="G325" s="8">
        <f t="shared" ca="1" si="14"/>
        <v>0</v>
      </c>
    </row>
    <row r="326" spans="1:7" x14ac:dyDescent="0.15">
      <c r="A326" s="8">
        <f t="shared" ca="1" si="13"/>
        <v>0</v>
      </c>
      <c r="G326" s="8">
        <f t="shared" ca="1" si="14"/>
        <v>0</v>
      </c>
    </row>
    <row r="327" spans="1:7" x14ac:dyDescent="0.15">
      <c r="A327" s="8">
        <f t="shared" ca="1" si="13"/>
        <v>0</v>
      </c>
      <c r="G327" s="8">
        <f t="shared" ca="1" si="14"/>
        <v>0</v>
      </c>
    </row>
    <row r="328" spans="1:7" x14ac:dyDescent="0.15">
      <c r="A328" s="8">
        <f t="shared" ca="1" si="13"/>
        <v>0</v>
      </c>
      <c r="G328" s="8">
        <f t="shared" ca="1" si="14"/>
        <v>0</v>
      </c>
    </row>
    <row r="329" spans="1:7" x14ac:dyDescent="0.15">
      <c r="A329" s="8">
        <f t="shared" ca="1" si="13"/>
        <v>0</v>
      </c>
      <c r="G329" s="8">
        <f t="shared" ca="1" si="14"/>
        <v>0</v>
      </c>
    </row>
    <row r="330" spans="1:7" x14ac:dyDescent="0.15">
      <c r="A330" s="8">
        <f t="shared" ca="1" si="13"/>
        <v>0</v>
      </c>
      <c r="G330" s="8">
        <f t="shared" ca="1" si="14"/>
        <v>0</v>
      </c>
    </row>
    <row r="331" spans="1:7" x14ac:dyDescent="0.15">
      <c r="A331" s="8">
        <f t="shared" ca="1" si="13"/>
        <v>0</v>
      </c>
      <c r="G331" s="8">
        <f t="shared" ca="1" si="14"/>
        <v>0</v>
      </c>
    </row>
    <row r="332" spans="1:7" x14ac:dyDescent="0.15">
      <c r="A332" s="8">
        <f t="shared" ca="1" si="13"/>
        <v>0</v>
      </c>
      <c r="G332" s="8">
        <f t="shared" ca="1" si="14"/>
        <v>0</v>
      </c>
    </row>
    <row r="333" spans="1:7" x14ac:dyDescent="0.15">
      <c r="A333" s="8">
        <f t="shared" ca="1" si="13"/>
        <v>0</v>
      </c>
      <c r="G333" s="8">
        <f t="shared" ca="1" si="14"/>
        <v>0</v>
      </c>
    </row>
    <row r="334" spans="1:7" x14ac:dyDescent="0.15">
      <c r="A334" s="8">
        <f t="shared" ca="1" si="13"/>
        <v>0</v>
      </c>
      <c r="G334" s="8">
        <f t="shared" ca="1" si="14"/>
        <v>0</v>
      </c>
    </row>
    <row r="335" spans="1:7" x14ac:dyDescent="0.15">
      <c r="A335" s="8">
        <f t="shared" ca="1" si="13"/>
        <v>0</v>
      </c>
      <c r="G335" s="8">
        <f t="shared" ca="1" si="14"/>
        <v>0</v>
      </c>
    </row>
    <row r="336" spans="1:7" x14ac:dyDescent="0.15">
      <c r="A336" s="8">
        <f t="shared" ca="1" si="13"/>
        <v>0</v>
      </c>
      <c r="G336" s="8">
        <f t="shared" ca="1" si="14"/>
        <v>0</v>
      </c>
    </row>
    <row r="337" spans="1:7" x14ac:dyDescent="0.15">
      <c r="A337" s="8">
        <f t="shared" ca="1" si="13"/>
        <v>0</v>
      </c>
      <c r="G337" s="8">
        <f t="shared" ca="1" si="14"/>
        <v>0</v>
      </c>
    </row>
    <row r="338" spans="1:7" x14ac:dyDescent="0.15">
      <c r="A338" s="8">
        <f t="shared" ca="1" si="13"/>
        <v>0</v>
      </c>
      <c r="G338" s="8">
        <f t="shared" ca="1" si="14"/>
        <v>0</v>
      </c>
    </row>
    <row r="339" spans="1:7" x14ac:dyDescent="0.15">
      <c r="A339" s="8">
        <f t="shared" ca="1" si="13"/>
        <v>0</v>
      </c>
      <c r="G339" s="8">
        <f t="shared" ca="1" si="14"/>
        <v>0</v>
      </c>
    </row>
    <row r="340" spans="1:7" x14ac:dyDescent="0.15">
      <c r="A340" s="8">
        <f t="shared" ca="1" si="13"/>
        <v>0</v>
      </c>
      <c r="G340" s="8">
        <f t="shared" ca="1" si="14"/>
        <v>0</v>
      </c>
    </row>
    <row r="341" spans="1:7" x14ac:dyDescent="0.15">
      <c r="A341" s="8">
        <f t="shared" ca="1" si="13"/>
        <v>0</v>
      </c>
      <c r="G341" s="8">
        <f t="shared" ca="1" si="14"/>
        <v>0</v>
      </c>
    </row>
    <row r="342" spans="1:7" x14ac:dyDescent="0.15">
      <c r="A342" s="8">
        <f t="shared" ca="1" si="13"/>
        <v>0</v>
      </c>
      <c r="G342" s="8">
        <f t="shared" ca="1" si="14"/>
        <v>0</v>
      </c>
    </row>
    <row r="343" spans="1:7" x14ac:dyDescent="0.15">
      <c r="A343" s="8">
        <f t="shared" ca="1" si="13"/>
        <v>0</v>
      </c>
      <c r="G343" s="8">
        <f t="shared" ca="1" si="14"/>
        <v>0</v>
      </c>
    </row>
    <row r="344" spans="1:7" x14ac:dyDescent="0.15">
      <c r="A344" s="8">
        <f t="shared" ca="1" si="13"/>
        <v>0</v>
      </c>
      <c r="G344" s="8">
        <f t="shared" ca="1" si="14"/>
        <v>0</v>
      </c>
    </row>
    <row r="345" spans="1:7" x14ac:dyDescent="0.15">
      <c r="A345" s="8">
        <f t="shared" ca="1" si="13"/>
        <v>0</v>
      </c>
      <c r="G345" s="8">
        <f t="shared" ca="1" si="14"/>
        <v>0</v>
      </c>
    </row>
    <row r="346" spans="1:7" x14ac:dyDescent="0.15">
      <c r="A346" s="8">
        <f t="shared" ca="1" si="13"/>
        <v>0</v>
      </c>
      <c r="G346" s="8">
        <f t="shared" ca="1" si="14"/>
        <v>0</v>
      </c>
    </row>
    <row r="347" spans="1:7" x14ac:dyDescent="0.15">
      <c r="A347" s="8">
        <f t="shared" ca="1" si="13"/>
        <v>0</v>
      </c>
      <c r="G347" s="8">
        <f t="shared" ca="1" si="14"/>
        <v>0</v>
      </c>
    </row>
    <row r="348" spans="1:7" x14ac:dyDescent="0.15">
      <c r="A348" s="8">
        <f t="shared" ca="1" si="13"/>
        <v>0</v>
      </c>
      <c r="G348" s="8">
        <f t="shared" ca="1" si="14"/>
        <v>0</v>
      </c>
    </row>
    <row r="349" spans="1:7" x14ac:dyDescent="0.15">
      <c r="A349" s="8">
        <f t="shared" ca="1" si="13"/>
        <v>0</v>
      </c>
      <c r="G349" s="8">
        <f t="shared" ca="1" si="14"/>
        <v>0</v>
      </c>
    </row>
    <row r="350" spans="1:7" x14ac:dyDescent="0.15">
      <c r="A350" s="8">
        <f t="shared" ca="1" si="13"/>
        <v>0</v>
      </c>
      <c r="G350" s="8">
        <f t="shared" ca="1" si="14"/>
        <v>0</v>
      </c>
    </row>
    <row r="351" spans="1:7" x14ac:dyDescent="0.15">
      <c r="A351" s="8">
        <f t="shared" ca="1" si="13"/>
        <v>0</v>
      </c>
      <c r="G351" s="8">
        <f t="shared" ca="1" si="14"/>
        <v>0</v>
      </c>
    </row>
    <row r="352" spans="1:7" x14ac:dyDescent="0.15">
      <c r="A352" s="8">
        <f t="shared" ca="1" si="13"/>
        <v>0</v>
      </c>
      <c r="G352" s="8">
        <f t="shared" ca="1" si="14"/>
        <v>0</v>
      </c>
    </row>
    <row r="353" spans="1:7" x14ac:dyDescent="0.15">
      <c r="A353" s="8">
        <f t="shared" ca="1" si="13"/>
        <v>0</v>
      </c>
      <c r="G353" s="8">
        <f t="shared" ca="1" si="14"/>
        <v>0</v>
      </c>
    </row>
    <row r="354" spans="1:7" x14ac:dyDescent="0.15">
      <c r="A354" s="8">
        <f t="shared" ca="1" si="13"/>
        <v>0</v>
      </c>
      <c r="G354" s="8">
        <f t="shared" ca="1" si="14"/>
        <v>0</v>
      </c>
    </row>
    <row r="355" spans="1:7" x14ac:dyDescent="0.15">
      <c r="A355" s="8">
        <f t="shared" ca="1" si="13"/>
        <v>0</v>
      </c>
      <c r="G355" s="8">
        <f t="shared" ca="1" si="14"/>
        <v>0</v>
      </c>
    </row>
    <row r="356" spans="1:7" x14ac:dyDescent="0.15">
      <c r="A356" s="8">
        <f t="shared" ca="1" si="13"/>
        <v>0</v>
      </c>
      <c r="G356" s="8">
        <f t="shared" ca="1" si="14"/>
        <v>0</v>
      </c>
    </row>
    <row r="357" spans="1:7" x14ac:dyDescent="0.15">
      <c r="A357" s="8">
        <f t="shared" ca="1" si="13"/>
        <v>0</v>
      </c>
      <c r="G357" s="8">
        <f t="shared" ca="1" si="14"/>
        <v>0</v>
      </c>
    </row>
    <row r="358" spans="1:7" x14ac:dyDescent="0.15">
      <c r="A358" s="8">
        <f t="shared" ref="A358:A421" ca="1" si="15">OFFSET($B358,0,LangOffset,1,1)</f>
        <v>0</v>
      </c>
      <c r="G358" s="8">
        <f t="shared" ca="1" si="14"/>
        <v>0</v>
      </c>
    </row>
    <row r="359" spans="1:7" x14ac:dyDescent="0.15">
      <c r="A359" s="8">
        <f t="shared" ca="1" si="15"/>
        <v>0</v>
      </c>
      <c r="G359" s="8">
        <f t="shared" ca="1" si="14"/>
        <v>0</v>
      </c>
    </row>
    <row r="360" spans="1:7" x14ac:dyDescent="0.15">
      <c r="A360" s="8">
        <f t="shared" ca="1" si="15"/>
        <v>0</v>
      </c>
      <c r="G360" s="8">
        <f t="shared" ca="1" si="14"/>
        <v>0</v>
      </c>
    </row>
    <row r="361" spans="1:7" x14ac:dyDescent="0.15">
      <c r="A361" s="8">
        <f t="shared" ca="1" si="15"/>
        <v>0</v>
      </c>
      <c r="G361" s="8">
        <f t="shared" ca="1" si="14"/>
        <v>0</v>
      </c>
    </row>
    <row r="362" spans="1:7" x14ac:dyDescent="0.15">
      <c r="A362" s="8">
        <f t="shared" ca="1" si="15"/>
        <v>0</v>
      </c>
      <c r="G362" s="8">
        <f t="shared" ca="1" si="14"/>
        <v>0</v>
      </c>
    </row>
    <row r="363" spans="1:7" x14ac:dyDescent="0.15">
      <c r="A363" s="8">
        <f t="shared" ca="1" si="15"/>
        <v>0</v>
      </c>
      <c r="G363" s="8">
        <f t="shared" ca="1" si="14"/>
        <v>0</v>
      </c>
    </row>
    <row r="364" spans="1:7" x14ac:dyDescent="0.15">
      <c r="A364" s="8">
        <f t="shared" ca="1" si="15"/>
        <v>0</v>
      </c>
      <c r="G364" s="8">
        <f t="shared" ca="1" si="14"/>
        <v>0</v>
      </c>
    </row>
    <row r="365" spans="1:7" x14ac:dyDescent="0.15">
      <c r="A365" s="8">
        <f t="shared" ca="1" si="15"/>
        <v>0</v>
      </c>
      <c r="G365" s="8">
        <f t="shared" ca="1" si="14"/>
        <v>0</v>
      </c>
    </row>
    <row r="366" spans="1:7" x14ac:dyDescent="0.15">
      <c r="A366" s="8">
        <f t="shared" ca="1" si="15"/>
        <v>0</v>
      </c>
      <c r="G366" s="8">
        <f t="shared" ca="1" si="14"/>
        <v>0</v>
      </c>
    </row>
    <row r="367" spans="1:7" x14ac:dyDescent="0.15">
      <c r="A367" s="8">
        <f t="shared" ca="1" si="15"/>
        <v>0</v>
      </c>
      <c r="G367" s="8">
        <f t="shared" ca="1" si="14"/>
        <v>0</v>
      </c>
    </row>
    <row r="368" spans="1:7" x14ac:dyDescent="0.15">
      <c r="A368" s="8">
        <f t="shared" ca="1" si="15"/>
        <v>0</v>
      </c>
      <c r="G368" s="8">
        <f t="shared" ca="1" si="14"/>
        <v>0</v>
      </c>
    </row>
    <row r="369" spans="1:7" x14ac:dyDescent="0.15">
      <c r="A369" s="8">
        <f t="shared" ca="1" si="15"/>
        <v>0</v>
      </c>
      <c r="G369" s="8">
        <f t="shared" ca="1" si="14"/>
        <v>0</v>
      </c>
    </row>
    <row r="370" spans="1:7" x14ac:dyDescent="0.15">
      <c r="A370" s="8">
        <f t="shared" ca="1" si="15"/>
        <v>0</v>
      </c>
      <c r="G370" s="8">
        <f t="shared" ca="1" si="14"/>
        <v>0</v>
      </c>
    </row>
    <row r="371" spans="1:7" x14ac:dyDescent="0.15">
      <c r="A371" s="8">
        <f t="shared" ca="1" si="15"/>
        <v>0</v>
      </c>
      <c r="G371" s="8">
        <f t="shared" ca="1" si="14"/>
        <v>0</v>
      </c>
    </row>
    <row r="372" spans="1:7" x14ac:dyDescent="0.15">
      <c r="A372" s="8">
        <f t="shared" ca="1" si="15"/>
        <v>0</v>
      </c>
      <c r="G372" s="8">
        <f t="shared" ca="1" si="14"/>
        <v>0</v>
      </c>
    </row>
    <row r="373" spans="1:7" x14ac:dyDescent="0.15">
      <c r="A373" s="8">
        <f t="shared" ca="1" si="15"/>
        <v>0</v>
      </c>
      <c r="G373" s="8">
        <f t="shared" ca="1" si="14"/>
        <v>0</v>
      </c>
    </row>
    <row r="374" spans="1:7" x14ac:dyDescent="0.15">
      <c r="A374" s="8">
        <f t="shared" ca="1" si="15"/>
        <v>0</v>
      </c>
      <c r="G374" s="8">
        <f t="shared" ca="1" si="14"/>
        <v>0</v>
      </c>
    </row>
    <row r="375" spans="1:7" x14ac:dyDescent="0.15">
      <c r="A375" s="8">
        <f t="shared" ca="1" si="15"/>
        <v>0</v>
      </c>
      <c r="G375" s="8">
        <f t="shared" ca="1" si="14"/>
        <v>0</v>
      </c>
    </row>
    <row r="376" spans="1:7" x14ac:dyDescent="0.15">
      <c r="A376" s="8">
        <f t="shared" ca="1" si="15"/>
        <v>0</v>
      </c>
      <c r="G376" s="8">
        <f t="shared" ca="1" si="14"/>
        <v>0</v>
      </c>
    </row>
    <row r="377" spans="1:7" x14ac:dyDescent="0.15">
      <c r="A377" s="8">
        <f t="shared" ca="1" si="15"/>
        <v>0</v>
      </c>
      <c r="G377" s="8">
        <f t="shared" ca="1" si="14"/>
        <v>0</v>
      </c>
    </row>
    <row r="378" spans="1:7" x14ac:dyDescent="0.15">
      <c r="A378" s="8">
        <f t="shared" ca="1" si="15"/>
        <v>0</v>
      </c>
      <c r="G378" s="8">
        <f t="shared" ca="1" si="14"/>
        <v>0</v>
      </c>
    </row>
    <row r="379" spans="1:7" x14ac:dyDescent="0.15">
      <c r="A379" s="8">
        <f t="shared" ca="1" si="15"/>
        <v>0</v>
      </c>
      <c r="G379" s="8">
        <f t="shared" ca="1" si="14"/>
        <v>0</v>
      </c>
    </row>
    <row r="380" spans="1:7" x14ac:dyDescent="0.15">
      <c r="A380" s="8">
        <f t="shared" ca="1" si="15"/>
        <v>0</v>
      </c>
      <c r="G380" s="8">
        <f t="shared" ca="1" si="14"/>
        <v>0</v>
      </c>
    </row>
    <row r="381" spans="1:7" x14ac:dyDescent="0.15">
      <c r="A381" s="8">
        <f t="shared" ca="1" si="15"/>
        <v>0</v>
      </c>
      <c r="G381" s="8">
        <f t="shared" ca="1" si="14"/>
        <v>0</v>
      </c>
    </row>
    <row r="382" spans="1:7" x14ac:dyDescent="0.15">
      <c r="A382" s="8">
        <f t="shared" ca="1" si="15"/>
        <v>0</v>
      </c>
      <c r="G382" s="8">
        <f t="shared" ca="1" si="14"/>
        <v>0</v>
      </c>
    </row>
    <row r="383" spans="1:7" x14ac:dyDescent="0.15">
      <c r="A383" s="8">
        <f t="shared" ca="1" si="15"/>
        <v>0</v>
      </c>
      <c r="G383" s="8">
        <f t="shared" ca="1" si="14"/>
        <v>0</v>
      </c>
    </row>
    <row r="384" spans="1:7" x14ac:dyDescent="0.15">
      <c r="A384" s="8">
        <f t="shared" ca="1" si="15"/>
        <v>0</v>
      </c>
      <c r="G384" s="8">
        <f t="shared" ca="1" si="14"/>
        <v>0</v>
      </c>
    </row>
    <row r="385" spans="1:7" x14ac:dyDescent="0.15">
      <c r="A385" s="8">
        <f t="shared" ca="1" si="15"/>
        <v>0</v>
      </c>
      <c r="G385" s="8">
        <f t="shared" ca="1" si="14"/>
        <v>0</v>
      </c>
    </row>
    <row r="386" spans="1:7" x14ac:dyDescent="0.15">
      <c r="A386" s="8">
        <f t="shared" ca="1" si="15"/>
        <v>0</v>
      </c>
      <c r="G386" s="8">
        <f t="shared" ca="1" si="14"/>
        <v>0</v>
      </c>
    </row>
    <row r="387" spans="1:7" x14ac:dyDescent="0.15">
      <c r="A387" s="8">
        <f t="shared" ca="1" si="15"/>
        <v>0</v>
      </c>
      <c r="G387" s="8">
        <f t="shared" ref="G387:G450" ca="1" si="16">OFFSET($H387,0,LangOffset,1,1)</f>
        <v>0</v>
      </c>
    </row>
    <row r="388" spans="1:7" x14ac:dyDescent="0.15">
      <c r="A388" s="8">
        <f t="shared" ca="1" si="15"/>
        <v>0</v>
      </c>
      <c r="G388" s="8">
        <f t="shared" ca="1" si="16"/>
        <v>0</v>
      </c>
    </row>
    <row r="389" spans="1:7" x14ac:dyDescent="0.15">
      <c r="A389" s="8">
        <f t="shared" ca="1" si="15"/>
        <v>0</v>
      </c>
      <c r="G389" s="8">
        <f t="shared" ca="1" si="16"/>
        <v>0</v>
      </c>
    </row>
    <row r="390" spans="1:7" x14ac:dyDescent="0.15">
      <c r="A390" s="8">
        <f t="shared" ca="1" si="15"/>
        <v>0</v>
      </c>
      <c r="G390" s="8">
        <f t="shared" ca="1" si="16"/>
        <v>0</v>
      </c>
    </row>
    <row r="391" spans="1:7" x14ac:dyDescent="0.15">
      <c r="A391" s="8">
        <f t="shared" ca="1" si="15"/>
        <v>0</v>
      </c>
      <c r="G391" s="8">
        <f t="shared" ca="1" si="16"/>
        <v>0</v>
      </c>
    </row>
    <row r="392" spans="1:7" x14ac:dyDescent="0.15">
      <c r="A392" s="8">
        <f t="shared" ca="1" si="15"/>
        <v>0</v>
      </c>
      <c r="G392" s="8">
        <f t="shared" ca="1" si="16"/>
        <v>0</v>
      </c>
    </row>
    <row r="393" spans="1:7" x14ac:dyDescent="0.15">
      <c r="A393" s="8">
        <f t="shared" ca="1" si="15"/>
        <v>0</v>
      </c>
      <c r="G393" s="8">
        <f t="shared" ca="1" si="16"/>
        <v>0</v>
      </c>
    </row>
    <row r="394" spans="1:7" x14ac:dyDescent="0.15">
      <c r="A394" s="8">
        <f t="shared" ca="1" si="15"/>
        <v>0</v>
      </c>
      <c r="G394" s="8">
        <f t="shared" ca="1" si="16"/>
        <v>0</v>
      </c>
    </row>
    <row r="395" spans="1:7" x14ac:dyDescent="0.15">
      <c r="A395" s="8">
        <f t="shared" ca="1" si="15"/>
        <v>0</v>
      </c>
      <c r="G395" s="8">
        <f t="shared" ca="1" si="16"/>
        <v>0</v>
      </c>
    </row>
    <row r="396" spans="1:7" x14ac:dyDescent="0.15">
      <c r="A396" s="8">
        <f t="shared" ca="1" si="15"/>
        <v>0</v>
      </c>
      <c r="G396" s="8">
        <f t="shared" ca="1" si="16"/>
        <v>0</v>
      </c>
    </row>
    <row r="397" spans="1:7" x14ac:dyDescent="0.15">
      <c r="A397" s="8">
        <f t="shared" ca="1" si="15"/>
        <v>0</v>
      </c>
      <c r="G397" s="8">
        <f t="shared" ca="1" si="16"/>
        <v>0</v>
      </c>
    </row>
    <row r="398" spans="1:7" x14ac:dyDescent="0.15">
      <c r="A398" s="8">
        <f t="shared" ca="1" si="15"/>
        <v>0</v>
      </c>
      <c r="G398" s="8">
        <f t="shared" ca="1" si="16"/>
        <v>0</v>
      </c>
    </row>
    <row r="399" spans="1:7" x14ac:dyDescent="0.15">
      <c r="A399" s="8">
        <f t="shared" ca="1" si="15"/>
        <v>0</v>
      </c>
      <c r="G399" s="8">
        <f t="shared" ca="1" si="16"/>
        <v>0</v>
      </c>
    </row>
    <row r="400" spans="1:7" x14ac:dyDescent="0.15">
      <c r="A400" s="8">
        <f t="shared" ca="1" si="15"/>
        <v>0</v>
      </c>
      <c r="G400" s="8">
        <f t="shared" ca="1" si="16"/>
        <v>0</v>
      </c>
    </row>
    <row r="401" spans="1:7" x14ac:dyDescent="0.15">
      <c r="A401" s="8">
        <f t="shared" ca="1" si="15"/>
        <v>0</v>
      </c>
      <c r="G401" s="8">
        <f t="shared" ca="1" si="16"/>
        <v>0</v>
      </c>
    </row>
    <row r="402" spans="1:7" x14ac:dyDescent="0.15">
      <c r="A402" s="8">
        <f t="shared" ca="1" si="15"/>
        <v>0</v>
      </c>
      <c r="G402" s="8">
        <f t="shared" ca="1" si="16"/>
        <v>0</v>
      </c>
    </row>
    <row r="403" spans="1:7" x14ac:dyDescent="0.15">
      <c r="A403" s="8">
        <f t="shared" ca="1" si="15"/>
        <v>0</v>
      </c>
      <c r="G403" s="8">
        <f t="shared" ca="1" si="16"/>
        <v>0</v>
      </c>
    </row>
    <row r="404" spans="1:7" x14ac:dyDescent="0.15">
      <c r="A404" s="8">
        <f t="shared" ca="1" si="15"/>
        <v>0</v>
      </c>
      <c r="G404" s="8">
        <f t="shared" ca="1" si="16"/>
        <v>0</v>
      </c>
    </row>
    <row r="405" spans="1:7" x14ac:dyDescent="0.15">
      <c r="A405" s="8">
        <f t="shared" ca="1" si="15"/>
        <v>0</v>
      </c>
      <c r="G405" s="8">
        <f t="shared" ca="1" si="16"/>
        <v>0</v>
      </c>
    </row>
    <row r="406" spans="1:7" x14ac:dyDescent="0.15">
      <c r="A406" s="8">
        <f t="shared" ca="1" si="15"/>
        <v>0</v>
      </c>
      <c r="G406" s="8">
        <f t="shared" ca="1" si="16"/>
        <v>0</v>
      </c>
    </row>
    <row r="407" spans="1:7" x14ac:dyDescent="0.15">
      <c r="A407" s="8">
        <f t="shared" ca="1" si="15"/>
        <v>0</v>
      </c>
      <c r="G407" s="8">
        <f t="shared" ca="1" si="16"/>
        <v>0</v>
      </c>
    </row>
    <row r="408" spans="1:7" x14ac:dyDescent="0.15">
      <c r="A408" s="8">
        <f t="shared" ca="1" si="15"/>
        <v>0</v>
      </c>
      <c r="G408" s="8">
        <f t="shared" ca="1" si="16"/>
        <v>0</v>
      </c>
    </row>
    <row r="409" spans="1:7" x14ac:dyDescent="0.15">
      <c r="A409" s="8">
        <f t="shared" ca="1" si="15"/>
        <v>0</v>
      </c>
      <c r="G409" s="8">
        <f t="shared" ca="1" si="16"/>
        <v>0</v>
      </c>
    </row>
    <row r="410" spans="1:7" x14ac:dyDescent="0.15">
      <c r="A410" s="8">
        <f t="shared" ca="1" si="15"/>
        <v>0</v>
      </c>
      <c r="G410" s="8">
        <f t="shared" ca="1" si="16"/>
        <v>0</v>
      </c>
    </row>
    <row r="411" spans="1:7" x14ac:dyDescent="0.15">
      <c r="A411" s="8">
        <f t="shared" ca="1" si="15"/>
        <v>0</v>
      </c>
      <c r="G411" s="8">
        <f t="shared" ca="1" si="16"/>
        <v>0</v>
      </c>
    </row>
    <row r="412" spans="1:7" x14ac:dyDescent="0.15">
      <c r="A412" s="8">
        <f t="shared" ca="1" si="15"/>
        <v>0</v>
      </c>
      <c r="G412" s="8">
        <f t="shared" ca="1" si="16"/>
        <v>0</v>
      </c>
    </row>
    <row r="413" spans="1:7" x14ac:dyDescent="0.15">
      <c r="A413" s="8">
        <f t="shared" ca="1" si="15"/>
        <v>0</v>
      </c>
      <c r="G413" s="8">
        <f t="shared" ca="1" si="16"/>
        <v>0</v>
      </c>
    </row>
    <row r="414" spans="1:7" x14ac:dyDescent="0.15">
      <c r="A414" s="8">
        <f t="shared" ca="1" si="15"/>
        <v>0</v>
      </c>
      <c r="G414" s="8">
        <f t="shared" ca="1" si="16"/>
        <v>0</v>
      </c>
    </row>
    <row r="415" spans="1:7" x14ac:dyDescent="0.15">
      <c r="A415" s="8">
        <f t="shared" ca="1" si="15"/>
        <v>0</v>
      </c>
      <c r="G415" s="8">
        <f t="shared" ca="1" si="16"/>
        <v>0</v>
      </c>
    </row>
    <row r="416" spans="1:7" x14ac:dyDescent="0.15">
      <c r="A416" s="8">
        <f t="shared" ca="1" si="15"/>
        <v>0</v>
      </c>
      <c r="G416" s="8">
        <f t="shared" ca="1" si="16"/>
        <v>0</v>
      </c>
    </row>
    <row r="417" spans="1:7" x14ac:dyDescent="0.15">
      <c r="A417" s="8">
        <f t="shared" ca="1" si="15"/>
        <v>0</v>
      </c>
      <c r="G417" s="8">
        <f t="shared" ca="1" si="16"/>
        <v>0</v>
      </c>
    </row>
    <row r="418" spans="1:7" x14ac:dyDescent="0.15">
      <c r="A418" s="8">
        <f t="shared" ca="1" si="15"/>
        <v>0</v>
      </c>
      <c r="G418" s="8">
        <f t="shared" ca="1" si="16"/>
        <v>0</v>
      </c>
    </row>
    <row r="419" spans="1:7" x14ac:dyDescent="0.15">
      <c r="A419" s="8">
        <f t="shared" ca="1" si="15"/>
        <v>0</v>
      </c>
      <c r="G419" s="8">
        <f t="shared" ca="1" si="16"/>
        <v>0</v>
      </c>
    </row>
    <row r="420" spans="1:7" x14ac:dyDescent="0.15">
      <c r="A420" s="8">
        <f t="shared" ca="1" si="15"/>
        <v>0</v>
      </c>
      <c r="G420" s="8">
        <f t="shared" ca="1" si="16"/>
        <v>0</v>
      </c>
    </row>
    <row r="421" spans="1:7" x14ac:dyDescent="0.15">
      <c r="A421" s="8">
        <f t="shared" ca="1" si="15"/>
        <v>0</v>
      </c>
      <c r="G421" s="8">
        <f t="shared" ca="1" si="16"/>
        <v>0</v>
      </c>
    </row>
    <row r="422" spans="1:7" x14ac:dyDescent="0.15">
      <c r="A422" s="8">
        <f t="shared" ref="A422:A485" ca="1" si="17">OFFSET($B422,0,LangOffset,1,1)</f>
        <v>0</v>
      </c>
      <c r="G422" s="8">
        <f t="shared" ca="1" si="16"/>
        <v>0</v>
      </c>
    </row>
    <row r="423" spans="1:7" x14ac:dyDescent="0.15">
      <c r="A423" s="8">
        <f t="shared" ca="1" si="17"/>
        <v>0</v>
      </c>
      <c r="G423" s="8">
        <f t="shared" ca="1" si="16"/>
        <v>0</v>
      </c>
    </row>
    <row r="424" spans="1:7" x14ac:dyDescent="0.15">
      <c r="A424" s="8">
        <f t="shared" ca="1" si="17"/>
        <v>0</v>
      </c>
      <c r="G424" s="8">
        <f t="shared" ca="1" si="16"/>
        <v>0</v>
      </c>
    </row>
    <row r="425" spans="1:7" x14ac:dyDescent="0.15">
      <c r="A425" s="8">
        <f t="shared" ca="1" si="17"/>
        <v>0</v>
      </c>
      <c r="G425" s="8">
        <f t="shared" ca="1" si="16"/>
        <v>0</v>
      </c>
    </row>
    <row r="426" spans="1:7" x14ac:dyDescent="0.15">
      <c r="A426" s="8">
        <f t="shared" ca="1" si="17"/>
        <v>0</v>
      </c>
      <c r="G426" s="8">
        <f t="shared" ca="1" si="16"/>
        <v>0</v>
      </c>
    </row>
    <row r="427" spans="1:7" x14ac:dyDescent="0.15">
      <c r="A427" s="8">
        <f t="shared" ca="1" si="17"/>
        <v>0</v>
      </c>
      <c r="G427" s="8">
        <f t="shared" ca="1" si="16"/>
        <v>0</v>
      </c>
    </row>
    <row r="428" spans="1:7" x14ac:dyDescent="0.15">
      <c r="A428" s="8">
        <f t="shared" ca="1" si="17"/>
        <v>0</v>
      </c>
      <c r="G428" s="8">
        <f t="shared" ca="1" si="16"/>
        <v>0</v>
      </c>
    </row>
    <row r="429" spans="1:7" x14ac:dyDescent="0.15">
      <c r="A429" s="8">
        <f t="shared" ca="1" si="17"/>
        <v>0</v>
      </c>
      <c r="G429" s="8">
        <f t="shared" ca="1" si="16"/>
        <v>0</v>
      </c>
    </row>
    <row r="430" spans="1:7" x14ac:dyDescent="0.15">
      <c r="A430" s="8">
        <f t="shared" ca="1" si="17"/>
        <v>0</v>
      </c>
      <c r="G430" s="8">
        <f t="shared" ca="1" si="16"/>
        <v>0</v>
      </c>
    </row>
    <row r="431" spans="1:7" x14ac:dyDescent="0.15">
      <c r="A431" s="8">
        <f t="shared" ca="1" si="17"/>
        <v>0</v>
      </c>
      <c r="G431" s="8">
        <f t="shared" ca="1" si="16"/>
        <v>0</v>
      </c>
    </row>
    <row r="432" spans="1:7" x14ac:dyDescent="0.15">
      <c r="A432" s="8">
        <f t="shared" ca="1" si="17"/>
        <v>0</v>
      </c>
      <c r="G432" s="8">
        <f t="shared" ca="1" si="16"/>
        <v>0</v>
      </c>
    </row>
    <row r="433" spans="1:7" x14ac:dyDescent="0.15">
      <c r="A433" s="8">
        <f t="shared" ca="1" si="17"/>
        <v>0</v>
      </c>
      <c r="G433" s="8">
        <f t="shared" ca="1" si="16"/>
        <v>0</v>
      </c>
    </row>
    <row r="434" spans="1:7" x14ac:dyDescent="0.15">
      <c r="A434" s="8">
        <f t="shared" ca="1" si="17"/>
        <v>0</v>
      </c>
      <c r="G434" s="8">
        <f t="shared" ca="1" si="16"/>
        <v>0</v>
      </c>
    </row>
    <row r="435" spans="1:7" x14ac:dyDescent="0.15">
      <c r="A435" s="8">
        <f t="shared" ca="1" si="17"/>
        <v>0</v>
      </c>
      <c r="G435" s="8">
        <f t="shared" ca="1" si="16"/>
        <v>0</v>
      </c>
    </row>
    <row r="436" spans="1:7" x14ac:dyDescent="0.15">
      <c r="A436" s="8">
        <f t="shared" ca="1" si="17"/>
        <v>0</v>
      </c>
      <c r="G436" s="8">
        <f t="shared" ca="1" si="16"/>
        <v>0</v>
      </c>
    </row>
    <row r="437" spans="1:7" x14ac:dyDescent="0.15">
      <c r="A437" s="8">
        <f t="shared" ca="1" si="17"/>
        <v>0</v>
      </c>
      <c r="G437" s="8">
        <f t="shared" ca="1" si="16"/>
        <v>0</v>
      </c>
    </row>
    <row r="438" spans="1:7" x14ac:dyDescent="0.15">
      <c r="A438" s="8">
        <f t="shared" ca="1" si="17"/>
        <v>0</v>
      </c>
      <c r="G438" s="8">
        <f t="shared" ca="1" si="16"/>
        <v>0</v>
      </c>
    </row>
    <row r="439" spans="1:7" x14ac:dyDescent="0.15">
      <c r="A439" s="8">
        <f t="shared" ca="1" si="17"/>
        <v>0</v>
      </c>
      <c r="G439" s="8">
        <f t="shared" ca="1" si="16"/>
        <v>0</v>
      </c>
    </row>
    <row r="440" spans="1:7" x14ac:dyDescent="0.15">
      <c r="A440" s="8">
        <f t="shared" ca="1" si="17"/>
        <v>0</v>
      </c>
      <c r="G440" s="8">
        <f t="shared" ca="1" si="16"/>
        <v>0</v>
      </c>
    </row>
    <row r="441" spans="1:7" x14ac:dyDescent="0.15">
      <c r="A441" s="8">
        <f t="shared" ca="1" si="17"/>
        <v>0</v>
      </c>
      <c r="G441" s="8">
        <f t="shared" ca="1" si="16"/>
        <v>0</v>
      </c>
    </row>
    <row r="442" spans="1:7" x14ac:dyDescent="0.15">
      <c r="A442" s="8">
        <f t="shared" ca="1" si="17"/>
        <v>0</v>
      </c>
      <c r="G442" s="8">
        <f t="shared" ca="1" si="16"/>
        <v>0</v>
      </c>
    </row>
    <row r="443" spans="1:7" x14ac:dyDescent="0.15">
      <c r="A443" s="8">
        <f t="shared" ca="1" si="17"/>
        <v>0</v>
      </c>
      <c r="G443" s="8">
        <f t="shared" ca="1" si="16"/>
        <v>0</v>
      </c>
    </row>
    <row r="444" spans="1:7" x14ac:dyDescent="0.15">
      <c r="A444" s="8">
        <f t="shared" ca="1" si="17"/>
        <v>0</v>
      </c>
      <c r="G444" s="8">
        <f t="shared" ca="1" si="16"/>
        <v>0</v>
      </c>
    </row>
    <row r="445" spans="1:7" x14ac:dyDescent="0.15">
      <c r="A445" s="8">
        <f t="shared" ca="1" si="17"/>
        <v>0</v>
      </c>
      <c r="G445" s="8">
        <f t="shared" ca="1" si="16"/>
        <v>0</v>
      </c>
    </row>
    <row r="446" spans="1:7" x14ac:dyDescent="0.15">
      <c r="A446" s="8">
        <f t="shared" ca="1" si="17"/>
        <v>0</v>
      </c>
      <c r="G446" s="8">
        <f t="shared" ca="1" si="16"/>
        <v>0</v>
      </c>
    </row>
    <row r="447" spans="1:7" x14ac:dyDescent="0.15">
      <c r="A447" s="8">
        <f t="shared" ca="1" si="17"/>
        <v>0</v>
      </c>
      <c r="G447" s="8">
        <f t="shared" ca="1" si="16"/>
        <v>0</v>
      </c>
    </row>
    <row r="448" spans="1:7" x14ac:dyDescent="0.15">
      <c r="A448" s="8">
        <f t="shared" ca="1" si="17"/>
        <v>0</v>
      </c>
      <c r="G448" s="8">
        <f t="shared" ca="1" si="16"/>
        <v>0</v>
      </c>
    </row>
    <row r="449" spans="1:7" x14ac:dyDescent="0.15">
      <c r="A449" s="8">
        <f t="shared" ca="1" si="17"/>
        <v>0</v>
      </c>
      <c r="G449" s="8">
        <f t="shared" ca="1" si="16"/>
        <v>0</v>
      </c>
    </row>
    <row r="450" spans="1:7" x14ac:dyDescent="0.15">
      <c r="A450" s="8">
        <f t="shared" ca="1" si="17"/>
        <v>0</v>
      </c>
      <c r="G450" s="8">
        <f t="shared" ca="1" si="16"/>
        <v>0</v>
      </c>
    </row>
    <row r="451" spans="1:7" x14ac:dyDescent="0.15">
      <c r="A451" s="8">
        <f t="shared" ca="1" si="17"/>
        <v>0</v>
      </c>
      <c r="G451" s="8">
        <f t="shared" ref="G451:G500" ca="1" si="18">OFFSET($H451,0,LangOffset,1,1)</f>
        <v>0</v>
      </c>
    </row>
    <row r="452" spans="1:7" x14ac:dyDescent="0.15">
      <c r="A452" s="8">
        <f t="shared" ca="1" si="17"/>
        <v>0</v>
      </c>
      <c r="G452" s="8">
        <f t="shared" ca="1" si="18"/>
        <v>0</v>
      </c>
    </row>
    <row r="453" spans="1:7" x14ac:dyDescent="0.15">
      <c r="A453" s="8">
        <f t="shared" ca="1" si="17"/>
        <v>0</v>
      </c>
      <c r="G453" s="8">
        <f t="shared" ca="1" si="18"/>
        <v>0</v>
      </c>
    </row>
    <row r="454" spans="1:7" x14ac:dyDescent="0.15">
      <c r="A454" s="8">
        <f t="shared" ca="1" si="17"/>
        <v>0</v>
      </c>
      <c r="G454" s="8">
        <f t="shared" ca="1" si="18"/>
        <v>0</v>
      </c>
    </row>
    <row r="455" spans="1:7" x14ac:dyDescent="0.15">
      <c r="A455" s="8">
        <f t="shared" ca="1" si="17"/>
        <v>0</v>
      </c>
      <c r="G455" s="8">
        <f t="shared" ca="1" si="18"/>
        <v>0</v>
      </c>
    </row>
    <row r="456" spans="1:7" x14ac:dyDescent="0.15">
      <c r="A456" s="8">
        <f t="shared" ca="1" si="17"/>
        <v>0</v>
      </c>
      <c r="G456" s="8">
        <f t="shared" ca="1" si="18"/>
        <v>0</v>
      </c>
    </row>
    <row r="457" spans="1:7" x14ac:dyDescent="0.15">
      <c r="A457" s="8">
        <f t="shared" ca="1" si="17"/>
        <v>0</v>
      </c>
      <c r="G457" s="8">
        <f t="shared" ca="1" si="18"/>
        <v>0</v>
      </c>
    </row>
    <row r="458" spans="1:7" x14ac:dyDescent="0.15">
      <c r="A458" s="8">
        <f t="shared" ca="1" si="17"/>
        <v>0</v>
      </c>
      <c r="G458" s="8">
        <f t="shared" ca="1" si="18"/>
        <v>0</v>
      </c>
    </row>
    <row r="459" spans="1:7" x14ac:dyDescent="0.15">
      <c r="A459" s="8">
        <f t="shared" ca="1" si="17"/>
        <v>0</v>
      </c>
      <c r="G459" s="8">
        <f t="shared" ca="1" si="18"/>
        <v>0</v>
      </c>
    </row>
    <row r="460" spans="1:7" x14ac:dyDescent="0.15">
      <c r="A460" s="8">
        <f t="shared" ca="1" si="17"/>
        <v>0</v>
      </c>
      <c r="G460" s="8">
        <f t="shared" ca="1" si="18"/>
        <v>0</v>
      </c>
    </row>
    <row r="461" spans="1:7" x14ac:dyDescent="0.15">
      <c r="A461" s="8">
        <f t="shared" ca="1" si="17"/>
        <v>0</v>
      </c>
      <c r="G461" s="8">
        <f t="shared" ca="1" si="18"/>
        <v>0</v>
      </c>
    </row>
    <row r="462" spans="1:7" x14ac:dyDescent="0.15">
      <c r="A462" s="8">
        <f t="shared" ca="1" si="17"/>
        <v>0</v>
      </c>
      <c r="G462" s="8">
        <f t="shared" ca="1" si="18"/>
        <v>0</v>
      </c>
    </row>
    <row r="463" spans="1:7" x14ac:dyDescent="0.15">
      <c r="A463" s="8">
        <f t="shared" ca="1" si="17"/>
        <v>0</v>
      </c>
      <c r="G463" s="8">
        <f t="shared" ca="1" si="18"/>
        <v>0</v>
      </c>
    </row>
    <row r="464" spans="1:7" x14ac:dyDescent="0.15">
      <c r="A464" s="8">
        <f t="shared" ca="1" si="17"/>
        <v>0</v>
      </c>
      <c r="G464" s="8">
        <f t="shared" ca="1" si="18"/>
        <v>0</v>
      </c>
    </row>
    <row r="465" spans="1:7" x14ac:dyDescent="0.15">
      <c r="A465" s="8">
        <f t="shared" ca="1" si="17"/>
        <v>0</v>
      </c>
      <c r="G465" s="8">
        <f t="shared" ca="1" si="18"/>
        <v>0</v>
      </c>
    </row>
    <row r="466" spans="1:7" x14ac:dyDescent="0.15">
      <c r="A466" s="8">
        <f t="shared" ca="1" si="17"/>
        <v>0</v>
      </c>
      <c r="G466" s="8">
        <f t="shared" ca="1" si="18"/>
        <v>0</v>
      </c>
    </row>
    <row r="467" spans="1:7" x14ac:dyDescent="0.15">
      <c r="A467" s="8">
        <f t="shared" ca="1" si="17"/>
        <v>0</v>
      </c>
      <c r="G467" s="8">
        <f t="shared" ca="1" si="18"/>
        <v>0</v>
      </c>
    </row>
    <row r="468" spans="1:7" x14ac:dyDescent="0.15">
      <c r="A468" s="8">
        <f t="shared" ca="1" si="17"/>
        <v>0</v>
      </c>
      <c r="G468" s="8">
        <f t="shared" ca="1" si="18"/>
        <v>0</v>
      </c>
    </row>
    <row r="469" spans="1:7" x14ac:dyDescent="0.15">
      <c r="A469" s="8">
        <f t="shared" ca="1" si="17"/>
        <v>0</v>
      </c>
      <c r="G469" s="8">
        <f t="shared" ca="1" si="18"/>
        <v>0</v>
      </c>
    </row>
    <row r="470" spans="1:7" x14ac:dyDescent="0.15">
      <c r="A470" s="8">
        <f t="shared" ca="1" si="17"/>
        <v>0</v>
      </c>
      <c r="G470" s="8">
        <f t="shared" ca="1" si="18"/>
        <v>0</v>
      </c>
    </row>
    <row r="471" spans="1:7" x14ac:dyDescent="0.15">
      <c r="A471" s="8">
        <f t="shared" ca="1" si="17"/>
        <v>0</v>
      </c>
      <c r="G471" s="8">
        <f t="shared" ca="1" si="18"/>
        <v>0</v>
      </c>
    </row>
    <row r="472" spans="1:7" x14ac:dyDescent="0.15">
      <c r="A472" s="8">
        <f t="shared" ca="1" si="17"/>
        <v>0</v>
      </c>
      <c r="G472" s="8">
        <f t="shared" ca="1" si="18"/>
        <v>0</v>
      </c>
    </row>
    <row r="473" spans="1:7" x14ac:dyDescent="0.15">
      <c r="A473" s="8">
        <f t="shared" ca="1" si="17"/>
        <v>0</v>
      </c>
      <c r="G473" s="8">
        <f t="shared" ca="1" si="18"/>
        <v>0</v>
      </c>
    </row>
    <row r="474" spans="1:7" x14ac:dyDescent="0.15">
      <c r="A474" s="8">
        <f t="shared" ca="1" si="17"/>
        <v>0</v>
      </c>
      <c r="G474" s="8">
        <f t="shared" ca="1" si="18"/>
        <v>0</v>
      </c>
    </row>
    <row r="475" spans="1:7" x14ac:dyDescent="0.15">
      <c r="A475" s="8">
        <f t="shared" ca="1" si="17"/>
        <v>0</v>
      </c>
      <c r="G475" s="8">
        <f t="shared" ca="1" si="18"/>
        <v>0</v>
      </c>
    </row>
    <row r="476" spans="1:7" x14ac:dyDescent="0.15">
      <c r="A476" s="8">
        <f t="shared" ca="1" si="17"/>
        <v>0</v>
      </c>
      <c r="G476" s="8">
        <f t="shared" ca="1" si="18"/>
        <v>0</v>
      </c>
    </row>
    <row r="477" spans="1:7" x14ac:dyDescent="0.15">
      <c r="A477" s="8">
        <f t="shared" ca="1" si="17"/>
        <v>0</v>
      </c>
      <c r="G477" s="8">
        <f t="shared" ca="1" si="18"/>
        <v>0</v>
      </c>
    </row>
    <row r="478" spans="1:7" x14ac:dyDescent="0.15">
      <c r="A478" s="8">
        <f t="shared" ca="1" si="17"/>
        <v>0</v>
      </c>
      <c r="G478" s="8">
        <f t="shared" ca="1" si="18"/>
        <v>0</v>
      </c>
    </row>
    <row r="479" spans="1:7" x14ac:dyDescent="0.15">
      <c r="A479" s="8">
        <f t="shared" ca="1" si="17"/>
        <v>0</v>
      </c>
      <c r="G479" s="8">
        <f t="shared" ca="1" si="18"/>
        <v>0</v>
      </c>
    </row>
    <row r="480" spans="1:7" x14ac:dyDescent="0.15">
      <c r="A480" s="8">
        <f t="shared" ca="1" si="17"/>
        <v>0</v>
      </c>
      <c r="G480" s="8">
        <f t="shared" ca="1" si="18"/>
        <v>0</v>
      </c>
    </row>
    <row r="481" spans="1:7" x14ac:dyDescent="0.15">
      <c r="A481" s="8">
        <f t="shared" ca="1" si="17"/>
        <v>0</v>
      </c>
      <c r="G481" s="8">
        <f t="shared" ca="1" si="18"/>
        <v>0</v>
      </c>
    </row>
    <row r="482" spans="1:7" x14ac:dyDescent="0.15">
      <c r="A482" s="8">
        <f t="shared" ca="1" si="17"/>
        <v>0</v>
      </c>
      <c r="G482" s="8">
        <f t="shared" ca="1" si="18"/>
        <v>0</v>
      </c>
    </row>
    <row r="483" spans="1:7" x14ac:dyDescent="0.15">
      <c r="A483" s="8">
        <f t="shared" ca="1" si="17"/>
        <v>0</v>
      </c>
      <c r="G483" s="8">
        <f t="shared" ca="1" si="18"/>
        <v>0</v>
      </c>
    </row>
    <row r="484" spans="1:7" x14ac:dyDescent="0.15">
      <c r="A484" s="8">
        <f t="shared" ca="1" si="17"/>
        <v>0</v>
      </c>
      <c r="G484" s="8">
        <f t="shared" ca="1" si="18"/>
        <v>0</v>
      </c>
    </row>
    <row r="485" spans="1:7" x14ac:dyDescent="0.15">
      <c r="A485" s="8">
        <f t="shared" ca="1" si="17"/>
        <v>0</v>
      </c>
      <c r="G485" s="8">
        <f t="shared" ca="1" si="18"/>
        <v>0</v>
      </c>
    </row>
    <row r="486" spans="1:7" x14ac:dyDescent="0.15">
      <c r="A486" s="8">
        <f t="shared" ref="A486:A500" ca="1" si="19">OFFSET($B486,0,LangOffset,1,1)</f>
        <v>0</v>
      </c>
      <c r="G486" s="8">
        <f t="shared" ca="1" si="18"/>
        <v>0</v>
      </c>
    </row>
    <row r="487" spans="1:7" x14ac:dyDescent="0.15">
      <c r="A487" s="8">
        <f t="shared" ca="1" si="19"/>
        <v>0</v>
      </c>
      <c r="G487" s="8">
        <f t="shared" ca="1" si="18"/>
        <v>0</v>
      </c>
    </row>
    <row r="488" spans="1:7" x14ac:dyDescent="0.15">
      <c r="A488" s="8">
        <f t="shared" ca="1" si="19"/>
        <v>0</v>
      </c>
      <c r="G488" s="8">
        <f t="shared" ca="1" si="18"/>
        <v>0</v>
      </c>
    </row>
    <row r="489" spans="1:7" x14ac:dyDescent="0.15">
      <c r="A489" s="8">
        <f t="shared" ca="1" si="19"/>
        <v>0</v>
      </c>
      <c r="G489" s="8">
        <f t="shared" ca="1" si="18"/>
        <v>0</v>
      </c>
    </row>
    <row r="490" spans="1:7" x14ac:dyDescent="0.15">
      <c r="A490" s="8">
        <f t="shared" ca="1" si="19"/>
        <v>0</v>
      </c>
      <c r="G490" s="8">
        <f t="shared" ca="1" si="18"/>
        <v>0</v>
      </c>
    </row>
    <row r="491" spans="1:7" x14ac:dyDescent="0.15">
      <c r="A491" s="8">
        <f t="shared" ca="1" si="19"/>
        <v>0</v>
      </c>
      <c r="G491" s="8">
        <f t="shared" ca="1" si="18"/>
        <v>0</v>
      </c>
    </row>
    <row r="492" spans="1:7" x14ac:dyDescent="0.15">
      <c r="A492" s="8">
        <f t="shared" ca="1" si="19"/>
        <v>0</v>
      </c>
      <c r="G492" s="8">
        <f t="shared" ca="1" si="18"/>
        <v>0</v>
      </c>
    </row>
    <row r="493" spans="1:7" x14ac:dyDescent="0.15">
      <c r="A493" s="8">
        <f t="shared" ca="1" si="19"/>
        <v>0</v>
      </c>
      <c r="G493" s="8">
        <f t="shared" ca="1" si="18"/>
        <v>0</v>
      </c>
    </row>
    <row r="494" spans="1:7" x14ac:dyDescent="0.15">
      <c r="A494" s="8">
        <f t="shared" ca="1" si="19"/>
        <v>0</v>
      </c>
      <c r="G494" s="8">
        <f t="shared" ca="1" si="18"/>
        <v>0</v>
      </c>
    </row>
    <row r="495" spans="1:7" x14ac:dyDescent="0.15">
      <c r="A495" s="8">
        <f t="shared" ca="1" si="19"/>
        <v>0</v>
      </c>
      <c r="G495" s="8">
        <f t="shared" ca="1" si="18"/>
        <v>0</v>
      </c>
    </row>
    <row r="496" spans="1:7" x14ac:dyDescent="0.15">
      <c r="A496" s="8">
        <f t="shared" ca="1" si="19"/>
        <v>0</v>
      </c>
      <c r="G496" s="8">
        <f t="shared" ca="1" si="18"/>
        <v>0</v>
      </c>
    </row>
    <row r="497" spans="1:7" x14ac:dyDescent="0.15">
      <c r="A497" s="8">
        <f t="shared" ca="1" si="19"/>
        <v>0</v>
      </c>
      <c r="G497" s="8">
        <f t="shared" ca="1" si="18"/>
        <v>0</v>
      </c>
    </row>
    <row r="498" spans="1:7" x14ac:dyDescent="0.15">
      <c r="A498" s="8">
        <f t="shared" ca="1" si="19"/>
        <v>0</v>
      </c>
      <c r="G498" s="8">
        <f t="shared" ca="1" si="18"/>
        <v>0</v>
      </c>
    </row>
    <row r="499" spans="1:7" x14ac:dyDescent="0.15">
      <c r="A499" s="8">
        <f t="shared" ca="1" si="19"/>
        <v>0</v>
      </c>
      <c r="G499" s="8">
        <f t="shared" ca="1" si="18"/>
        <v>0</v>
      </c>
    </row>
    <row r="500" spans="1:7" x14ac:dyDescent="0.15">
      <c r="A500" s="8">
        <f t="shared" ca="1" si="19"/>
        <v>0</v>
      </c>
      <c r="G500" s="8">
        <f t="shared" ca="1" si="18"/>
        <v>0</v>
      </c>
    </row>
  </sheetData>
  <sheetProtection algorithmName="SHA-512" hashValue="uEtsgeIhCC8ichTPqT4uHCrc3OveyZProCYS5IiW4haMdou2iaE3R4mAp/SGonghT1VTbTmU5iP1WVWZ0YyXww==" saltValue="u0wCDDfwmms3qSV/BV5I7Q=="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AB271"/>
  <sheetViews>
    <sheetView workbookViewId="0">
      <selection activeCell="A19" sqref="A19"/>
    </sheetView>
  </sheetViews>
  <sheetFormatPr defaultColWidth="8.94921875" defaultRowHeight="15" x14ac:dyDescent="0.2"/>
  <cols>
    <col min="1" max="1" width="38.24609375" style="48" customWidth="1"/>
    <col min="2" max="2" width="26.35546875" style="48" customWidth="1"/>
    <col min="3" max="3" width="13.359375" style="48" customWidth="1"/>
    <col min="4" max="4" width="11.15234375" style="48" customWidth="1"/>
    <col min="5" max="5" width="18.51171875" style="48" customWidth="1"/>
    <col min="6" max="6" width="8.94921875" style="48"/>
    <col min="7" max="7" width="19.24609375" style="48" customWidth="1"/>
    <col min="8" max="16" width="8.94921875" style="48"/>
    <col min="22" max="16384" width="8.94921875" style="48"/>
  </cols>
  <sheetData>
    <row r="1" spans="1:28" x14ac:dyDescent="0.2">
      <c r="A1" s="104" t="s">
        <v>136</v>
      </c>
      <c r="R1" s="82" t="s">
        <v>170</v>
      </c>
      <c r="X1"/>
      <c r="Y1" s="82" t="s">
        <v>115</v>
      </c>
      <c r="Z1"/>
      <c r="AA1"/>
      <c r="AB1"/>
    </row>
    <row r="2" spans="1:28" x14ac:dyDescent="0.2">
      <c r="A2" s="104" t="s">
        <v>132</v>
      </c>
      <c r="Q2" s="102" t="s">
        <v>28</v>
      </c>
      <c r="R2" s="102" t="s">
        <v>23</v>
      </c>
      <c r="S2" s="102" t="s">
        <v>29</v>
      </c>
      <c r="T2" s="102" t="s">
        <v>26</v>
      </c>
      <c r="U2" s="103" t="s">
        <v>30</v>
      </c>
      <c r="X2" s="102" t="s">
        <v>28</v>
      </c>
      <c r="Y2" s="102" t="s">
        <v>23</v>
      </c>
      <c r="Z2" s="102" t="s">
        <v>29</v>
      </c>
      <c r="AA2" s="102" t="s">
        <v>26</v>
      </c>
      <c r="AB2" s="103" t="s">
        <v>30</v>
      </c>
    </row>
    <row r="3" spans="1:28" x14ac:dyDescent="0.2">
      <c r="Q3" t="str">
        <f t="shared" ref="Q3:Q66" ca="1" si="0">OFFSET($R3,0,LangOffset,1,1)</f>
        <v>Please select your geography…</v>
      </c>
      <c r="R3" s="110" t="s">
        <v>171</v>
      </c>
      <c r="S3" s="148" t="s">
        <v>994</v>
      </c>
      <c r="T3" s="149" t="s">
        <v>1429</v>
      </c>
      <c r="U3" s="149" t="s">
        <v>1661</v>
      </c>
      <c r="X3" t="str">
        <f ca="1">OFFSET($Y3,0,LangOffset,1,1)</f>
        <v>Please select…</v>
      </c>
      <c r="Y3" s="110" t="s">
        <v>128</v>
      </c>
      <c r="Z3" s="149" t="s">
        <v>981</v>
      </c>
      <c r="AA3" s="149" t="s">
        <v>1430</v>
      </c>
      <c r="AB3" s="149" t="s">
        <v>1658</v>
      </c>
    </row>
    <row r="4" spans="1:28" x14ac:dyDescent="0.2">
      <c r="A4" s="51" t="s">
        <v>129</v>
      </c>
      <c r="Q4" t="str">
        <f t="shared" ca="1" si="0"/>
        <v>Afghanistan</v>
      </c>
      <c r="R4" s="110" t="s">
        <v>172</v>
      </c>
      <c r="S4" s="108" t="s">
        <v>995</v>
      </c>
      <c r="T4" t="s">
        <v>514</v>
      </c>
      <c r="U4" t="s">
        <v>515</v>
      </c>
      <c r="X4" t="str">
        <f ca="1">OFFSET($Y4,0,LangOffset,1,1)</f>
        <v>CCM</v>
      </c>
      <c r="Y4" s="110" t="s">
        <v>405</v>
      </c>
      <c r="Z4" s="149" t="s">
        <v>1262</v>
      </c>
      <c r="AA4" s="149" t="s">
        <v>1431</v>
      </c>
      <c r="AB4" s="149" t="s">
        <v>1662</v>
      </c>
    </row>
    <row r="5" spans="1:28" x14ac:dyDescent="0.2">
      <c r="A5" s="102" t="s">
        <v>28</v>
      </c>
      <c r="B5" s="102"/>
      <c r="C5" s="102" t="s">
        <v>23</v>
      </c>
      <c r="D5" s="102" t="s">
        <v>29</v>
      </c>
      <c r="E5" s="102" t="s">
        <v>26</v>
      </c>
      <c r="F5" s="103" t="s">
        <v>30</v>
      </c>
      <c r="G5" s="102" t="s">
        <v>23</v>
      </c>
      <c r="H5" s="102" t="s">
        <v>29</v>
      </c>
      <c r="I5" s="102" t="s">
        <v>26</v>
      </c>
      <c r="J5" s="103" t="s">
        <v>30</v>
      </c>
      <c r="Q5" t="str">
        <f t="shared" ca="1" si="0"/>
        <v>Africa</v>
      </c>
      <c r="R5" s="110" t="s">
        <v>407</v>
      </c>
      <c r="S5" s="108" t="s">
        <v>996</v>
      </c>
      <c r="T5" t="s">
        <v>516</v>
      </c>
      <c r="U5" t="s">
        <v>517</v>
      </c>
      <c r="X5" t="str">
        <f ca="1">OFFSET($Y5,0,LangOffset,1,1)</f>
        <v>non-CCM</v>
      </c>
      <c r="Y5" s="110" t="s">
        <v>406</v>
      </c>
      <c r="Z5" s="149" t="s">
        <v>1263</v>
      </c>
      <c r="AA5" s="149" t="s">
        <v>1432</v>
      </c>
      <c r="AB5" s="149" t="s">
        <v>1663</v>
      </c>
    </row>
    <row r="6" spans="1:28" x14ac:dyDescent="0.2">
      <c r="A6" s="118" t="str">
        <f t="shared" ref="A6:A15" ca="1" si="1">OFFSET($C6,0,LangOffset,1,1)</f>
        <v>Please select…</v>
      </c>
      <c r="B6" s="118" t="str">
        <f t="shared" ref="B6:B15" ca="1" si="2">OFFSET($G6,0,LangOffset,1,1)</f>
        <v xml:space="preserve"> </v>
      </c>
      <c r="C6" s="131" t="s">
        <v>128</v>
      </c>
      <c r="D6" s="139" t="s">
        <v>981</v>
      </c>
      <c r="E6" s="140" t="s">
        <v>1430</v>
      </c>
      <c r="F6" s="173" t="s">
        <v>1658</v>
      </c>
      <c r="G6" s="131" t="s">
        <v>130</v>
      </c>
      <c r="I6" s="112"/>
      <c r="J6" s="173" t="s">
        <v>130</v>
      </c>
      <c r="Q6" t="str">
        <f t="shared" ca="1" si="0"/>
        <v>Aland Islands</v>
      </c>
      <c r="R6" s="110" t="s">
        <v>173</v>
      </c>
      <c r="S6" s="108" t="s">
        <v>997</v>
      </c>
      <c r="T6" t="s">
        <v>518</v>
      </c>
      <c r="U6" t="s">
        <v>519</v>
      </c>
    </row>
    <row r="7" spans="1:28" x14ac:dyDescent="0.2">
      <c r="A7" s="118" t="str">
        <f t="shared" ca="1" si="1"/>
        <v>Treatment Care and Support_Differentiated ART Service Delivery</v>
      </c>
      <c r="B7" s="118" t="str">
        <f t="shared" ca="1" si="2"/>
        <v>Percentage of people living with HIV currently receiving antiretroviral therapy</v>
      </c>
      <c r="C7" s="145" t="s">
        <v>166</v>
      </c>
      <c r="D7" s="117" t="s">
        <v>1843</v>
      </c>
      <c r="E7" s="167" t="s">
        <v>1844</v>
      </c>
      <c r="F7" s="168" t="s">
        <v>1846</v>
      </c>
      <c r="G7" s="146" t="s">
        <v>162</v>
      </c>
      <c r="H7" s="117" t="s">
        <v>1474</v>
      </c>
      <c r="I7" s="116" t="s">
        <v>1476</v>
      </c>
      <c r="J7" s="147" t="s">
        <v>1626</v>
      </c>
      <c r="Q7" t="str">
        <f t="shared" ca="1" si="0"/>
        <v>Albania</v>
      </c>
      <c r="R7" s="110" t="s">
        <v>174</v>
      </c>
      <c r="S7" s="108" t="s">
        <v>998</v>
      </c>
      <c r="T7" t="s">
        <v>174</v>
      </c>
      <c r="U7" t="s">
        <v>520</v>
      </c>
    </row>
    <row r="8" spans="1:28" x14ac:dyDescent="0.2">
      <c r="A8" s="118" t="str">
        <f t="shared" ca="1" si="1"/>
        <v>PMTCT</v>
      </c>
      <c r="B8" s="118" t="str">
        <f t="shared" ca="1" si="2"/>
        <v>Percentage of HIV-positive pregnant women who receive antiretrovirals to reduce the risk of mother-to-child transmission</v>
      </c>
      <c r="C8" s="133" t="s">
        <v>95</v>
      </c>
      <c r="D8" s="139" t="s">
        <v>983</v>
      </c>
      <c r="E8" s="140" t="s">
        <v>93</v>
      </c>
      <c r="F8" s="147" t="s">
        <v>89</v>
      </c>
      <c r="G8" s="133" t="s">
        <v>120</v>
      </c>
      <c r="H8" s="117" t="s">
        <v>1478</v>
      </c>
      <c r="I8" s="116" t="s">
        <v>1479</v>
      </c>
      <c r="J8" s="147" t="s">
        <v>1627</v>
      </c>
      <c r="Q8" t="str">
        <f t="shared" ca="1" si="0"/>
        <v>Algeria</v>
      </c>
      <c r="R8" s="110" t="s">
        <v>175</v>
      </c>
      <c r="S8" s="108" t="s">
        <v>999</v>
      </c>
      <c r="T8" t="s">
        <v>521</v>
      </c>
      <c r="U8" t="s">
        <v>522</v>
      </c>
    </row>
    <row r="9" spans="1:28" x14ac:dyDescent="0.2">
      <c r="A9" s="118" t="str">
        <f t="shared" ca="1" si="1"/>
        <v>TB.HIV collaborative interventions_TB screening among HIV patients</v>
      </c>
      <c r="B9" s="118" t="str">
        <f t="shared" ca="1" si="2"/>
        <v>Proportion of people living with HIV in care (including PMTCT) who are screened for TB in HIV care or treatment settings</v>
      </c>
      <c r="C9" s="131" t="s">
        <v>137</v>
      </c>
      <c r="D9" s="139" t="s">
        <v>984</v>
      </c>
      <c r="E9" s="169" t="s">
        <v>1464</v>
      </c>
      <c r="F9" s="168" t="s">
        <v>1845</v>
      </c>
      <c r="G9" s="133" t="s">
        <v>119</v>
      </c>
      <c r="H9" s="139" t="s">
        <v>989</v>
      </c>
      <c r="I9" s="140" t="s">
        <v>1434</v>
      </c>
      <c r="J9" s="147" t="s">
        <v>1629</v>
      </c>
      <c r="Q9" t="str">
        <f t="shared" ca="1" si="0"/>
        <v>American Samoa</v>
      </c>
      <c r="R9" s="110" t="s">
        <v>176</v>
      </c>
      <c r="S9" s="108" t="s">
        <v>1000</v>
      </c>
      <c r="T9" t="s">
        <v>523</v>
      </c>
      <c r="U9" t="s">
        <v>524</v>
      </c>
    </row>
    <row r="10" spans="1:28" x14ac:dyDescent="0.2">
      <c r="A10" s="118" t="str">
        <f t="shared" ca="1" si="1"/>
        <v>TB.HIV collaborative interventions_TB patients with known HIV status</v>
      </c>
      <c r="B10" s="118" t="str">
        <f t="shared" ca="1" si="2"/>
        <v>Percentage of registered new and relapse TB patients with documented HIV status</v>
      </c>
      <c r="C10" s="131" t="s">
        <v>139</v>
      </c>
      <c r="D10" s="144" t="s">
        <v>1847</v>
      </c>
      <c r="E10" s="116" t="s">
        <v>1465</v>
      </c>
      <c r="F10" s="168" t="s">
        <v>1848</v>
      </c>
      <c r="G10" s="135" t="s">
        <v>1665</v>
      </c>
      <c r="H10" s="120" t="s">
        <v>1666</v>
      </c>
      <c r="I10" s="121" t="s">
        <v>1668</v>
      </c>
      <c r="J10" s="147" t="s">
        <v>1631</v>
      </c>
      <c r="Q10" t="str">
        <f t="shared" ca="1" si="0"/>
        <v>Americas</v>
      </c>
      <c r="R10" s="110" t="s">
        <v>408</v>
      </c>
      <c r="S10" s="108" t="s">
        <v>1001</v>
      </c>
      <c r="T10" t="s">
        <v>525</v>
      </c>
      <c r="U10" t="s">
        <v>526</v>
      </c>
    </row>
    <row r="11" spans="1:28" x14ac:dyDescent="0.2">
      <c r="A11" s="118" t="str">
        <f t="shared" ca="1" si="1"/>
        <v>TB.HIV collaborative interventions_HIV positive TB patients on ART</v>
      </c>
      <c r="B11" s="118" t="str">
        <f t="shared" ca="1" si="2"/>
        <v>Proportion of HIV positive new and relapse TB patients on ART during TB treatment</v>
      </c>
      <c r="C11" s="131" t="s">
        <v>140</v>
      </c>
      <c r="D11" s="139" t="s">
        <v>985</v>
      </c>
      <c r="E11" s="172" t="s">
        <v>1466</v>
      </c>
      <c r="F11" s="168" t="s">
        <v>1849</v>
      </c>
      <c r="G11" s="133" t="s">
        <v>121</v>
      </c>
      <c r="H11" s="139" t="s">
        <v>990</v>
      </c>
      <c r="I11" s="140" t="s">
        <v>1435</v>
      </c>
      <c r="J11" s="147" t="s">
        <v>1633</v>
      </c>
      <c r="Q11" t="str">
        <f t="shared" ca="1" si="0"/>
        <v>Andorra</v>
      </c>
      <c r="R11" s="110" t="s">
        <v>177</v>
      </c>
      <c r="S11" s="108" t="s">
        <v>1002</v>
      </c>
      <c r="T11" t="s">
        <v>177</v>
      </c>
      <c r="U11" t="s">
        <v>527</v>
      </c>
    </row>
    <row r="12" spans="1:28" x14ac:dyDescent="0.2">
      <c r="A12" s="118" t="str">
        <f t="shared" ca="1" si="1"/>
        <v>Prevention programs for key populations_defined package of services</v>
      </c>
      <c r="B12" s="118" t="str">
        <f t="shared" ca="1" si="2"/>
        <v>Percentage of Key Populations reached with prevention programs- defined package of services</v>
      </c>
      <c r="C12" s="131" t="s">
        <v>141</v>
      </c>
      <c r="D12" s="117" t="s">
        <v>1677</v>
      </c>
      <c r="E12" s="140" t="s">
        <v>1436</v>
      </c>
      <c r="F12" s="147" t="s">
        <v>1634</v>
      </c>
      <c r="G12" s="131" t="s">
        <v>122</v>
      </c>
      <c r="H12" s="117" t="s">
        <v>1678</v>
      </c>
      <c r="I12" s="140" t="s">
        <v>1437</v>
      </c>
      <c r="J12" s="147" t="s">
        <v>1635</v>
      </c>
      <c r="Q12" t="str">
        <f t="shared" ca="1" si="0"/>
        <v>Angola</v>
      </c>
      <c r="R12" s="110" t="s">
        <v>178</v>
      </c>
      <c r="S12" s="108" t="s">
        <v>1003</v>
      </c>
      <c r="T12" t="s">
        <v>178</v>
      </c>
      <c r="U12" t="s">
        <v>528</v>
      </c>
    </row>
    <row r="13" spans="1:28" x14ac:dyDescent="0.2">
      <c r="A13" s="118" t="str">
        <f t="shared" ca="1" si="1"/>
        <v>Prevention programs for key populations_HIV testing</v>
      </c>
      <c r="B13" s="118" t="str">
        <f t="shared" ca="1" si="2"/>
        <v xml:space="preserve">Percentage of the key population that have received an HIV test during the reporting period and who know their results </v>
      </c>
      <c r="C13" s="132" t="s">
        <v>157</v>
      </c>
      <c r="D13" s="139" t="s">
        <v>986</v>
      </c>
      <c r="E13" s="140" t="s">
        <v>1438</v>
      </c>
      <c r="F13" s="147" t="s">
        <v>1636</v>
      </c>
      <c r="G13" s="145" t="s">
        <v>167</v>
      </c>
      <c r="H13" s="139" t="s">
        <v>991</v>
      </c>
      <c r="I13" s="140" t="s">
        <v>1439</v>
      </c>
      <c r="J13" s="147" t="s">
        <v>1637</v>
      </c>
      <c r="Q13" t="str">
        <f t="shared" ca="1" si="0"/>
        <v>Anguilla</v>
      </c>
      <c r="R13" s="110" t="s">
        <v>179</v>
      </c>
      <c r="S13" s="108" t="s">
        <v>1004</v>
      </c>
      <c r="T13" t="s">
        <v>529</v>
      </c>
      <c r="U13" t="s">
        <v>530</v>
      </c>
    </row>
    <row r="14" spans="1:28" x14ac:dyDescent="0.2">
      <c r="A14" s="118" t="str">
        <f t="shared" ca="1" si="1"/>
        <v>Prevention programs for PWID and their partners_Needle and syringe distribution</v>
      </c>
      <c r="B14" s="118" t="str">
        <f t="shared" ca="1" si="2"/>
        <v xml:space="preserve">Percentage of PWID reached with needle and syringe programs </v>
      </c>
      <c r="C14" s="131" t="s">
        <v>145</v>
      </c>
      <c r="D14" s="117" t="s">
        <v>1469</v>
      </c>
      <c r="E14" s="116" t="s">
        <v>1470</v>
      </c>
      <c r="F14" s="147" t="s">
        <v>1638</v>
      </c>
      <c r="G14" s="133" t="s">
        <v>123</v>
      </c>
      <c r="H14" s="139" t="s">
        <v>992</v>
      </c>
      <c r="I14" s="140" t="s">
        <v>1441</v>
      </c>
      <c r="J14" s="147" t="s">
        <v>1639</v>
      </c>
      <c r="Q14" t="str">
        <f t="shared" ca="1" si="0"/>
        <v>Antigua and Barbuda</v>
      </c>
      <c r="R14" s="110" t="s">
        <v>180</v>
      </c>
      <c r="S14" s="108" t="s">
        <v>1005</v>
      </c>
      <c r="T14" t="s">
        <v>531</v>
      </c>
      <c r="U14" t="s">
        <v>532</v>
      </c>
    </row>
    <row r="15" spans="1:28" x14ac:dyDescent="0.2">
      <c r="A15" s="118" t="str">
        <f t="shared" ca="1" si="1"/>
        <v>Prevention programs for PWID and their partners_OST and other drug dependence treatment for PWIDs</v>
      </c>
      <c r="B15" s="118" t="str">
        <f t="shared" ca="1" si="2"/>
        <v xml:space="preserve">Percentage of PWID on opioid substitution therapy </v>
      </c>
      <c r="C15" s="146" t="s">
        <v>161</v>
      </c>
      <c r="D15" s="117" t="s">
        <v>1471</v>
      </c>
      <c r="E15" s="116" t="s">
        <v>1472</v>
      </c>
      <c r="F15" s="147" t="s">
        <v>1640</v>
      </c>
      <c r="G15" s="133" t="s">
        <v>124</v>
      </c>
      <c r="H15" s="139" t="s">
        <v>993</v>
      </c>
      <c r="I15" s="140" t="s">
        <v>1443</v>
      </c>
      <c r="J15" s="147" t="s">
        <v>1641</v>
      </c>
      <c r="Q15" t="str">
        <f t="shared" ca="1" si="0"/>
        <v>Argentina</v>
      </c>
      <c r="R15" s="110" t="s">
        <v>181</v>
      </c>
      <c r="S15" s="108" t="s">
        <v>1006</v>
      </c>
      <c r="T15" t="s">
        <v>181</v>
      </c>
      <c r="U15" t="s">
        <v>533</v>
      </c>
    </row>
    <row r="16" spans="1:28" x14ac:dyDescent="0.2">
      <c r="Q16" t="str">
        <f t="shared" ca="1" si="0"/>
        <v>Armenia</v>
      </c>
      <c r="R16" s="110" t="s">
        <v>182</v>
      </c>
      <c r="S16" s="108" t="s">
        <v>1007</v>
      </c>
      <c r="T16" t="s">
        <v>182</v>
      </c>
      <c r="U16" t="s">
        <v>534</v>
      </c>
    </row>
    <row r="17" spans="1:21" x14ac:dyDescent="0.2">
      <c r="A17" s="102" t="s">
        <v>28</v>
      </c>
      <c r="B17" s="102" t="s">
        <v>23</v>
      </c>
      <c r="C17" s="102" t="s">
        <v>29</v>
      </c>
      <c r="D17" s="102" t="s">
        <v>26</v>
      </c>
      <c r="E17" s="103" t="s">
        <v>30</v>
      </c>
      <c r="Q17" t="str">
        <f t="shared" ca="1" si="0"/>
        <v>Aruba</v>
      </c>
      <c r="R17" s="110" t="s">
        <v>183</v>
      </c>
      <c r="S17" s="108" t="s">
        <v>1008</v>
      </c>
      <c r="T17" t="s">
        <v>183</v>
      </c>
      <c r="U17" t="s">
        <v>535</v>
      </c>
    </row>
    <row r="18" spans="1:21" x14ac:dyDescent="0.2">
      <c r="B18" s="89" t="str">
        <f>C7</f>
        <v>Treatment Care and Support_Differentiated ART Service Delivery</v>
      </c>
      <c r="C18" s="89" t="str">
        <f>D7</f>
        <v>Traitement prise en charge et soutien_Prestation de services différenciées pour les traitements antirétroviraux</v>
      </c>
      <c r="D18" s="51" t="str">
        <f>E7</f>
        <v>Tratamiento atención y apoyo_Prestación de servicios diferenciados de tratamiento antirretroviral</v>
      </c>
      <c r="E18" s="119" t="str">
        <f>F7</f>
        <v>Лечение уход и поддержка _ Дифференцированное оказание услуг по АРТ</v>
      </c>
      <c r="Q18" t="str">
        <f t="shared" ca="1" si="0"/>
        <v>Asia</v>
      </c>
      <c r="R18" s="110" t="s">
        <v>409</v>
      </c>
      <c r="S18" s="108" t="s">
        <v>1009</v>
      </c>
      <c r="T18" t="s">
        <v>409</v>
      </c>
      <c r="U18" t="s">
        <v>536</v>
      </c>
    </row>
    <row r="19" spans="1:21" x14ac:dyDescent="0.2">
      <c r="B19" s="131" t="s">
        <v>133</v>
      </c>
      <c r="C19" s="139" t="s">
        <v>958</v>
      </c>
      <c r="D19" s="140" t="s">
        <v>1444</v>
      </c>
      <c r="E19" s="140" t="s">
        <v>1642</v>
      </c>
      <c r="Q19" t="str">
        <f t="shared" ca="1" si="0"/>
        <v>Australia</v>
      </c>
      <c r="R19" s="110" t="s">
        <v>184</v>
      </c>
      <c r="S19" s="108" t="s">
        <v>1010</v>
      </c>
      <c r="T19" t="s">
        <v>184</v>
      </c>
      <c r="U19" t="s">
        <v>537</v>
      </c>
    </row>
    <row r="20" spans="1:21" x14ac:dyDescent="0.2">
      <c r="B20" s="131" t="s">
        <v>134</v>
      </c>
      <c r="C20" s="139" t="s">
        <v>959</v>
      </c>
      <c r="D20" s="140" t="s">
        <v>1445</v>
      </c>
      <c r="E20" s="140" t="s">
        <v>1643</v>
      </c>
      <c r="Q20" t="str">
        <f t="shared" ca="1" si="0"/>
        <v>Australia and New Zealand</v>
      </c>
      <c r="R20" s="110" t="s">
        <v>410</v>
      </c>
      <c r="S20" s="108" t="s">
        <v>1011</v>
      </c>
      <c r="T20" t="s">
        <v>538</v>
      </c>
      <c r="U20" t="s">
        <v>539</v>
      </c>
    </row>
    <row r="21" spans="1:21" x14ac:dyDescent="0.2">
      <c r="B21" s="132" t="s">
        <v>156</v>
      </c>
      <c r="C21" s="139" t="s">
        <v>960</v>
      </c>
      <c r="D21" s="140" t="s">
        <v>1446</v>
      </c>
      <c r="E21" s="140" t="s">
        <v>1644</v>
      </c>
      <c r="Q21" t="str">
        <f t="shared" ca="1" si="0"/>
        <v>Austria</v>
      </c>
      <c r="R21" s="110" t="s">
        <v>185</v>
      </c>
      <c r="S21" s="108" t="s">
        <v>1012</v>
      </c>
      <c r="T21" t="s">
        <v>185</v>
      </c>
      <c r="U21" t="s">
        <v>540</v>
      </c>
    </row>
    <row r="22" spans="1:21" x14ac:dyDescent="0.2">
      <c r="B22" s="133"/>
      <c r="C22" s="107"/>
      <c r="D22" s="112"/>
      <c r="Q22" t="str">
        <f t="shared" ca="1" si="0"/>
        <v>Azerbaijan</v>
      </c>
      <c r="R22" s="110" t="s">
        <v>186</v>
      </c>
      <c r="S22" s="108" t="s">
        <v>1013</v>
      </c>
      <c r="T22" t="s">
        <v>541</v>
      </c>
      <c r="U22" t="s">
        <v>542</v>
      </c>
    </row>
    <row r="23" spans="1:21" x14ac:dyDescent="0.2">
      <c r="B23" s="82" t="s">
        <v>95</v>
      </c>
      <c r="C23" s="82" t="s">
        <v>961</v>
      </c>
      <c r="D23" s="51" t="s">
        <v>93</v>
      </c>
      <c r="E23" s="119" t="s">
        <v>89</v>
      </c>
      <c r="Q23" t="str">
        <f t="shared" ca="1" si="0"/>
        <v>Bahamas</v>
      </c>
      <c r="R23" s="110" t="s">
        <v>187</v>
      </c>
      <c r="S23" s="108" t="s">
        <v>1014</v>
      </c>
      <c r="T23" t="s">
        <v>543</v>
      </c>
      <c r="U23" t="s">
        <v>544</v>
      </c>
    </row>
    <row r="24" spans="1:21" x14ac:dyDescent="0.2">
      <c r="B24" s="131" t="s">
        <v>135</v>
      </c>
      <c r="C24" s="139" t="s">
        <v>962</v>
      </c>
      <c r="D24" s="140" t="s">
        <v>1447</v>
      </c>
      <c r="E24" s="140" t="s">
        <v>1645</v>
      </c>
      <c r="Q24" t="str">
        <f t="shared" ca="1" si="0"/>
        <v>Bahrain</v>
      </c>
      <c r="R24" s="110" t="s">
        <v>188</v>
      </c>
      <c r="S24" s="108" t="s">
        <v>1015</v>
      </c>
      <c r="T24" t="s">
        <v>545</v>
      </c>
      <c r="U24" t="s">
        <v>546</v>
      </c>
    </row>
    <row r="25" spans="1:21" x14ac:dyDescent="0.2">
      <c r="B25" s="133"/>
      <c r="C25" s="107"/>
      <c r="D25" s="112"/>
      <c r="Q25" t="str">
        <f t="shared" ca="1" si="0"/>
        <v>Bangladesh</v>
      </c>
      <c r="R25" s="110" t="s">
        <v>189</v>
      </c>
      <c r="S25" s="108" t="s">
        <v>1016</v>
      </c>
      <c r="T25" t="s">
        <v>189</v>
      </c>
      <c r="U25" t="s">
        <v>547</v>
      </c>
    </row>
    <row r="26" spans="1:21" x14ac:dyDescent="0.2">
      <c r="B26" s="82" t="s">
        <v>137</v>
      </c>
      <c r="C26" s="82" t="s">
        <v>963</v>
      </c>
      <c r="D26" s="51" t="s">
        <v>1433</v>
      </c>
      <c r="E26" s="119" t="s">
        <v>1628</v>
      </c>
      <c r="Q26" t="str">
        <f t="shared" ca="1" si="0"/>
        <v>Barbados</v>
      </c>
      <c r="R26" s="110" t="s">
        <v>190</v>
      </c>
      <c r="S26" s="108" t="s">
        <v>1017</v>
      </c>
      <c r="T26" t="s">
        <v>190</v>
      </c>
      <c r="U26" t="s">
        <v>548</v>
      </c>
    </row>
    <row r="27" spans="1:21" x14ac:dyDescent="0.2">
      <c r="B27" s="131" t="s">
        <v>138</v>
      </c>
      <c r="C27" s="139" t="s">
        <v>964</v>
      </c>
      <c r="D27" s="140" t="s">
        <v>1381</v>
      </c>
      <c r="E27" s="140" t="s">
        <v>1646</v>
      </c>
      <c r="Q27" t="str">
        <f t="shared" ca="1" si="0"/>
        <v>Belarus</v>
      </c>
      <c r="R27" s="110" t="s">
        <v>191</v>
      </c>
      <c r="S27" s="108" t="s">
        <v>1018</v>
      </c>
      <c r="T27" t="s">
        <v>549</v>
      </c>
      <c r="U27" t="s">
        <v>550</v>
      </c>
    </row>
    <row r="28" spans="1:21" x14ac:dyDescent="0.2">
      <c r="B28" s="133"/>
      <c r="C28" s="107"/>
      <c r="D28" s="112"/>
      <c r="E28" s="112"/>
      <c r="Q28" t="str">
        <f t="shared" ca="1" si="0"/>
        <v>Belgium</v>
      </c>
      <c r="R28" s="110" t="s">
        <v>192</v>
      </c>
      <c r="S28" s="108" t="s">
        <v>1019</v>
      </c>
      <c r="T28" t="s">
        <v>551</v>
      </c>
      <c r="U28" t="s">
        <v>552</v>
      </c>
    </row>
    <row r="29" spans="1:21" x14ac:dyDescent="0.2">
      <c r="B29" s="82" t="s">
        <v>139</v>
      </c>
      <c r="C29" s="82" t="s">
        <v>965</v>
      </c>
      <c r="D29" s="51" t="s">
        <v>1448</v>
      </c>
      <c r="E29" s="119" t="s">
        <v>1630</v>
      </c>
      <c r="Q29" t="str">
        <f t="shared" ca="1" si="0"/>
        <v>Belize</v>
      </c>
      <c r="R29" s="110" t="s">
        <v>193</v>
      </c>
      <c r="S29" s="108" t="s">
        <v>1020</v>
      </c>
      <c r="T29" t="s">
        <v>553</v>
      </c>
      <c r="U29" t="s">
        <v>554</v>
      </c>
    </row>
    <row r="30" spans="1:21" x14ac:dyDescent="0.2">
      <c r="B30" s="131" t="s">
        <v>138</v>
      </c>
      <c r="C30" s="107" t="s">
        <v>964</v>
      </c>
      <c r="D30" s="112" t="s">
        <v>1381</v>
      </c>
      <c r="E30" s="112" t="s">
        <v>1646</v>
      </c>
      <c r="Q30" t="str">
        <f t="shared" ca="1" si="0"/>
        <v>Benin</v>
      </c>
      <c r="R30" s="110" t="s">
        <v>194</v>
      </c>
      <c r="S30" s="108" t="s">
        <v>1021</v>
      </c>
      <c r="T30" t="s">
        <v>194</v>
      </c>
      <c r="U30" t="s">
        <v>555</v>
      </c>
    </row>
    <row r="31" spans="1:21" x14ac:dyDescent="0.2">
      <c r="B31" s="133"/>
      <c r="C31" s="107"/>
      <c r="D31" s="112"/>
      <c r="E31" s="112"/>
      <c r="Q31" t="str">
        <f t="shared" ca="1" si="0"/>
        <v>Bermuda</v>
      </c>
      <c r="R31" s="110" t="s">
        <v>195</v>
      </c>
      <c r="S31" s="108" t="s">
        <v>1022</v>
      </c>
      <c r="T31" t="s">
        <v>556</v>
      </c>
      <c r="U31" t="s">
        <v>557</v>
      </c>
    </row>
    <row r="32" spans="1:21" x14ac:dyDescent="0.2">
      <c r="B32" s="82" t="s">
        <v>140</v>
      </c>
      <c r="C32" s="82" t="s">
        <v>966</v>
      </c>
      <c r="D32" s="51" t="s">
        <v>1449</v>
      </c>
      <c r="E32" s="119" t="s">
        <v>1632</v>
      </c>
      <c r="Q32" t="str">
        <f t="shared" ca="1" si="0"/>
        <v>Bhutan</v>
      </c>
      <c r="R32" s="110" t="s">
        <v>196</v>
      </c>
      <c r="S32" s="108" t="s">
        <v>1023</v>
      </c>
      <c r="T32" t="s">
        <v>558</v>
      </c>
      <c r="U32" t="s">
        <v>559</v>
      </c>
    </row>
    <row r="33" spans="2:21" x14ac:dyDescent="0.2">
      <c r="B33" s="131" t="s">
        <v>138</v>
      </c>
      <c r="C33" s="107" t="s">
        <v>964</v>
      </c>
      <c r="D33" s="112" t="s">
        <v>1381</v>
      </c>
      <c r="E33" s="112" t="s">
        <v>1646</v>
      </c>
      <c r="G33" s="171" t="s">
        <v>1851</v>
      </c>
      <c r="Q33" t="str">
        <f t="shared" ca="1" si="0"/>
        <v>Bolivia (Plurinational State)</v>
      </c>
      <c r="R33" s="110" t="s">
        <v>197</v>
      </c>
      <c r="S33" s="108" t="s">
        <v>1024</v>
      </c>
      <c r="T33" t="s">
        <v>560</v>
      </c>
      <c r="U33" t="s">
        <v>561</v>
      </c>
    </row>
    <row r="34" spans="2:21" x14ac:dyDescent="0.2">
      <c r="B34" s="133"/>
      <c r="C34" s="105"/>
      <c r="D34" s="112"/>
      <c r="E34" s="112"/>
      <c r="G34" s="171" t="s">
        <v>1850</v>
      </c>
      <c r="I34" s="81"/>
      <c r="Q34" t="str">
        <f t="shared" ca="1" si="0"/>
        <v>Bonaire, Sint Eustatius and Saba</v>
      </c>
      <c r="R34" s="110" t="s">
        <v>411</v>
      </c>
      <c r="S34" s="108" t="s">
        <v>1025</v>
      </c>
      <c r="T34" t="s">
        <v>562</v>
      </c>
      <c r="U34" t="s">
        <v>563</v>
      </c>
    </row>
    <row r="35" spans="2:21" x14ac:dyDescent="0.2">
      <c r="B35" s="82" t="s">
        <v>142</v>
      </c>
      <c r="C35" s="51" t="s">
        <v>967</v>
      </c>
      <c r="D35" s="51" t="s">
        <v>1436</v>
      </c>
      <c r="E35" s="119" t="s">
        <v>1647</v>
      </c>
      <c r="Q35" t="str">
        <f t="shared" ca="1" si="0"/>
        <v>Bosnia and Herzegovina</v>
      </c>
      <c r="R35" s="110" t="s">
        <v>198</v>
      </c>
      <c r="S35" s="108" t="s">
        <v>1026</v>
      </c>
      <c r="T35" t="s">
        <v>564</v>
      </c>
      <c r="U35" t="s">
        <v>565</v>
      </c>
    </row>
    <row r="36" spans="2:21" x14ac:dyDescent="0.2">
      <c r="B36" s="131" t="s">
        <v>143</v>
      </c>
      <c r="C36" s="139" t="s">
        <v>968</v>
      </c>
      <c r="D36" s="140" t="s">
        <v>1450</v>
      </c>
      <c r="E36" s="140" t="s">
        <v>1648</v>
      </c>
      <c r="Q36" t="str">
        <f t="shared" ca="1" si="0"/>
        <v>Botswana</v>
      </c>
      <c r="R36" s="110" t="s">
        <v>199</v>
      </c>
      <c r="S36" s="108" t="s">
        <v>1027</v>
      </c>
      <c r="T36" t="s">
        <v>199</v>
      </c>
      <c r="U36" t="s">
        <v>566</v>
      </c>
    </row>
    <row r="37" spans="2:21" x14ac:dyDescent="0.2">
      <c r="B37" s="134" t="s">
        <v>153</v>
      </c>
      <c r="C37" s="139" t="s">
        <v>969</v>
      </c>
      <c r="D37" s="140" t="s">
        <v>1451</v>
      </c>
      <c r="E37" s="140" t="s">
        <v>1649</v>
      </c>
      <c r="Q37" t="str">
        <f t="shared" ca="1" si="0"/>
        <v>Brazil</v>
      </c>
      <c r="R37" s="110" t="s">
        <v>200</v>
      </c>
      <c r="S37" s="108" t="s">
        <v>1028</v>
      </c>
      <c r="T37" t="s">
        <v>567</v>
      </c>
      <c r="U37" t="s">
        <v>568</v>
      </c>
    </row>
    <row r="38" spans="2:21" x14ac:dyDescent="0.2">
      <c r="B38" s="135" t="s">
        <v>1675</v>
      </c>
      <c r="C38" s="139" t="s">
        <v>970</v>
      </c>
      <c r="D38" s="140" t="s">
        <v>1452</v>
      </c>
      <c r="E38" s="140" t="s">
        <v>1650</v>
      </c>
      <c r="Q38" t="str">
        <f t="shared" ca="1" si="0"/>
        <v>British Virgin Islands</v>
      </c>
      <c r="R38" s="110" t="s">
        <v>201</v>
      </c>
      <c r="S38" s="108" t="s">
        <v>1029</v>
      </c>
      <c r="T38" t="s">
        <v>569</v>
      </c>
      <c r="U38" t="s">
        <v>570</v>
      </c>
    </row>
    <row r="39" spans="2:21" x14ac:dyDescent="0.2">
      <c r="B39" s="134" t="s">
        <v>146</v>
      </c>
      <c r="C39" s="139" t="s">
        <v>971</v>
      </c>
      <c r="D39" s="140" t="s">
        <v>1398</v>
      </c>
      <c r="E39" s="140" t="s">
        <v>1651</v>
      </c>
      <c r="Q39" t="str">
        <f t="shared" ca="1" si="0"/>
        <v>Brunei Darussalam</v>
      </c>
      <c r="R39" s="110" t="s">
        <v>202</v>
      </c>
      <c r="S39" s="108" t="s">
        <v>1030</v>
      </c>
      <c r="T39" t="s">
        <v>202</v>
      </c>
      <c r="U39" t="s">
        <v>571</v>
      </c>
    </row>
    <row r="40" spans="2:21" x14ac:dyDescent="0.2">
      <c r="B40" s="138" t="s">
        <v>462</v>
      </c>
      <c r="C40" s="144" t="s">
        <v>1360</v>
      </c>
      <c r="D40" s="140" t="s">
        <v>1453</v>
      </c>
      <c r="E40" s="140" t="s">
        <v>1652</v>
      </c>
      <c r="Q40" t="str">
        <f t="shared" ca="1" si="0"/>
        <v>Bulgaria</v>
      </c>
      <c r="R40" s="110" t="s">
        <v>203</v>
      </c>
      <c r="S40" s="108" t="s">
        <v>1031</v>
      </c>
      <c r="T40" t="s">
        <v>203</v>
      </c>
      <c r="U40" t="s">
        <v>572</v>
      </c>
    </row>
    <row r="41" spans="2:21" x14ac:dyDescent="0.2">
      <c r="B41" s="131" t="s">
        <v>154</v>
      </c>
      <c r="C41" s="139" t="s">
        <v>972</v>
      </c>
      <c r="D41" s="140" t="s">
        <v>1454</v>
      </c>
      <c r="E41" s="140" t="s">
        <v>1653</v>
      </c>
      <c r="Q41" t="str">
        <f t="shared" ca="1" si="0"/>
        <v>Burkina Faso</v>
      </c>
      <c r="R41" s="110" t="s">
        <v>204</v>
      </c>
      <c r="S41" s="108" t="s">
        <v>1032</v>
      </c>
      <c r="T41" t="s">
        <v>204</v>
      </c>
      <c r="U41" t="s">
        <v>573</v>
      </c>
    </row>
    <row r="42" spans="2:21" x14ac:dyDescent="0.2">
      <c r="B42" s="131" t="s">
        <v>144</v>
      </c>
      <c r="C42" s="139" t="s">
        <v>973</v>
      </c>
      <c r="D42" s="140" t="s">
        <v>1455</v>
      </c>
      <c r="E42" s="140" t="s">
        <v>1654</v>
      </c>
      <c r="Q42" t="str">
        <f t="shared" ca="1" si="0"/>
        <v>Burundi</v>
      </c>
      <c r="R42" s="110" t="s">
        <v>205</v>
      </c>
      <c r="S42" s="108" t="s">
        <v>1033</v>
      </c>
      <c r="T42" t="s">
        <v>205</v>
      </c>
      <c r="U42" t="s">
        <v>574</v>
      </c>
    </row>
    <row r="43" spans="2:21" x14ac:dyDescent="0.2">
      <c r="B43" s="133"/>
      <c r="C43" s="107"/>
      <c r="D43" s="112"/>
      <c r="E43" s="112"/>
      <c r="Q43" t="str">
        <f t="shared" ca="1" si="0"/>
        <v>Cambodia</v>
      </c>
      <c r="R43" s="110" t="s">
        <v>206</v>
      </c>
      <c r="S43" s="108" t="s">
        <v>1034</v>
      </c>
      <c r="T43" t="s">
        <v>575</v>
      </c>
      <c r="U43" t="s">
        <v>576</v>
      </c>
    </row>
    <row r="44" spans="2:21" x14ac:dyDescent="0.2">
      <c r="B44" s="82" t="s">
        <v>155</v>
      </c>
      <c r="C44" s="82" t="s">
        <v>974</v>
      </c>
      <c r="D44" s="51" t="s">
        <v>1456</v>
      </c>
      <c r="E44" s="119" t="s">
        <v>1636</v>
      </c>
      <c r="Q44" t="str">
        <f t="shared" ca="1" si="0"/>
        <v>Cameroon</v>
      </c>
      <c r="R44" s="110" t="s">
        <v>207</v>
      </c>
      <c r="S44" s="108" t="s">
        <v>1035</v>
      </c>
      <c r="T44" t="s">
        <v>577</v>
      </c>
      <c r="U44" t="s">
        <v>578</v>
      </c>
    </row>
    <row r="45" spans="2:21" x14ac:dyDescent="0.2">
      <c r="B45" s="131" t="s">
        <v>143</v>
      </c>
      <c r="C45" s="107" t="s">
        <v>968</v>
      </c>
      <c r="D45" s="112" t="s">
        <v>1450</v>
      </c>
      <c r="E45" s="112" t="s">
        <v>1648</v>
      </c>
      <c r="Q45" t="str">
        <f t="shared" ca="1" si="0"/>
        <v>Canada</v>
      </c>
      <c r="R45" s="110" t="s">
        <v>208</v>
      </c>
      <c r="S45" s="108" t="s">
        <v>1036</v>
      </c>
      <c r="T45" t="s">
        <v>579</v>
      </c>
      <c r="U45" t="s">
        <v>580</v>
      </c>
    </row>
    <row r="46" spans="2:21" x14ac:dyDescent="0.2">
      <c r="B46" s="134" t="s">
        <v>153</v>
      </c>
      <c r="C46" s="107" t="s">
        <v>969</v>
      </c>
      <c r="D46" s="112" t="s">
        <v>1451</v>
      </c>
      <c r="E46" s="112" t="s">
        <v>1649</v>
      </c>
      <c r="Q46" t="str">
        <f t="shared" ca="1" si="0"/>
        <v>Cape Verde</v>
      </c>
      <c r="R46" s="110" t="s">
        <v>209</v>
      </c>
      <c r="S46" s="108" t="s">
        <v>1037</v>
      </c>
      <c r="T46" t="s">
        <v>581</v>
      </c>
      <c r="U46" t="s">
        <v>582</v>
      </c>
    </row>
    <row r="47" spans="2:21" x14ac:dyDescent="0.2">
      <c r="B47" s="135" t="s">
        <v>1675</v>
      </c>
      <c r="C47" s="107" t="s">
        <v>970</v>
      </c>
      <c r="D47" s="112" t="s">
        <v>1452</v>
      </c>
      <c r="E47" s="112" t="s">
        <v>1650</v>
      </c>
      <c r="Q47" t="str">
        <f t="shared" ca="1" si="0"/>
        <v>Caribbean</v>
      </c>
      <c r="R47" s="110" t="s">
        <v>412</v>
      </c>
      <c r="S47" s="108" t="s">
        <v>1038</v>
      </c>
      <c r="T47" t="s">
        <v>583</v>
      </c>
      <c r="U47" t="s">
        <v>584</v>
      </c>
    </row>
    <row r="48" spans="2:21" x14ac:dyDescent="0.2">
      <c r="B48" s="134" t="s">
        <v>146</v>
      </c>
      <c r="C48" s="107" t="s">
        <v>971</v>
      </c>
      <c r="D48" s="112" t="s">
        <v>1398</v>
      </c>
      <c r="E48" s="112" t="s">
        <v>1651</v>
      </c>
      <c r="Q48" t="str">
        <f t="shared" ca="1" si="0"/>
        <v>Cayman Islands</v>
      </c>
      <c r="R48" s="110" t="s">
        <v>210</v>
      </c>
      <c r="S48" s="108" t="s">
        <v>1039</v>
      </c>
      <c r="T48" t="s">
        <v>585</v>
      </c>
      <c r="U48" t="s">
        <v>586</v>
      </c>
    </row>
    <row r="49" spans="1:21" x14ac:dyDescent="0.2">
      <c r="B49" s="138" t="s">
        <v>462</v>
      </c>
      <c r="C49" s="111" t="s">
        <v>1361</v>
      </c>
      <c r="D49" s="112" t="s">
        <v>1453</v>
      </c>
      <c r="E49" s="112" t="s">
        <v>1652</v>
      </c>
      <c r="Q49" t="str">
        <f t="shared" ca="1" si="0"/>
        <v>Central African Republic</v>
      </c>
      <c r="R49" s="110" t="s">
        <v>211</v>
      </c>
      <c r="S49" s="108" t="s">
        <v>1040</v>
      </c>
      <c r="T49" t="s">
        <v>587</v>
      </c>
      <c r="U49" t="s">
        <v>588</v>
      </c>
    </row>
    <row r="50" spans="1:21" x14ac:dyDescent="0.2">
      <c r="B50" s="131" t="s">
        <v>154</v>
      </c>
      <c r="C50" s="107" t="s">
        <v>972</v>
      </c>
      <c r="D50" s="112" t="s">
        <v>1454</v>
      </c>
      <c r="E50" s="112" t="s">
        <v>1653</v>
      </c>
      <c r="Q50" t="str">
        <f t="shared" ca="1" si="0"/>
        <v>Central America</v>
      </c>
      <c r="R50" s="110" t="s">
        <v>413</v>
      </c>
      <c r="S50" s="108" t="s">
        <v>1041</v>
      </c>
      <c r="T50" t="s">
        <v>589</v>
      </c>
      <c r="U50" t="s">
        <v>590</v>
      </c>
    </row>
    <row r="51" spans="1:21" x14ac:dyDescent="0.2">
      <c r="B51" s="136" t="s">
        <v>144</v>
      </c>
      <c r="C51" s="107" t="s">
        <v>973</v>
      </c>
      <c r="D51" s="112" t="s">
        <v>1455</v>
      </c>
      <c r="E51" s="112" t="s">
        <v>1654</v>
      </c>
      <c r="Q51" t="str">
        <f t="shared" ca="1" si="0"/>
        <v>Central Asia</v>
      </c>
      <c r="R51" s="110" t="s">
        <v>414</v>
      </c>
      <c r="S51" s="108" t="s">
        <v>1042</v>
      </c>
      <c r="T51" t="s">
        <v>591</v>
      </c>
      <c r="U51" t="s">
        <v>592</v>
      </c>
    </row>
    <row r="52" spans="1:21" x14ac:dyDescent="0.2">
      <c r="B52" s="133"/>
      <c r="C52" s="107"/>
      <c r="D52" s="112"/>
      <c r="E52" s="112"/>
      <c r="Q52" t="str">
        <f t="shared" ca="1" si="0"/>
        <v>Chad</v>
      </c>
      <c r="R52" s="110" t="s">
        <v>212</v>
      </c>
      <c r="S52" s="108" t="s">
        <v>1043</v>
      </c>
      <c r="T52" t="s">
        <v>212</v>
      </c>
      <c r="U52" t="s">
        <v>593</v>
      </c>
    </row>
    <row r="53" spans="1:21" x14ac:dyDescent="0.2">
      <c r="B53" s="82" t="s">
        <v>145</v>
      </c>
      <c r="C53" s="82" t="s">
        <v>975</v>
      </c>
      <c r="D53" s="51" t="s">
        <v>1440</v>
      </c>
      <c r="E53" s="119" t="s">
        <v>1638</v>
      </c>
      <c r="Q53" t="str">
        <f t="shared" ca="1" si="0"/>
        <v>Chile</v>
      </c>
      <c r="R53" s="110" t="s">
        <v>213</v>
      </c>
      <c r="S53" s="108" t="s">
        <v>1044</v>
      </c>
      <c r="T53" t="s">
        <v>213</v>
      </c>
      <c r="U53" t="s">
        <v>594</v>
      </c>
    </row>
    <row r="54" spans="1:21" x14ac:dyDescent="0.2">
      <c r="B54" s="131" t="s">
        <v>146</v>
      </c>
      <c r="C54" s="107" t="s">
        <v>971</v>
      </c>
      <c r="D54" s="112" t="s">
        <v>1398</v>
      </c>
      <c r="E54" s="112" t="s">
        <v>1651</v>
      </c>
      <c r="Q54" t="str">
        <f t="shared" ca="1" si="0"/>
        <v>China</v>
      </c>
      <c r="R54" s="110" t="s">
        <v>214</v>
      </c>
      <c r="S54" s="108" t="s">
        <v>1045</v>
      </c>
      <c r="T54" t="s">
        <v>214</v>
      </c>
      <c r="U54" t="s">
        <v>595</v>
      </c>
    </row>
    <row r="55" spans="1:21" x14ac:dyDescent="0.2">
      <c r="B55" s="82"/>
      <c r="C55" s="82"/>
      <c r="D55" s="112"/>
      <c r="E55" s="112"/>
      <c r="Q55" t="str">
        <f t="shared" ca="1" si="0"/>
        <v>Colombia</v>
      </c>
      <c r="R55" s="110" t="s">
        <v>215</v>
      </c>
      <c r="S55" s="108" t="s">
        <v>1046</v>
      </c>
      <c r="T55" t="s">
        <v>215</v>
      </c>
      <c r="U55" t="s">
        <v>596</v>
      </c>
    </row>
    <row r="56" spans="1:21" x14ac:dyDescent="0.2">
      <c r="B56" s="82" t="s">
        <v>160</v>
      </c>
      <c r="C56" s="82" t="s">
        <v>976</v>
      </c>
      <c r="D56" s="51" t="s">
        <v>1442</v>
      </c>
      <c r="E56" s="119" t="s">
        <v>1640</v>
      </c>
      <c r="Q56" t="str">
        <f t="shared" ca="1" si="0"/>
        <v>Comoros</v>
      </c>
      <c r="R56" s="110" t="s">
        <v>216</v>
      </c>
      <c r="S56" s="108" t="s">
        <v>1047</v>
      </c>
      <c r="T56" t="s">
        <v>597</v>
      </c>
      <c r="U56" t="s">
        <v>598</v>
      </c>
    </row>
    <row r="57" spans="1:21" x14ac:dyDescent="0.2">
      <c r="B57" s="131" t="s">
        <v>146</v>
      </c>
      <c r="C57" s="107" t="s">
        <v>971</v>
      </c>
      <c r="D57" s="112" t="s">
        <v>1398</v>
      </c>
      <c r="E57" s="112" t="s">
        <v>1651</v>
      </c>
      <c r="Q57" t="str">
        <f t="shared" ca="1" si="0"/>
        <v>Congo</v>
      </c>
      <c r="R57" s="110" t="s">
        <v>217</v>
      </c>
      <c r="S57" s="108" t="s">
        <v>1048</v>
      </c>
      <c r="T57" t="s">
        <v>217</v>
      </c>
      <c r="U57" t="s">
        <v>599</v>
      </c>
    </row>
    <row r="58" spans="1:21" x14ac:dyDescent="0.2">
      <c r="B58" s="51"/>
      <c r="C58" s="51"/>
      <c r="Q58" t="str">
        <f t="shared" ca="1" si="0"/>
        <v>Congo (Democratic Republic)</v>
      </c>
      <c r="R58" s="110" t="s">
        <v>218</v>
      </c>
      <c r="S58" s="108" t="s">
        <v>1049</v>
      </c>
      <c r="T58" t="s">
        <v>600</v>
      </c>
      <c r="U58" t="s">
        <v>601</v>
      </c>
    </row>
    <row r="59" spans="1:21" x14ac:dyDescent="0.2">
      <c r="B59" s="51"/>
      <c r="C59" s="51"/>
      <c r="Q59" t="str">
        <f t="shared" ca="1" si="0"/>
        <v>Cook Islands</v>
      </c>
      <c r="R59" s="110" t="s">
        <v>219</v>
      </c>
      <c r="S59" s="108" t="s">
        <v>1050</v>
      </c>
      <c r="T59" t="s">
        <v>602</v>
      </c>
      <c r="U59" t="s">
        <v>603</v>
      </c>
    </row>
    <row r="60" spans="1:21" x14ac:dyDescent="0.2">
      <c r="B60" s="51"/>
      <c r="C60" s="51"/>
      <c r="Q60" t="str">
        <f t="shared" ca="1" si="0"/>
        <v>Costa Rica</v>
      </c>
      <c r="R60" s="110" t="s">
        <v>220</v>
      </c>
      <c r="S60" s="108" t="s">
        <v>1051</v>
      </c>
      <c r="T60" t="s">
        <v>220</v>
      </c>
      <c r="U60" t="s">
        <v>604</v>
      </c>
    </row>
    <row r="61" spans="1:21" x14ac:dyDescent="0.2">
      <c r="A61" s="102" t="s">
        <v>28</v>
      </c>
      <c r="B61" s="102" t="s">
        <v>23</v>
      </c>
      <c r="C61" s="102" t="s">
        <v>23</v>
      </c>
      <c r="D61" s="102" t="s">
        <v>29</v>
      </c>
      <c r="E61" s="102" t="s">
        <v>29</v>
      </c>
      <c r="F61" s="102" t="s">
        <v>26</v>
      </c>
      <c r="G61" s="102" t="s">
        <v>26</v>
      </c>
      <c r="H61" s="103" t="s">
        <v>30</v>
      </c>
      <c r="I61" s="103" t="s">
        <v>30</v>
      </c>
      <c r="Q61" t="str">
        <f t="shared" ca="1" si="0"/>
        <v>Côte d'Ivoire</v>
      </c>
      <c r="R61" s="110" t="s">
        <v>221</v>
      </c>
      <c r="S61" s="108" t="s">
        <v>1052</v>
      </c>
      <c r="T61" t="s">
        <v>221</v>
      </c>
      <c r="U61" t="s">
        <v>605</v>
      </c>
    </row>
    <row r="62" spans="1:21" x14ac:dyDescent="0.2">
      <c r="B62" s="50" t="s">
        <v>125</v>
      </c>
      <c r="C62" s="50"/>
      <c r="D62" s="141" t="s">
        <v>977</v>
      </c>
      <c r="E62" s="142"/>
      <c r="F62" s="141" t="s">
        <v>1457</v>
      </c>
      <c r="G62" s="142"/>
      <c r="H62" s="143" t="s">
        <v>1655</v>
      </c>
      <c r="I62" s="142"/>
      <c r="Q62" t="str">
        <f t="shared" ca="1" si="0"/>
        <v>Croatia</v>
      </c>
      <c r="R62" s="110" t="s">
        <v>222</v>
      </c>
      <c r="S62" s="108" t="s">
        <v>1053</v>
      </c>
      <c r="T62" t="s">
        <v>606</v>
      </c>
      <c r="U62" t="s">
        <v>607</v>
      </c>
    </row>
    <row r="63" spans="1:21" x14ac:dyDescent="0.2">
      <c r="B63" s="107" t="s">
        <v>126</v>
      </c>
      <c r="C63" s="107" t="s">
        <v>98</v>
      </c>
      <c r="D63" s="139" t="s">
        <v>978</v>
      </c>
      <c r="E63" s="139" t="s">
        <v>987</v>
      </c>
      <c r="F63" s="140" t="s">
        <v>1458</v>
      </c>
      <c r="G63" s="142"/>
      <c r="H63" s="140" t="s">
        <v>1656</v>
      </c>
      <c r="I63" s="142"/>
      <c r="Q63" t="str">
        <f t="shared" ca="1" si="0"/>
        <v>Cuba</v>
      </c>
      <c r="R63" s="110" t="s">
        <v>223</v>
      </c>
      <c r="S63" s="108" t="s">
        <v>1054</v>
      </c>
      <c r="T63" t="s">
        <v>223</v>
      </c>
      <c r="U63" t="s">
        <v>608</v>
      </c>
    </row>
    <row r="64" spans="1:21" x14ac:dyDescent="0.2">
      <c r="B64" s="138" t="s">
        <v>1683</v>
      </c>
      <c r="C64" s="107" t="s">
        <v>165</v>
      </c>
      <c r="D64" s="139" t="s">
        <v>979</v>
      </c>
      <c r="E64" s="139" t="s">
        <v>988</v>
      </c>
      <c r="F64" s="140" t="s">
        <v>1459</v>
      </c>
      <c r="G64" s="142"/>
      <c r="H64" s="140" t="s">
        <v>1532</v>
      </c>
      <c r="I64" s="142"/>
      <c r="L64" s="49"/>
      <c r="Q64" t="str">
        <f t="shared" ca="1" si="0"/>
        <v>Curacao</v>
      </c>
      <c r="R64" s="110" t="s">
        <v>415</v>
      </c>
      <c r="S64" s="108" t="s">
        <v>1055</v>
      </c>
      <c r="T64" t="s">
        <v>609</v>
      </c>
      <c r="U64" t="s">
        <v>610</v>
      </c>
    </row>
    <row r="65" spans="1:21" x14ac:dyDescent="0.2">
      <c r="C65" s="105"/>
      <c r="Q65" t="str">
        <f t="shared" ca="1" si="0"/>
        <v>Cyprus</v>
      </c>
      <c r="R65" s="110" t="s">
        <v>224</v>
      </c>
      <c r="S65" s="108" t="s">
        <v>1056</v>
      </c>
      <c r="T65" t="s">
        <v>611</v>
      </c>
      <c r="U65" t="s">
        <v>612</v>
      </c>
    </row>
    <row r="66" spans="1:21" x14ac:dyDescent="0.2">
      <c r="A66" s="102" t="s">
        <v>28</v>
      </c>
      <c r="B66" s="102" t="s">
        <v>23</v>
      </c>
      <c r="C66" s="106" t="s">
        <v>29</v>
      </c>
      <c r="D66" s="102" t="s">
        <v>26</v>
      </c>
      <c r="E66" s="103" t="s">
        <v>30</v>
      </c>
      <c r="Q66" t="str">
        <f t="shared" ca="1" si="0"/>
        <v>Czechia</v>
      </c>
      <c r="R66" s="110" t="s">
        <v>441</v>
      </c>
      <c r="S66" s="108" t="s">
        <v>1057</v>
      </c>
      <c r="T66" t="s">
        <v>613</v>
      </c>
      <c r="U66" t="s">
        <v>614</v>
      </c>
    </row>
    <row r="67" spans="1:21" x14ac:dyDescent="0.2">
      <c r="B67" s="51" t="s">
        <v>127</v>
      </c>
      <c r="C67" s="51" t="s">
        <v>980</v>
      </c>
      <c r="D67" s="112"/>
      <c r="E67" s="119" t="s">
        <v>1657</v>
      </c>
      <c r="Q67" t="str">
        <f t="shared" ref="Q67:Q130" ca="1" si="3">OFFSET($R67,0,LangOffset,1,1)</f>
        <v>Denmark</v>
      </c>
      <c r="R67" s="110" t="s">
        <v>225</v>
      </c>
      <c r="S67" s="108" t="s">
        <v>1058</v>
      </c>
      <c r="T67" t="s">
        <v>615</v>
      </c>
      <c r="U67" t="s">
        <v>616</v>
      </c>
    </row>
    <row r="68" spans="1:21" x14ac:dyDescent="0.2">
      <c r="A68" s="118" t="str">
        <f t="shared" ref="A68:A75" ca="1" si="4">OFFSET(B68,0,LangOffset,1,1)</f>
        <v>Please select…</v>
      </c>
      <c r="B68" s="131" t="s">
        <v>128</v>
      </c>
      <c r="C68" s="107" t="s">
        <v>981</v>
      </c>
      <c r="D68" s="135" t="s">
        <v>1430</v>
      </c>
      <c r="E68" s="135" t="s">
        <v>1658</v>
      </c>
      <c r="F68" s="133"/>
      <c r="Q68" t="str">
        <f t="shared" ca="1" si="3"/>
        <v>Djibouti</v>
      </c>
      <c r="R68" s="110" t="s">
        <v>226</v>
      </c>
      <c r="S68" s="108" t="s">
        <v>1059</v>
      </c>
      <c r="T68" t="s">
        <v>226</v>
      </c>
      <c r="U68" t="s">
        <v>617</v>
      </c>
    </row>
    <row r="69" spans="1:21" x14ac:dyDescent="0.2">
      <c r="A69" s="118" t="str">
        <f t="shared" ca="1" si="4"/>
        <v>men who have sex with men (MSM)</v>
      </c>
      <c r="B69" s="131" t="s">
        <v>143</v>
      </c>
      <c r="C69" s="107" t="s">
        <v>968</v>
      </c>
      <c r="D69" s="135" t="s">
        <v>1450</v>
      </c>
      <c r="E69" s="135" t="s">
        <v>1648</v>
      </c>
      <c r="F69" s="133"/>
      <c r="Q69" t="str">
        <f t="shared" ca="1" si="3"/>
        <v>Dominica</v>
      </c>
      <c r="R69" s="110" t="s">
        <v>227</v>
      </c>
      <c r="S69" s="108" t="s">
        <v>1060</v>
      </c>
      <c r="T69" t="s">
        <v>227</v>
      </c>
      <c r="U69" t="s">
        <v>618</v>
      </c>
    </row>
    <row r="70" spans="1:21" x14ac:dyDescent="0.2">
      <c r="A70" s="118" t="str">
        <f t="shared" ca="1" si="4"/>
        <v>sex workers and their clients</v>
      </c>
      <c r="B70" s="131" t="s">
        <v>153</v>
      </c>
      <c r="C70" s="107" t="s">
        <v>969</v>
      </c>
      <c r="D70" s="135" t="s">
        <v>1451</v>
      </c>
      <c r="E70" s="135" t="s">
        <v>1649</v>
      </c>
      <c r="F70" s="133"/>
      <c r="Q70" t="str">
        <f t="shared" ca="1" si="3"/>
        <v>Dominican Republic</v>
      </c>
      <c r="R70" s="110" t="s">
        <v>228</v>
      </c>
      <c r="S70" s="108" t="s">
        <v>1061</v>
      </c>
      <c r="T70" t="s">
        <v>619</v>
      </c>
      <c r="U70" t="s">
        <v>620</v>
      </c>
    </row>
    <row r="71" spans="1:21" x14ac:dyDescent="0.2">
      <c r="A71" s="118" t="str">
        <f t="shared" ca="1" si="4"/>
        <v>transgender people (TG)</v>
      </c>
      <c r="B71" s="138" t="s">
        <v>1675</v>
      </c>
      <c r="C71" s="107" t="s">
        <v>970</v>
      </c>
      <c r="D71" s="135" t="s">
        <v>1452</v>
      </c>
      <c r="E71" s="135" t="s">
        <v>1650</v>
      </c>
      <c r="F71" s="133"/>
      <c r="Q71" t="str">
        <f t="shared" ca="1" si="3"/>
        <v>Eastern Africa</v>
      </c>
      <c r="R71" s="110" t="s">
        <v>416</v>
      </c>
      <c r="S71" s="108" t="s">
        <v>1062</v>
      </c>
      <c r="T71" t="s">
        <v>621</v>
      </c>
      <c r="U71" t="s">
        <v>622</v>
      </c>
    </row>
    <row r="72" spans="1:21" x14ac:dyDescent="0.2">
      <c r="A72" s="118" t="str">
        <f t="shared" ca="1" si="4"/>
        <v>people who inject drugs (PWID) and their partners</v>
      </c>
      <c r="B72" s="131" t="s">
        <v>146</v>
      </c>
      <c r="C72" s="107" t="s">
        <v>971</v>
      </c>
      <c r="D72" s="135" t="s">
        <v>1398</v>
      </c>
      <c r="E72" s="135" t="s">
        <v>1651</v>
      </c>
      <c r="F72" s="133"/>
      <c r="Q72" t="str">
        <f t="shared" ca="1" si="3"/>
        <v>Eastern Asia</v>
      </c>
      <c r="R72" s="110" t="s">
        <v>417</v>
      </c>
      <c r="S72" s="108" t="s">
        <v>1063</v>
      </c>
      <c r="T72" t="s">
        <v>623</v>
      </c>
      <c r="U72" t="s">
        <v>624</v>
      </c>
    </row>
    <row r="73" spans="1:21" x14ac:dyDescent="0.2">
      <c r="A73" s="118" t="str">
        <f t="shared" ca="1" si="4"/>
        <v>people in prisons and other closed settings</v>
      </c>
      <c r="B73" s="137" t="s">
        <v>462</v>
      </c>
      <c r="C73" s="111" t="s">
        <v>1362</v>
      </c>
      <c r="D73" s="135" t="s">
        <v>1453</v>
      </c>
      <c r="E73" s="135" t="s">
        <v>1652</v>
      </c>
      <c r="F73" s="133"/>
      <c r="Q73" t="str">
        <f t="shared" ca="1" si="3"/>
        <v>Eastern Europe</v>
      </c>
      <c r="R73" s="110" t="s">
        <v>418</v>
      </c>
      <c r="S73" s="108" t="s">
        <v>1064</v>
      </c>
      <c r="T73" t="s">
        <v>625</v>
      </c>
      <c r="U73" t="s">
        <v>626</v>
      </c>
    </row>
    <row r="74" spans="1:21" x14ac:dyDescent="0.2">
      <c r="A74" s="118" t="str">
        <f t="shared" ca="1" si="4"/>
        <v xml:space="preserve">adolescents and youth, in and out of school </v>
      </c>
      <c r="B74" s="131" t="s">
        <v>154</v>
      </c>
      <c r="C74" s="107" t="s">
        <v>972</v>
      </c>
      <c r="D74" s="135" t="s">
        <v>1454</v>
      </c>
      <c r="E74" s="135" t="s">
        <v>1653</v>
      </c>
      <c r="F74" s="133"/>
      <c r="Q74" t="str">
        <f t="shared" ca="1" si="3"/>
        <v>Ecuador</v>
      </c>
      <c r="R74" s="110" t="s">
        <v>229</v>
      </c>
      <c r="S74" s="108" t="s">
        <v>1065</v>
      </c>
      <c r="T74" t="s">
        <v>229</v>
      </c>
      <c r="U74" t="s">
        <v>627</v>
      </c>
    </row>
    <row r="75" spans="1:21" x14ac:dyDescent="0.2">
      <c r="A75" s="118" t="str">
        <f t="shared" ca="1" si="4"/>
        <v>other vulnerable populations - please specify in the comments</v>
      </c>
      <c r="B75" s="131" t="s">
        <v>144</v>
      </c>
      <c r="C75" s="107" t="s">
        <v>973</v>
      </c>
      <c r="D75" s="135" t="s">
        <v>1455</v>
      </c>
      <c r="E75" s="135" t="s">
        <v>1654</v>
      </c>
      <c r="F75" s="133"/>
      <c r="Q75" t="str">
        <f t="shared" ca="1" si="3"/>
        <v>Egypt</v>
      </c>
      <c r="R75" s="110" t="s">
        <v>230</v>
      </c>
      <c r="S75" s="108" t="s">
        <v>1066</v>
      </c>
      <c r="T75" t="s">
        <v>628</v>
      </c>
      <c r="U75" t="s">
        <v>629</v>
      </c>
    </row>
    <row r="76" spans="1:21" x14ac:dyDescent="0.2">
      <c r="C76" s="107"/>
      <c r="D76" s="112"/>
      <c r="E76" s="112"/>
      <c r="Q76" t="str">
        <f t="shared" ca="1" si="3"/>
        <v>El Salvador</v>
      </c>
      <c r="R76" s="110" t="s">
        <v>231</v>
      </c>
      <c r="S76" s="108" t="s">
        <v>1067</v>
      </c>
      <c r="T76" t="s">
        <v>231</v>
      </c>
      <c r="U76" t="s">
        <v>630</v>
      </c>
    </row>
    <row r="77" spans="1:21" x14ac:dyDescent="0.2">
      <c r="B77" s="51" t="s">
        <v>943</v>
      </c>
      <c r="C77" s="82" t="s">
        <v>982</v>
      </c>
      <c r="D77" s="112"/>
      <c r="E77" s="119" t="s">
        <v>1659</v>
      </c>
      <c r="Q77" t="str">
        <f t="shared" ca="1" si="3"/>
        <v>Equatorial Guinea</v>
      </c>
      <c r="R77" s="110" t="s">
        <v>232</v>
      </c>
      <c r="S77" s="108" t="s">
        <v>1068</v>
      </c>
      <c r="T77" t="s">
        <v>631</v>
      </c>
      <c r="U77" t="s">
        <v>632</v>
      </c>
    </row>
    <row r="78" spans="1:21" x14ac:dyDescent="0.2">
      <c r="A78" s="118" t="str">
        <f t="shared" ref="A78:A84" ca="1" si="5">OFFSET(B78,0,LangOffset,1,1)</f>
        <v>Please select…</v>
      </c>
      <c r="B78" s="131" t="s">
        <v>128</v>
      </c>
      <c r="C78" s="107" t="s">
        <v>981</v>
      </c>
      <c r="D78" s="112" t="s">
        <v>1430</v>
      </c>
      <c r="E78" s="112" t="s">
        <v>1658</v>
      </c>
      <c r="Q78" t="str">
        <f t="shared" ca="1" si="3"/>
        <v>Eritrea</v>
      </c>
      <c r="R78" s="110" t="s">
        <v>233</v>
      </c>
      <c r="S78" s="108" t="s">
        <v>1069</v>
      </c>
      <c r="T78" t="s">
        <v>233</v>
      </c>
      <c r="U78" t="s">
        <v>633</v>
      </c>
    </row>
    <row r="79" spans="1:21" x14ac:dyDescent="0.2">
      <c r="A79" s="118" t="str">
        <f t="shared" ca="1" si="5"/>
        <v>men who have sex with men (MSM)</v>
      </c>
      <c r="B79" s="131" t="s">
        <v>143</v>
      </c>
      <c r="C79" s="107" t="s">
        <v>968</v>
      </c>
      <c r="D79" s="113" t="s">
        <v>1450</v>
      </c>
      <c r="E79" s="112" t="s">
        <v>1648</v>
      </c>
      <c r="Q79" t="str">
        <f t="shared" ca="1" si="3"/>
        <v>Estonia</v>
      </c>
      <c r="R79" s="110" t="s">
        <v>234</v>
      </c>
      <c r="S79" s="108" t="s">
        <v>1070</v>
      </c>
      <c r="T79" t="s">
        <v>234</v>
      </c>
      <c r="U79" t="s">
        <v>634</v>
      </c>
    </row>
    <row r="80" spans="1:21" x14ac:dyDescent="0.2">
      <c r="A80" s="118" t="str">
        <f t="shared" ca="1" si="5"/>
        <v>sex workers and their clients</v>
      </c>
      <c r="B80" s="131" t="s">
        <v>153</v>
      </c>
      <c r="C80" s="107" t="s">
        <v>969</v>
      </c>
      <c r="D80" s="113" t="s">
        <v>1451</v>
      </c>
      <c r="E80" s="112" t="s">
        <v>1649</v>
      </c>
      <c r="Q80" t="str">
        <f t="shared" ca="1" si="3"/>
        <v>Ethiopia</v>
      </c>
      <c r="R80" s="110" t="s">
        <v>235</v>
      </c>
      <c r="S80" s="108" t="s">
        <v>1071</v>
      </c>
      <c r="T80" t="s">
        <v>635</v>
      </c>
      <c r="U80" t="s">
        <v>636</v>
      </c>
    </row>
    <row r="81" spans="1:21" x14ac:dyDescent="0.2">
      <c r="A81" s="118" t="str">
        <f t="shared" ca="1" si="5"/>
        <v>transgender people (TG)</v>
      </c>
      <c r="B81" s="138" t="s">
        <v>1675</v>
      </c>
      <c r="C81" s="107" t="s">
        <v>970</v>
      </c>
      <c r="D81" s="113" t="s">
        <v>1452</v>
      </c>
      <c r="E81" s="112" t="s">
        <v>1650</v>
      </c>
      <c r="Q81" t="str">
        <f t="shared" ca="1" si="3"/>
        <v>Europe</v>
      </c>
      <c r="R81" s="110" t="s">
        <v>419</v>
      </c>
      <c r="S81" s="108" t="s">
        <v>1072</v>
      </c>
      <c r="T81" t="s">
        <v>637</v>
      </c>
      <c r="U81" t="s">
        <v>638</v>
      </c>
    </row>
    <row r="82" spans="1:21" x14ac:dyDescent="0.2">
      <c r="A82" s="118" t="str">
        <f t="shared" ca="1" si="5"/>
        <v>people in prisons and other closed settings</v>
      </c>
      <c r="B82" s="137" t="s">
        <v>462</v>
      </c>
      <c r="C82" s="111" t="s">
        <v>1362</v>
      </c>
      <c r="D82" s="113" t="s">
        <v>1398</v>
      </c>
      <c r="E82" s="112" t="s">
        <v>1652</v>
      </c>
      <c r="Q82" t="str">
        <f t="shared" ca="1" si="3"/>
        <v>Faeroe Islands</v>
      </c>
      <c r="R82" s="110" t="s">
        <v>236</v>
      </c>
      <c r="S82" s="108" t="s">
        <v>1073</v>
      </c>
      <c r="T82" t="s">
        <v>639</v>
      </c>
      <c r="U82" t="s">
        <v>640</v>
      </c>
    </row>
    <row r="83" spans="1:21" x14ac:dyDescent="0.2">
      <c r="A83" s="118" t="str">
        <f t="shared" ca="1" si="5"/>
        <v xml:space="preserve">adolescents and youth, in and out of school </v>
      </c>
      <c r="B83" s="131" t="s">
        <v>154</v>
      </c>
      <c r="C83" s="107" t="s">
        <v>972</v>
      </c>
      <c r="D83" s="113" t="s">
        <v>1460</v>
      </c>
      <c r="E83" s="112" t="s">
        <v>1660</v>
      </c>
      <c r="Q83" t="str">
        <f t="shared" ca="1" si="3"/>
        <v>Falkland Islands (Malvinas)</v>
      </c>
      <c r="R83" s="110" t="s">
        <v>237</v>
      </c>
      <c r="S83" s="108" t="s">
        <v>1074</v>
      </c>
      <c r="T83" t="s">
        <v>641</v>
      </c>
      <c r="U83" t="s">
        <v>642</v>
      </c>
    </row>
    <row r="84" spans="1:21" x14ac:dyDescent="0.2">
      <c r="A84" s="118" t="str">
        <f t="shared" ca="1" si="5"/>
        <v>other vulnerable populations - please specify in the comments</v>
      </c>
      <c r="B84" s="131" t="s">
        <v>144</v>
      </c>
      <c r="C84" s="107" t="s">
        <v>973</v>
      </c>
      <c r="D84" s="113" t="s">
        <v>1454</v>
      </c>
      <c r="E84" s="112" t="s">
        <v>1654</v>
      </c>
      <c r="Q84" t="str">
        <f t="shared" ca="1" si="3"/>
        <v>Fiji</v>
      </c>
      <c r="R84" s="110" t="s">
        <v>238</v>
      </c>
      <c r="S84" s="108" t="s">
        <v>1075</v>
      </c>
      <c r="T84" t="s">
        <v>238</v>
      </c>
      <c r="U84" t="s">
        <v>643</v>
      </c>
    </row>
    <row r="85" spans="1:21" x14ac:dyDescent="0.2">
      <c r="Q85" t="str">
        <f t="shared" ca="1" si="3"/>
        <v>Finland</v>
      </c>
      <c r="R85" s="110" t="s">
        <v>239</v>
      </c>
      <c r="S85" s="108" t="s">
        <v>1076</v>
      </c>
      <c r="T85" t="s">
        <v>644</v>
      </c>
      <c r="U85" t="s">
        <v>645</v>
      </c>
    </row>
    <row r="86" spans="1:21" x14ac:dyDescent="0.2">
      <c r="Q86" t="str">
        <f t="shared" ca="1" si="3"/>
        <v>France</v>
      </c>
      <c r="R86" s="110" t="s">
        <v>240</v>
      </c>
      <c r="S86" s="108" t="s">
        <v>1077</v>
      </c>
      <c r="T86" t="s">
        <v>646</v>
      </c>
      <c r="U86" t="s">
        <v>647</v>
      </c>
    </row>
    <row r="87" spans="1:21" x14ac:dyDescent="0.2">
      <c r="Q87" t="str">
        <f t="shared" ca="1" si="3"/>
        <v>French Guiana</v>
      </c>
      <c r="R87" s="110" t="s">
        <v>241</v>
      </c>
      <c r="S87" s="108" t="s">
        <v>1078</v>
      </c>
      <c r="T87" t="s">
        <v>648</v>
      </c>
      <c r="U87" t="s">
        <v>649</v>
      </c>
    </row>
    <row r="88" spans="1:21" x14ac:dyDescent="0.2">
      <c r="Q88" t="str">
        <f t="shared" ca="1" si="3"/>
        <v>French Polynesia</v>
      </c>
      <c r="R88" s="110" t="s">
        <v>242</v>
      </c>
      <c r="S88" s="108" t="s">
        <v>1079</v>
      </c>
      <c r="T88" t="s">
        <v>650</v>
      </c>
      <c r="U88" t="s">
        <v>651</v>
      </c>
    </row>
    <row r="89" spans="1:21" x14ac:dyDescent="0.2">
      <c r="Q89" t="str">
        <f t="shared" ca="1" si="3"/>
        <v>Gabon</v>
      </c>
      <c r="R89" s="110" t="s">
        <v>243</v>
      </c>
      <c r="S89" s="108" t="s">
        <v>1080</v>
      </c>
      <c r="T89" t="s">
        <v>652</v>
      </c>
      <c r="U89" t="s">
        <v>653</v>
      </c>
    </row>
    <row r="90" spans="1:21" x14ac:dyDescent="0.2">
      <c r="Q90" t="str">
        <f t="shared" ca="1" si="3"/>
        <v>Gambia</v>
      </c>
      <c r="R90" s="110" t="s">
        <v>244</v>
      </c>
      <c r="S90" s="108" t="s">
        <v>1081</v>
      </c>
      <c r="T90" t="s">
        <v>244</v>
      </c>
      <c r="U90" t="s">
        <v>654</v>
      </c>
    </row>
    <row r="91" spans="1:21" x14ac:dyDescent="0.2">
      <c r="Q91" t="str">
        <f t="shared" ca="1" si="3"/>
        <v>Georgia</v>
      </c>
      <c r="R91" s="110" t="s">
        <v>245</v>
      </c>
      <c r="S91" s="108" t="s">
        <v>1082</v>
      </c>
      <c r="T91" t="s">
        <v>245</v>
      </c>
      <c r="U91" t="s">
        <v>655</v>
      </c>
    </row>
    <row r="92" spans="1:21" x14ac:dyDescent="0.2">
      <c r="Q92" t="str">
        <f t="shared" ca="1" si="3"/>
        <v>Germany</v>
      </c>
      <c r="R92" s="110" t="s">
        <v>246</v>
      </c>
      <c r="S92" s="108" t="s">
        <v>1083</v>
      </c>
      <c r="T92" t="s">
        <v>656</v>
      </c>
      <c r="U92" t="s">
        <v>657</v>
      </c>
    </row>
    <row r="93" spans="1:21" x14ac:dyDescent="0.2">
      <c r="Q93" t="str">
        <f t="shared" ca="1" si="3"/>
        <v>Ghana</v>
      </c>
      <c r="R93" s="110" t="s">
        <v>247</v>
      </c>
      <c r="S93" s="108" t="s">
        <v>1084</v>
      </c>
      <c r="T93" t="s">
        <v>247</v>
      </c>
      <c r="U93" t="s">
        <v>658</v>
      </c>
    </row>
    <row r="94" spans="1:21" x14ac:dyDescent="0.2">
      <c r="Q94" t="str">
        <f t="shared" ca="1" si="3"/>
        <v>Gibraltar</v>
      </c>
      <c r="R94" s="110" t="s">
        <v>248</v>
      </c>
      <c r="S94" s="108" t="s">
        <v>1085</v>
      </c>
      <c r="T94" t="s">
        <v>248</v>
      </c>
      <c r="U94" t="s">
        <v>659</v>
      </c>
    </row>
    <row r="95" spans="1:21" x14ac:dyDescent="0.2">
      <c r="Q95" t="str">
        <f t="shared" ca="1" si="3"/>
        <v>Greece</v>
      </c>
      <c r="R95" s="110" t="s">
        <v>249</v>
      </c>
      <c r="S95" s="108" t="s">
        <v>1086</v>
      </c>
      <c r="T95" t="s">
        <v>660</v>
      </c>
      <c r="U95" t="s">
        <v>661</v>
      </c>
    </row>
    <row r="96" spans="1:21" x14ac:dyDescent="0.2">
      <c r="Q96" t="str">
        <f t="shared" ca="1" si="3"/>
        <v>Greenland</v>
      </c>
      <c r="R96" s="110" t="s">
        <v>250</v>
      </c>
      <c r="S96" s="108" t="s">
        <v>1087</v>
      </c>
      <c r="T96" t="s">
        <v>662</v>
      </c>
      <c r="U96" t="s">
        <v>663</v>
      </c>
    </row>
    <row r="97" spans="17:21" x14ac:dyDescent="0.2">
      <c r="Q97" t="str">
        <f t="shared" ca="1" si="3"/>
        <v>Grenada</v>
      </c>
      <c r="R97" s="110" t="s">
        <v>251</v>
      </c>
      <c r="S97" s="108" t="s">
        <v>1088</v>
      </c>
      <c r="T97" t="s">
        <v>664</v>
      </c>
      <c r="U97" t="s">
        <v>665</v>
      </c>
    </row>
    <row r="98" spans="17:21" x14ac:dyDescent="0.2">
      <c r="Q98" t="str">
        <f t="shared" ca="1" si="3"/>
        <v>Guadeloupe</v>
      </c>
      <c r="R98" s="110" t="s">
        <v>252</v>
      </c>
      <c r="S98" s="108" t="s">
        <v>1089</v>
      </c>
      <c r="T98" t="s">
        <v>252</v>
      </c>
      <c r="U98" t="s">
        <v>666</v>
      </c>
    </row>
    <row r="99" spans="17:21" x14ac:dyDescent="0.2">
      <c r="Q99" t="str">
        <f t="shared" ca="1" si="3"/>
        <v>Guam</v>
      </c>
      <c r="R99" s="110" t="s">
        <v>253</v>
      </c>
      <c r="S99" s="108" t="s">
        <v>1090</v>
      </c>
      <c r="T99" t="s">
        <v>253</v>
      </c>
      <c r="U99" t="s">
        <v>667</v>
      </c>
    </row>
    <row r="100" spans="17:21" x14ac:dyDescent="0.2">
      <c r="Q100" t="str">
        <f t="shared" ca="1" si="3"/>
        <v>Guatemala</v>
      </c>
      <c r="R100" s="110" t="s">
        <v>254</v>
      </c>
      <c r="S100" s="108" t="s">
        <v>1091</v>
      </c>
      <c r="T100" t="s">
        <v>254</v>
      </c>
      <c r="U100" t="s">
        <v>668</v>
      </c>
    </row>
    <row r="101" spans="17:21" x14ac:dyDescent="0.2">
      <c r="Q101" t="str">
        <f t="shared" ca="1" si="3"/>
        <v>Guernsey</v>
      </c>
      <c r="R101" s="110" t="s">
        <v>255</v>
      </c>
      <c r="S101" s="108" t="s">
        <v>1092</v>
      </c>
      <c r="T101" t="s">
        <v>255</v>
      </c>
      <c r="U101" t="s">
        <v>669</v>
      </c>
    </row>
    <row r="102" spans="17:21" x14ac:dyDescent="0.2">
      <c r="Q102" t="str">
        <f t="shared" ca="1" si="3"/>
        <v>Guinea</v>
      </c>
      <c r="R102" s="110" t="s">
        <v>256</v>
      </c>
      <c r="S102" s="108" t="s">
        <v>1093</v>
      </c>
      <c r="T102" t="s">
        <v>256</v>
      </c>
      <c r="U102" t="s">
        <v>670</v>
      </c>
    </row>
    <row r="103" spans="17:21" x14ac:dyDescent="0.2">
      <c r="Q103" t="str">
        <f t="shared" ca="1" si="3"/>
        <v>Guinea-Bissau</v>
      </c>
      <c r="R103" s="110" t="s">
        <v>257</v>
      </c>
      <c r="S103" s="108" t="s">
        <v>1094</v>
      </c>
      <c r="T103" t="s">
        <v>671</v>
      </c>
      <c r="U103" t="s">
        <v>672</v>
      </c>
    </row>
    <row r="104" spans="17:21" x14ac:dyDescent="0.2">
      <c r="Q104" t="str">
        <f t="shared" ca="1" si="3"/>
        <v>Guyana</v>
      </c>
      <c r="R104" s="110" t="s">
        <v>258</v>
      </c>
      <c r="S104" s="108" t="s">
        <v>1095</v>
      </c>
      <c r="T104" t="s">
        <v>258</v>
      </c>
      <c r="U104" t="s">
        <v>673</v>
      </c>
    </row>
    <row r="105" spans="17:21" x14ac:dyDescent="0.2">
      <c r="Q105" t="str">
        <f t="shared" ca="1" si="3"/>
        <v>Haiti</v>
      </c>
      <c r="R105" s="110" t="s">
        <v>259</v>
      </c>
      <c r="S105" s="108" t="s">
        <v>1096</v>
      </c>
      <c r="T105" t="s">
        <v>674</v>
      </c>
      <c r="U105" t="s">
        <v>675</v>
      </c>
    </row>
    <row r="106" spans="17:21" x14ac:dyDescent="0.2">
      <c r="Q106" t="str">
        <f t="shared" ca="1" si="3"/>
        <v>Holy See</v>
      </c>
      <c r="R106" s="110" t="s">
        <v>260</v>
      </c>
      <c r="S106" s="108" t="s">
        <v>1097</v>
      </c>
      <c r="T106" t="s">
        <v>676</v>
      </c>
      <c r="U106" t="s">
        <v>677</v>
      </c>
    </row>
    <row r="107" spans="17:21" x14ac:dyDescent="0.2">
      <c r="Q107" t="str">
        <f t="shared" ca="1" si="3"/>
        <v>Honduras</v>
      </c>
      <c r="R107" s="110" t="s">
        <v>261</v>
      </c>
      <c r="S107" s="108" t="s">
        <v>1098</v>
      </c>
      <c r="T107" t="s">
        <v>261</v>
      </c>
      <c r="U107" t="s">
        <v>678</v>
      </c>
    </row>
    <row r="108" spans="17:21" x14ac:dyDescent="0.2">
      <c r="Q108" t="str">
        <f t="shared" ca="1" si="3"/>
        <v>Hong Kong</v>
      </c>
      <c r="R108" s="110" t="s">
        <v>262</v>
      </c>
      <c r="S108" s="108" t="s">
        <v>1099</v>
      </c>
      <c r="T108" t="s">
        <v>262</v>
      </c>
      <c r="U108" t="s">
        <v>679</v>
      </c>
    </row>
    <row r="109" spans="17:21" x14ac:dyDescent="0.2">
      <c r="Q109" t="str">
        <f t="shared" ca="1" si="3"/>
        <v>Hungary</v>
      </c>
      <c r="R109" s="110" t="s">
        <v>263</v>
      </c>
      <c r="S109" s="108" t="s">
        <v>1100</v>
      </c>
      <c r="T109" t="s">
        <v>680</v>
      </c>
      <c r="U109" t="s">
        <v>681</v>
      </c>
    </row>
    <row r="110" spans="17:21" x14ac:dyDescent="0.2">
      <c r="Q110" t="str">
        <f t="shared" ca="1" si="3"/>
        <v>Iceland</v>
      </c>
      <c r="R110" s="110" t="s">
        <v>264</v>
      </c>
      <c r="S110" s="108" t="s">
        <v>1101</v>
      </c>
      <c r="T110" t="s">
        <v>682</v>
      </c>
      <c r="U110" t="s">
        <v>683</v>
      </c>
    </row>
    <row r="111" spans="17:21" x14ac:dyDescent="0.2">
      <c r="Q111" t="str">
        <f t="shared" ca="1" si="3"/>
        <v>India</v>
      </c>
      <c r="R111" s="110" t="s">
        <v>265</v>
      </c>
      <c r="S111" s="108" t="s">
        <v>1102</v>
      </c>
      <c r="T111" t="s">
        <v>265</v>
      </c>
      <c r="U111" t="s">
        <v>684</v>
      </c>
    </row>
    <row r="112" spans="17:21" x14ac:dyDescent="0.2">
      <c r="Q112" t="str">
        <f t="shared" ca="1" si="3"/>
        <v>Indonesia</v>
      </c>
      <c r="R112" s="110" t="s">
        <v>266</v>
      </c>
      <c r="S112" s="108" t="s">
        <v>1103</v>
      </c>
      <c r="T112" t="s">
        <v>266</v>
      </c>
      <c r="U112" t="s">
        <v>685</v>
      </c>
    </row>
    <row r="113" spans="17:21" x14ac:dyDescent="0.2">
      <c r="Q113" t="str">
        <f t="shared" ca="1" si="3"/>
        <v>Iran (Islamic Republic)</v>
      </c>
      <c r="R113" s="110" t="s">
        <v>267</v>
      </c>
      <c r="S113" s="108" t="s">
        <v>1104</v>
      </c>
      <c r="T113" t="s">
        <v>686</v>
      </c>
      <c r="U113" t="s">
        <v>687</v>
      </c>
    </row>
    <row r="114" spans="17:21" x14ac:dyDescent="0.2">
      <c r="Q114" t="str">
        <f t="shared" ca="1" si="3"/>
        <v>Iraq</v>
      </c>
      <c r="R114" s="110" t="s">
        <v>268</v>
      </c>
      <c r="S114" s="108" t="s">
        <v>1105</v>
      </c>
      <c r="T114" t="s">
        <v>268</v>
      </c>
      <c r="U114" t="s">
        <v>688</v>
      </c>
    </row>
    <row r="115" spans="17:21" x14ac:dyDescent="0.2">
      <c r="Q115" t="str">
        <f t="shared" ca="1" si="3"/>
        <v>Ireland</v>
      </c>
      <c r="R115" s="110" t="s">
        <v>269</v>
      </c>
      <c r="S115" s="108" t="s">
        <v>1106</v>
      </c>
      <c r="T115" t="s">
        <v>689</v>
      </c>
      <c r="U115" t="s">
        <v>690</v>
      </c>
    </row>
    <row r="116" spans="17:21" x14ac:dyDescent="0.2">
      <c r="Q116" t="str">
        <f t="shared" ca="1" si="3"/>
        <v>Isle of Man</v>
      </c>
      <c r="R116" s="110" t="s">
        <v>270</v>
      </c>
      <c r="S116" s="108" t="s">
        <v>1107</v>
      </c>
      <c r="T116" t="s">
        <v>691</v>
      </c>
      <c r="U116" t="s">
        <v>692</v>
      </c>
    </row>
    <row r="117" spans="17:21" x14ac:dyDescent="0.2">
      <c r="Q117" t="str">
        <f t="shared" ca="1" si="3"/>
        <v>Israel</v>
      </c>
      <c r="R117" s="110" t="s">
        <v>271</v>
      </c>
      <c r="S117" s="108" t="s">
        <v>1108</v>
      </c>
      <c r="T117" t="s">
        <v>271</v>
      </c>
      <c r="U117" t="s">
        <v>693</v>
      </c>
    </row>
    <row r="118" spans="17:21" x14ac:dyDescent="0.2">
      <c r="Q118" t="str">
        <f t="shared" ca="1" si="3"/>
        <v>Italy</v>
      </c>
      <c r="R118" s="110" t="s">
        <v>272</v>
      </c>
      <c r="S118" s="108" t="s">
        <v>1109</v>
      </c>
      <c r="T118" t="s">
        <v>694</v>
      </c>
      <c r="U118" t="s">
        <v>695</v>
      </c>
    </row>
    <row r="119" spans="17:21" x14ac:dyDescent="0.2">
      <c r="Q119" t="str">
        <f t="shared" ca="1" si="3"/>
        <v>Jamaica</v>
      </c>
      <c r="R119" s="110" t="s">
        <v>273</v>
      </c>
      <c r="S119" s="108" t="s">
        <v>1110</v>
      </c>
      <c r="T119" t="s">
        <v>273</v>
      </c>
      <c r="U119" t="s">
        <v>696</v>
      </c>
    </row>
    <row r="120" spans="17:21" x14ac:dyDescent="0.2">
      <c r="Q120" t="str">
        <f t="shared" ca="1" si="3"/>
        <v>Japan</v>
      </c>
      <c r="R120" s="110" t="s">
        <v>274</v>
      </c>
      <c r="S120" s="108" t="s">
        <v>1111</v>
      </c>
      <c r="T120" t="s">
        <v>697</v>
      </c>
      <c r="U120" t="s">
        <v>698</v>
      </c>
    </row>
    <row r="121" spans="17:21" x14ac:dyDescent="0.2">
      <c r="Q121" t="str">
        <f t="shared" ca="1" si="3"/>
        <v>Jersey</v>
      </c>
      <c r="R121" s="110" t="s">
        <v>275</v>
      </c>
      <c r="S121" s="108" t="s">
        <v>1112</v>
      </c>
      <c r="T121" t="s">
        <v>275</v>
      </c>
      <c r="U121" t="s">
        <v>699</v>
      </c>
    </row>
    <row r="122" spans="17:21" x14ac:dyDescent="0.2">
      <c r="Q122" t="str">
        <f t="shared" ca="1" si="3"/>
        <v>Jordan</v>
      </c>
      <c r="R122" s="110" t="s">
        <v>276</v>
      </c>
      <c r="S122" s="108" t="s">
        <v>1113</v>
      </c>
      <c r="T122" t="s">
        <v>700</v>
      </c>
      <c r="U122" t="s">
        <v>701</v>
      </c>
    </row>
    <row r="123" spans="17:21" x14ac:dyDescent="0.2">
      <c r="Q123" t="str">
        <f t="shared" ca="1" si="3"/>
        <v>Kazakhstan</v>
      </c>
      <c r="R123" s="110" t="s">
        <v>277</v>
      </c>
      <c r="S123" s="108" t="s">
        <v>1114</v>
      </c>
      <c r="T123" t="s">
        <v>702</v>
      </c>
      <c r="U123" t="s">
        <v>703</v>
      </c>
    </row>
    <row r="124" spans="17:21" x14ac:dyDescent="0.2">
      <c r="Q124" t="str">
        <f t="shared" ca="1" si="3"/>
        <v>Kenya</v>
      </c>
      <c r="R124" s="110" t="s">
        <v>278</v>
      </c>
      <c r="S124" s="108" t="s">
        <v>1115</v>
      </c>
      <c r="T124" t="s">
        <v>278</v>
      </c>
      <c r="U124" t="s">
        <v>704</v>
      </c>
    </row>
    <row r="125" spans="17:21" x14ac:dyDescent="0.2">
      <c r="Q125" t="str">
        <f t="shared" ca="1" si="3"/>
        <v>Kiribati</v>
      </c>
      <c r="R125" s="110" t="s">
        <v>279</v>
      </c>
      <c r="S125" s="108" t="s">
        <v>1116</v>
      </c>
      <c r="T125" t="s">
        <v>279</v>
      </c>
      <c r="U125" t="s">
        <v>705</v>
      </c>
    </row>
    <row r="126" spans="17:21" x14ac:dyDescent="0.2">
      <c r="Q126" t="str">
        <f t="shared" ca="1" si="3"/>
        <v>Korea (Democratic Peoples Republic)</v>
      </c>
      <c r="R126" s="110" t="s">
        <v>280</v>
      </c>
      <c r="S126" s="108" t="s">
        <v>1117</v>
      </c>
      <c r="T126" t="s">
        <v>706</v>
      </c>
      <c r="U126" t="s">
        <v>707</v>
      </c>
    </row>
    <row r="127" spans="17:21" x14ac:dyDescent="0.2">
      <c r="Q127" t="str">
        <f t="shared" ca="1" si="3"/>
        <v>Korea (Republic)</v>
      </c>
      <c r="R127" s="110" t="s">
        <v>420</v>
      </c>
      <c r="S127" s="108" t="s">
        <v>1118</v>
      </c>
      <c r="T127" t="s">
        <v>708</v>
      </c>
      <c r="U127" t="s">
        <v>709</v>
      </c>
    </row>
    <row r="128" spans="17:21" x14ac:dyDescent="0.2">
      <c r="Q128" t="str">
        <f t="shared" ca="1" si="3"/>
        <v>Kosovo</v>
      </c>
      <c r="R128" s="110" t="s">
        <v>281</v>
      </c>
      <c r="S128" s="108" t="s">
        <v>1119</v>
      </c>
      <c r="T128" t="s">
        <v>281</v>
      </c>
      <c r="U128" t="s">
        <v>710</v>
      </c>
    </row>
    <row r="129" spans="17:21" x14ac:dyDescent="0.2">
      <c r="Q129" t="str">
        <f t="shared" ca="1" si="3"/>
        <v>Kuwait</v>
      </c>
      <c r="R129" s="110" t="s">
        <v>282</v>
      </c>
      <c r="S129" s="108" t="s">
        <v>1120</v>
      </c>
      <c r="T129" t="s">
        <v>282</v>
      </c>
      <c r="U129" t="s">
        <v>711</v>
      </c>
    </row>
    <row r="130" spans="17:21" x14ac:dyDescent="0.2">
      <c r="Q130" t="str">
        <f t="shared" ca="1" si="3"/>
        <v>Kyrgyzstan</v>
      </c>
      <c r="R130" s="110" t="s">
        <v>283</v>
      </c>
      <c r="S130" s="108" t="s">
        <v>1121</v>
      </c>
      <c r="T130" t="s">
        <v>712</v>
      </c>
      <c r="U130" t="s">
        <v>713</v>
      </c>
    </row>
    <row r="131" spans="17:21" x14ac:dyDescent="0.2">
      <c r="Q131" t="str">
        <f t="shared" ref="Q131:Q194" ca="1" si="6">OFFSET($R131,0,LangOffset,1,1)</f>
        <v>Lao (Peoples Democratic Republic)</v>
      </c>
      <c r="R131" s="110" t="s">
        <v>284</v>
      </c>
      <c r="S131" s="108" t="s">
        <v>1122</v>
      </c>
      <c r="T131" t="s">
        <v>714</v>
      </c>
      <c r="U131" t="s">
        <v>715</v>
      </c>
    </row>
    <row r="132" spans="17:21" x14ac:dyDescent="0.2">
      <c r="Q132" t="str">
        <f t="shared" ca="1" si="6"/>
        <v>Latvia</v>
      </c>
      <c r="R132" s="110" t="s">
        <v>285</v>
      </c>
      <c r="S132" s="108" t="s">
        <v>1123</v>
      </c>
      <c r="T132" t="s">
        <v>716</v>
      </c>
      <c r="U132" t="s">
        <v>717</v>
      </c>
    </row>
    <row r="133" spans="17:21" x14ac:dyDescent="0.2">
      <c r="Q133" t="str">
        <f t="shared" ca="1" si="6"/>
        <v>Lebanon</v>
      </c>
      <c r="R133" s="110" t="s">
        <v>286</v>
      </c>
      <c r="S133" s="108" t="s">
        <v>1124</v>
      </c>
      <c r="T133" t="s">
        <v>718</v>
      </c>
      <c r="U133" t="s">
        <v>719</v>
      </c>
    </row>
    <row r="134" spans="17:21" x14ac:dyDescent="0.2">
      <c r="Q134" t="str">
        <f t="shared" ca="1" si="6"/>
        <v>Lesotho</v>
      </c>
      <c r="R134" s="110" t="s">
        <v>287</v>
      </c>
      <c r="S134" s="108" t="s">
        <v>1125</v>
      </c>
      <c r="T134" t="s">
        <v>287</v>
      </c>
      <c r="U134" t="s">
        <v>720</v>
      </c>
    </row>
    <row r="135" spans="17:21" x14ac:dyDescent="0.2">
      <c r="Q135" t="str">
        <f t="shared" ca="1" si="6"/>
        <v>Liberia</v>
      </c>
      <c r="R135" s="110" t="s">
        <v>288</v>
      </c>
      <c r="S135" s="108" t="s">
        <v>1126</v>
      </c>
      <c r="T135" t="s">
        <v>288</v>
      </c>
      <c r="U135" t="s">
        <v>721</v>
      </c>
    </row>
    <row r="136" spans="17:21" x14ac:dyDescent="0.2">
      <c r="Q136" t="str">
        <f t="shared" ca="1" si="6"/>
        <v>Libya</v>
      </c>
      <c r="R136" s="110" t="s">
        <v>421</v>
      </c>
      <c r="S136" s="108" t="s">
        <v>1127</v>
      </c>
      <c r="T136" t="s">
        <v>722</v>
      </c>
      <c r="U136" t="s">
        <v>723</v>
      </c>
    </row>
    <row r="137" spans="17:21" x14ac:dyDescent="0.2">
      <c r="Q137" t="str">
        <f t="shared" ca="1" si="6"/>
        <v>Liechtenstein</v>
      </c>
      <c r="R137" s="110" t="s">
        <v>289</v>
      </c>
      <c r="S137" s="108" t="s">
        <v>1128</v>
      </c>
      <c r="T137" t="s">
        <v>289</v>
      </c>
      <c r="U137" t="s">
        <v>724</v>
      </c>
    </row>
    <row r="138" spans="17:21" x14ac:dyDescent="0.2">
      <c r="Q138" t="str">
        <f t="shared" ca="1" si="6"/>
        <v>Lithuania</v>
      </c>
      <c r="R138" s="110" t="s">
        <v>290</v>
      </c>
      <c r="S138" s="108" t="s">
        <v>1129</v>
      </c>
      <c r="T138" t="s">
        <v>725</v>
      </c>
      <c r="U138" t="s">
        <v>726</v>
      </c>
    </row>
    <row r="139" spans="17:21" x14ac:dyDescent="0.2">
      <c r="Q139" t="str">
        <f t="shared" ca="1" si="6"/>
        <v>Luxembourg</v>
      </c>
      <c r="R139" s="110" t="s">
        <v>291</v>
      </c>
      <c r="S139" s="108" t="s">
        <v>1130</v>
      </c>
      <c r="T139" t="s">
        <v>727</v>
      </c>
      <c r="U139" t="s">
        <v>728</v>
      </c>
    </row>
    <row r="140" spans="17:21" x14ac:dyDescent="0.2">
      <c r="Q140" t="str">
        <f t="shared" ca="1" si="6"/>
        <v>Macao</v>
      </c>
      <c r="R140" s="110" t="s">
        <v>292</v>
      </c>
      <c r="S140" s="108" t="s">
        <v>1131</v>
      </c>
      <c r="T140" t="s">
        <v>292</v>
      </c>
      <c r="U140" t="s">
        <v>729</v>
      </c>
    </row>
    <row r="141" spans="17:21" x14ac:dyDescent="0.2">
      <c r="Q141" t="str">
        <f t="shared" ca="1" si="6"/>
        <v>Macedonia (Former Yugoslav Republic)</v>
      </c>
      <c r="R141" s="110" t="s">
        <v>293</v>
      </c>
      <c r="S141" s="108" t="s">
        <v>1132</v>
      </c>
      <c r="T141" t="s">
        <v>730</v>
      </c>
      <c r="U141" t="s">
        <v>731</v>
      </c>
    </row>
    <row r="142" spans="17:21" x14ac:dyDescent="0.2">
      <c r="Q142" t="str">
        <f t="shared" ca="1" si="6"/>
        <v>Madagascar</v>
      </c>
      <c r="R142" s="110" t="s">
        <v>294</v>
      </c>
      <c r="S142" s="108" t="s">
        <v>1133</v>
      </c>
      <c r="T142" t="s">
        <v>294</v>
      </c>
      <c r="U142" t="s">
        <v>732</v>
      </c>
    </row>
    <row r="143" spans="17:21" x14ac:dyDescent="0.2">
      <c r="Q143" t="str">
        <f t="shared" ca="1" si="6"/>
        <v>Malawi</v>
      </c>
      <c r="R143" s="110" t="s">
        <v>295</v>
      </c>
      <c r="S143" s="108" t="s">
        <v>1134</v>
      </c>
      <c r="T143" t="s">
        <v>295</v>
      </c>
      <c r="U143" t="s">
        <v>733</v>
      </c>
    </row>
    <row r="144" spans="17:21" x14ac:dyDescent="0.2">
      <c r="Q144" t="str">
        <f t="shared" ca="1" si="6"/>
        <v>Malaysia</v>
      </c>
      <c r="R144" s="110" t="s">
        <v>296</v>
      </c>
      <c r="S144" s="108" t="s">
        <v>1135</v>
      </c>
      <c r="T144" t="s">
        <v>734</v>
      </c>
      <c r="U144" t="s">
        <v>735</v>
      </c>
    </row>
    <row r="145" spans="17:21" x14ac:dyDescent="0.2">
      <c r="Q145" t="str">
        <f t="shared" ca="1" si="6"/>
        <v>Maldives</v>
      </c>
      <c r="R145" s="110" t="s">
        <v>297</v>
      </c>
      <c r="S145" s="108" t="s">
        <v>1136</v>
      </c>
      <c r="T145" t="s">
        <v>736</v>
      </c>
      <c r="U145" t="s">
        <v>737</v>
      </c>
    </row>
    <row r="146" spans="17:21" x14ac:dyDescent="0.2">
      <c r="Q146" t="str">
        <f t="shared" ca="1" si="6"/>
        <v>Mali</v>
      </c>
      <c r="R146" s="110" t="s">
        <v>298</v>
      </c>
      <c r="S146" s="108" t="s">
        <v>1137</v>
      </c>
      <c r="T146" t="s">
        <v>738</v>
      </c>
      <c r="U146" t="s">
        <v>739</v>
      </c>
    </row>
    <row r="147" spans="17:21" x14ac:dyDescent="0.2">
      <c r="Q147" t="str">
        <f t="shared" ca="1" si="6"/>
        <v>Malta</v>
      </c>
      <c r="R147" s="110" t="s">
        <v>299</v>
      </c>
      <c r="S147" s="108" t="s">
        <v>1138</v>
      </c>
      <c r="T147" t="s">
        <v>299</v>
      </c>
      <c r="U147" t="s">
        <v>740</v>
      </c>
    </row>
    <row r="148" spans="17:21" x14ac:dyDescent="0.2">
      <c r="Q148" t="str">
        <f t="shared" ca="1" si="6"/>
        <v>Marshall Islands</v>
      </c>
      <c r="R148" s="110" t="s">
        <v>300</v>
      </c>
      <c r="S148" s="108" t="s">
        <v>1139</v>
      </c>
      <c r="T148" t="s">
        <v>741</v>
      </c>
      <c r="U148" t="s">
        <v>742</v>
      </c>
    </row>
    <row r="149" spans="17:21" x14ac:dyDescent="0.2">
      <c r="Q149" t="str">
        <f t="shared" ca="1" si="6"/>
        <v>Martinique</v>
      </c>
      <c r="R149" s="110" t="s">
        <v>301</v>
      </c>
      <c r="S149" s="108" t="s">
        <v>1140</v>
      </c>
      <c r="T149" t="s">
        <v>301</v>
      </c>
      <c r="U149" t="s">
        <v>743</v>
      </c>
    </row>
    <row r="150" spans="17:21" x14ac:dyDescent="0.2">
      <c r="Q150" t="str">
        <f t="shared" ca="1" si="6"/>
        <v>Mauritania</v>
      </c>
      <c r="R150" s="110" t="s">
        <v>302</v>
      </c>
      <c r="S150" s="108" t="s">
        <v>1141</v>
      </c>
      <c r="T150" t="s">
        <v>302</v>
      </c>
      <c r="U150" t="s">
        <v>744</v>
      </c>
    </row>
    <row r="151" spans="17:21" x14ac:dyDescent="0.2">
      <c r="Q151" t="str">
        <f t="shared" ca="1" si="6"/>
        <v>Mauritius</v>
      </c>
      <c r="R151" s="110" t="s">
        <v>303</v>
      </c>
      <c r="S151" s="108" t="s">
        <v>1142</v>
      </c>
      <c r="T151" t="s">
        <v>745</v>
      </c>
      <c r="U151" t="s">
        <v>746</v>
      </c>
    </row>
    <row r="152" spans="17:21" x14ac:dyDescent="0.2">
      <c r="Q152" t="str">
        <f t="shared" ca="1" si="6"/>
        <v>Mayotte</v>
      </c>
      <c r="R152" s="110" t="s">
        <v>304</v>
      </c>
      <c r="S152" s="108" t="s">
        <v>1143</v>
      </c>
      <c r="T152" t="s">
        <v>304</v>
      </c>
      <c r="U152" t="s">
        <v>747</v>
      </c>
    </row>
    <row r="153" spans="17:21" x14ac:dyDescent="0.2">
      <c r="Q153" t="str">
        <f t="shared" ca="1" si="6"/>
        <v>Melanesia</v>
      </c>
      <c r="R153" s="110" t="s">
        <v>422</v>
      </c>
      <c r="S153" s="108" t="s">
        <v>1144</v>
      </c>
      <c r="T153" t="s">
        <v>422</v>
      </c>
      <c r="U153" t="s">
        <v>748</v>
      </c>
    </row>
    <row r="154" spans="17:21" x14ac:dyDescent="0.2">
      <c r="Q154" t="str">
        <f t="shared" ca="1" si="6"/>
        <v>Mexico</v>
      </c>
      <c r="R154" s="110" t="s">
        <v>305</v>
      </c>
      <c r="S154" s="108" t="s">
        <v>1145</v>
      </c>
      <c r="T154" t="s">
        <v>749</v>
      </c>
      <c r="U154" t="s">
        <v>750</v>
      </c>
    </row>
    <row r="155" spans="17:21" x14ac:dyDescent="0.2">
      <c r="Q155" t="str">
        <f t="shared" ca="1" si="6"/>
        <v>Micronesia</v>
      </c>
      <c r="R155" s="110" t="s">
        <v>423</v>
      </c>
      <c r="S155" s="108" t="s">
        <v>1146</v>
      </c>
      <c r="T155" t="s">
        <v>423</v>
      </c>
      <c r="U155" t="s">
        <v>751</v>
      </c>
    </row>
    <row r="156" spans="17:21" x14ac:dyDescent="0.2">
      <c r="Q156" t="str">
        <f t="shared" ca="1" si="6"/>
        <v>Micronesia (Federated States)</v>
      </c>
      <c r="R156" s="110" t="s">
        <v>306</v>
      </c>
      <c r="S156" s="108" t="s">
        <v>1146</v>
      </c>
      <c r="T156" t="s">
        <v>752</v>
      </c>
      <c r="U156" t="s">
        <v>751</v>
      </c>
    </row>
    <row r="157" spans="17:21" x14ac:dyDescent="0.2">
      <c r="Q157" t="str">
        <f t="shared" ca="1" si="6"/>
        <v>Middle Africa</v>
      </c>
      <c r="R157" s="110" t="s">
        <v>424</v>
      </c>
      <c r="S157" s="108" t="s">
        <v>1147</v>
      </c>
      <c r="T157" t="s">
        <v>753</v>
      </c>
      <c r="U157" t="s">
        <v>754</v>
      </c>
    </row>
    <row r="158" spans="17:21" x14ac:dyDescent="0.2">
      <c r="Q158" t="str">
        <f t="shared" ca="1" si="6"/>
        <v>Moldova</v>
      </c>
      <c r="R158" s="110" t="s">
        <v>307</v>
      </c>
      <c r="S158" s="108" t="s">
        <v>1148</v>
      </c>
      <c r="T158" t="s">
        <v>755</v>
      </c>
      <c r="U158" t="s">
        <v>756</v>
      </c>
    </row>
    <row r="159" spans="17:21" x14ac:dyDescent="0.2">
      <c r="Q159" t="str">
        <f t="shared" ca="1" si="6"/>
        <v>Monaco</v>
      </c>
      <c r="R159" s="110" t="s">
        <v>308</v>
      </c>
      <c r="S159" s="108" t="s">
        <v>1149</v>
      </c>
      <c r="T159" t="s">
        <v>757</v>
      </c>
      <c r="U159" t="s">
        <v>758</v>
      </c>
    </row>
    <row r="160" spans="17:21" x14ac:dyDescent="0.2">
      <c r="Q160" t="str">
        <f t="shared" ca="1" si="6"/>
        <v>Mongolia</v>
      </c>
      <c r="R160" s="110" t="s">
        <v>309</v>
      </c>
      <c r="S160" s="108" t="s">
        <v>1150</v>
      </c>
      <c r="T160" t="s">
        <v>309</v>
      </c>
      <c r="U160" t="s">
        <v>759</v>
      </c>
    </row>
    <row r="161" spans="17:21" x14ac:dyDescent="0.2">
      <c r="Q161" t="str">
        <f t="shared" ca="1" si="6"/>
        <v>Montenegro</v>
      </c>
      <c r="R161" s="110" t="s">
        <v>310</v>
      </c>
      <c r="S161" s="108" t="s">
        <v>1151</v>
      </c>
      <c r="T161" t="s">
        <v>310</v>
      </c>
      <c r="U161" t="s">
        <v>760</v>
      </c>
    </row>
    <row r="162" spans="17:21" x14ac:dyDescent="0.2">
      <c r="Q162" t="str">
        <f t="shared" ca="1" si="6"/>
        <v>Montserrat</v>
      </c>
      <c r="R162" s="110" t="s">
        <v>311</v>
      </c>
      <c r="S162" s="108" t="s">
        <v>1152</v>
      </c>
      <c r="T162" t="s">
        <v>311</v>
      </c>
      <c r="U162" t="s">
        <v>761</v>
      </c>
    </row>
    <row r="163" spans="17:21" x14ac:dyDescent="0.2">
      <c r="Q163" t="str">
        <f t="shared" ca="1" si="6"/>
        <v>Morocco</v>
      </c>
      <c r="R163" s="110" t="s">
        <v>312</v>
      </c>
      <c r="S163" s="108" t="s">
        <v>1153</v>
      </c>
      <c r="T163" t="s">
        <v>762</v>
      </c>
      <c r="U163" t="s">
        <v>763</v>
      </c>
    </row>
    <row r="164" spans="17:21" x14ac:dyDescent="0.2">
      <c r="Q164" t="str">
        <f t="shared" ca="1" si="6"/>
        <v>Mozambique</v>
      </c>
      <c r="R164" s="110" t="s">
        <v>313</v>
      </c>
      <c r="S164" s="108" t="s">
        <v>1154</v>
      </c>
      <c r="T164" t="s">
        <v>313</v>
      </c>
      <c r="U164" t="s">
        <v>764</v>
      </c>
    </row>
    <row r="165" spans="17:21" x14ac:dyDescent="0.2">
      <c r="Q165" t="str">
        <f t="shared" ca="1" si="6"/>
        <v>Myanmar</v>
      </c>
      <c r="R165" s="110" t="s">
        <v>314</v>
      </c>
      <c r="S165" s="108" t="s">
        <v>1155</v>
      </c>
      <c r="T165" t="s">
        <v>314</v>
      </c>
      <c r="U165" t="s">
        <v>765</v>
      </c>
    </row>
    <row r="166" spans="17:21" x14ac:dyDescent="0.2">
      <c r="Q166" t="str">
        <f t="shared" ca="1" si="6"/>
        <v>Namibia</v>
      </c>
      <c r="R166" s="110" t="s">
        <v>315</v>
      </c>
      <c r="S166" s="108" t="s">
        <v>1156</v>
      </c>
      <c r="T166" t="s">
        <v>315</v>
      </c>
      <c r="U166" t="s">
        <v>766</v>
      </c>
    </row>
    <row r="167" spans="17:21" x14ac:dyDescent="0.2">
      <c r="Q167" t="str">
        <f t="shared" ca="1" si="6"/>
        <v>Nauru</v>
      </c>
      <c r="R167" s="110" t="s">
        <v>316</v>
      </c>
      <c r="S167" s="108" t="s">
        <v>1157</v>
      </c>
      <c r="T167" t="s">
        <v>316</v>
      </c>
      <c r="U167" t="s">
        <v>767</v>
      </c>
    </row>
    <row r="168" spans="17:21" x14ac:dyDescent="0.2">
      <c r="Q168" t="str">
        <f t="shared" ca="1" si="6"/>
        <v>Nepal</v>
      </c>
      <c r="R168" s="110" t="s">
        <v>317</v>
      </c>
      <c r="S168" s="108" t="s">
        <v>1158</v>
      </c>
      <c r="T168" t="s">
        <v>317</v>
      </c>
      <c r="U168" t="s">
        <v>768</v>
      </c>
    </row>
    <row r="169" spans="17:21" x14ac:dyDescent="0.2">
      <c r="Q169" t="str">
        <f t="shared" ca="1" si="6"/>
        <v>Netherlands</v>
      </c>
      <c r="R169" s="110" t="s">
        <v>318</v>
      </c>
      <c r="S169" s="108" t="s">
        <v>1159</v>
      </c>
      <c r="T169" t="s">
        <v>769</v>
      </c>
      <c r="U169" t="s">
        <v>770</v>
      </c>
    </row>
    <row r="170" spans="17:21" x14ac:dyDescent="0.2">
      <c r="Q170" t="str">
        <f t="shared" ca="1" si="6"/>
        <v>New Caledonia</v>
      </c>
      <c r="R170" s="110" t="s">
        <v>319</v>
      </c>
      <c r="S170" s="108" t="s">
        <v>1160</v>
      </c>
      <c r="T170" t="s">
        <v>771</v>
      </c>
      <c r="U170" t="s">
        <v>772</v>
      </c>
    </row>
    <row r="171" spans="17:21" x14ac:dyDescent="0.2">
      <c r="Q171" t="str">
        <f t="shared" ca="1" si="6"/>
        <v>New Zealand</v>
      </c>
      <c r="R171" s="110" t="s">
        <v>320</v>
      </c>
      <c r="S171" s="108" t="s">
        <v>1161</v>
      </c>
      <c r="T171" t="s">
        <v>773</v>
      </c>
      <c r="U171" t="s">
        <v>774</v>
      </c>
    </row>
    <row r="172" spans="17:21" x14ac:dyDescent="0.2">
      <c r="Q172" t="str">
        <f t="shared" ca="1" si="6"/>
        <v>Nicaragua</v>
      </c>
      <c r="R172" s="110" t="s">
        <v>321</v>
      </c>
      <c r="S172" s="108" t="s">
        <v>1162</v>
      </c>
      <c r="T172" t="s">
        <v>321</v>
      </c>
      <c r="U172" t="s">
        <v>775</v>
      </c>
    </row>
    <row r="173" spans="17:21" x14ac:dyDescent="0.2">
      <c r="Q173" t="str">
        <f t="shared" ca="1" si="6"/>
        <v>Niger</v>
      </c>
      <c r="R173" s="110" t="s">
        <v>322</v>
      </c>
      <c r="S173" s="108" t="s">
        <v>1163</v>
      </c>
      <c r="T173" t="s">
        <v>776</v>
      </c>
      <c r="U173" t="s">
        <v>777</v>
      </c>
    </row>
    <row r="174" spans="17:21" x14ac:dyDescent="0.2">
      <c r="Q174" t="str">
        <f t="shared" ca="1" si="6"/>
        <v>Nigeria</v>
      </c>
      <c r="R174" s="110" t="s">
        <v>323</v>
      </c>
      <c r="S174" s="108" t="s">
        <v>1164</v>
      </c>
      <c r="T174" t="s">
        <v>323</v>
      </c>
      <c r="U174" t="s">
        <v>778</v>
      </c>
    </row>
    <row r="175" spans="17:21" x14ac:dyDescent="0.2">
      <c r="Q175" t="str">
        <f t="shared" ca="1" si="6"/>
        <v>Niue</v>
      </c>
      <c r="R175" s="110" t="s">
        <v>324</v>
      </c>
      <c r="S175" s="108" t="s">
        <v>1165</v>
      </c>
      <c r="T175" t="s">
        <v>324</v>
      </c>
      <c r="U175" t="s">
        <v>779</v>
      </c>
    </row>
    <row r="176" spans="17:21" x14ac:dyDescent="0.2">
      <c r="Q176" t="str">
        <f t="shared" ca="1" si="6"/>
        <v>Norfolk Island</v>
      </c>
      <c r="R176" s="110" t="s">
        <v>325</v>
      </c>
      <c r="S176" s="108" t="s">
        <v>1166</v>
      </c>
      <c r="T176" t="s">
        <v>780</v>
      </c>
      <c r="U176" t="s">
        <v>781</v>
      </c>
    </row>
    <row r="177" spans="17:21" x14ac:dyDescent="0.2">
      <c r="Q177" t="str">
        <f t="shared" ca="1" si="6"/>
        <v>Northern Africa</v>
      </c>
      <c r="R177" s="110" t="s">
        <v>425</v>
      </c>
      <c r="S177" s="108" t="s">
        <v>1167</v>
      </c>
      <c r="T177" t="s">
        <v>782</v>
      </c>
      <c r="U177" t="s">
        <v>783</v>
      </c>
    </row>
    <row r="178" spans="17:21" x14ac:dyDescent="0.2">
      <c r="Q178" t="str">
        <f t="shared" ca="1" si="6"/>
        <v>Northern America</v>
      </c>
      <c r="R178" s="110" t="s">
        <v>426</v>
      </c>
      <c r="S178" s="108" t="s">
        <v>1168</v>
      </c>
      <c r="T178" t="s">
        <v>784</v>
      </c>
      <c r="U178" t="s">
        <v>785</v>
      </c>
    </row>
    <row r="179" spans="17:21" x14ac:dyDescent="0.2">
      <c r="Q179" t="str">
        <f t="shared" ca="1" si="6"/>
        <v>Northern Europe</v>
      </c>
      <c r="R179" s="110" t="s">
        <v>427</v>
      </c>
      <c r="S179" s="108" t="s">
        <v>1169</v>
      </c>
      <c r="T179" t="s">
        <v>786</v>
      </c>
      <c r="U179" t="s">
        <v>787</v>
      </c>
    </row>
    <row r="180" spans="17:21" x14ac:dyDescent="0.2">
      <c r="Q180" t="str">
        <f t="shared" ca="1" si="6"/>
        <v>Northern Mariana Islands</v>
      </c>
      <c r="R180" s="110" t="s">
        <v>326</v>
      </c>
      <c r="S180" s="108" t="s">
        <v>1170</v>
      </c>
      <c r="T180" t="s">
        <v>788</v>
      </c>
      <c r="U180" t="s">
        <v>789</v>
      </c>
    </row>
    <row r="181" spans="17:21" x14ac:dyDescent="0.2">
      <c r="Q181" t="str">
        <f t="shared" ca="1" si="6"/>
        <v>Norway</v>
      </c>
      <c r="R181" s="110" t="s">
        <v>327</v>
      </c>
      <c r="S181" s="108" t="s">
        <v>1171</v>
      </c>
      <c r="T181" t="s">
        <v>790</v>
      </c>
      <c r="U181" t="s">
        <v>791</v>
      </c>
    </row>
    <row r="182" spans="17:21" x14ac:dyDescent="0.2">
      <c r="Q182" t="str">
        <f t="shared" ca="1" si="6"/>
        <v>Oceania</v>
      </c>
      <c r="R182" s="110" t="s">
        <v>428</v>
      </c>
      <c r="S182" s="108" t="s">
        <v>1172</v>
      </c>
      <c r="T182" t="s">
        <v>792</v>
      </c>
      <c r="U182" t="s">
        <v>793</v>
      </c>
    </row>
    <row r="183" spans="17:21" x14ac:dyDescent="0.2">
      <c r="Q183" t="str">
        <f t="shared" ca="1" si="6"/>
        <v>Oman</v>
      </c>
      <c r="R183" s="110" t="s">
        <v>328</v>
      </c>
      <c r="S183" s="108" t="s">
        <v>1173</v>
      </c>
      <c r="T183" t="s">
        <v>794</v>
      </c>
      <c r="U183" t="s">
        <v>795</v>
      </c>
    </row>
    <row r="184" spans="17:21" x14ac:dyDescent="0.2">
      <c r="Q184" t="str">
        <f t="shared" ca="1" si="6"/>
        <v>Pakistan</v>
      </c>
      <c r="R184" s="110" t="s">
        <v>329</v>
      </c>
      <c r="S184" s="108" t="s">
        <v>1174</v>
      </c>
      <c r="T184" t="s">
        <v>796</v>
      </c>
      <c r="U184" t="s">
        <v>797</v>
      </c>
    </row>
    <row r="185" spans="17:21" x14ac:dyDescent="0.2">
      <c r="Q185" t="str">
        <f t="shared" ca="1" si="6"/>
        <v>Palau</v>
      </c>
      <c r="R185" s="110" t="s">
        <v>330</v>
      </c>
      <c r="S185" s="108" t="s">
        <v>1175</v>
      </c>
      <c r="T185" t="s">
        <v>330</v>
      </c>
      <c r="U185" t="s">
        <v>798</v>
      </c>
    </row>
    <row r="186" spans="17:21" x14ac:dyDescent="0.2">
      <c r="Q186" t="str">
        <f t="shared" ca="1" si="6"/>
        <v>Palestine</v>
      </c>
      <c r="R186" s="110" t="s">
        <v>429</v>
      </c>
      <c r="S186" s="108" t="s">
        <v>1176</v>
      </c>
      <c r="T186" t="s">
        <v>799</v>
      </c>
      <c r="U186" t="s">
        <v>800</v>
      </c>
    </row>
    <row r="187" spans="17:21" x14ac:dyDescent="0.2">
      <c r="Q187" t="str">
        <f t="shared" ca="1" si="6"/>
        <v>Panama</v>
      </c>
      <c r="R187" s="110" t="s">
        <v>331</v>
      </c>
      <c r="S187" s="108" t="s">
        <v>1177</v>
      </c>
      <c r="T187" t="s">
        <v>801</v>
      </c>
      <c r="U187" t="s">
        <v>802</v>
      </c>
    </row>
    <row r="188" spans="17:21" x14ac:dyDescent="0.2">
      <c r="Q188" t="str">
        <f t="shared" ca="1" si="6"/>
        <v>Papua New Guinea</v>
      </c>
      <c r="R188" s="110" t="s">
        <v>332</v>
      </c>
      <c r="S188" s="108" t="s">
        <v>1178</v>
      </c>
      <c r="T188" t="s">
        <v>803</v>
      </c>
      <c r="U188" t="s">
        <v>804</v>
      </c>
    </row>
    <row r="189" spans="17:21" x14ac:dyDescent="0.2">
      <c r="Q189" t="str">
        <f t="shared" ca="1" si="6"/>
        <v>Paraguay</v>
      </c>
      <c r="R189" s="110" t="s">
        <v>333</v>
      </c>
      <c r="S189" s="108" t="s">
        <v>1179</v>
      </c>
      <c r="T189" t="s">
        <v>333</v>
      </c>
      <c r="U189" t="s">
        <v>805</v>
      </c>
    </row>
    <row r="190" spans="17:21" x14ac:dyDescent="0.2">
      <c r="Q190" t="str">
        <f t="shared" ca="1" si="6"/>
        <v>Peru</v>
      </c>
      <c r="R190" s="110" t="s">
        <v>334</v>
      </c>
      <c r="S190" s="108" t="s">
        <v>1180</v>
      </c>
      <c r="T190" t="s">
        <v>806</v>
      </c>
      <c r="U190" t="s">
        <v>807</v>
      </c>
    </row>
    <row r="191" spans="17:21" x14ac:dyDescent="0.2">
      <c r="Q191" t="str">
        <f t="shared" ca="1" si="6"/>
        <v>Philippines</v>
      </c>
      <c r="R191" s="110" t="s">
        <v>335</v>
      </c>
      <c r="S191" s="108" t="s">
        <v>1181</v>
      </c>
      <c r="T191" t="s">
        <v>808</v>
      </c>
      <c r="U191" t="s">
        <v>809</v>
      </c>
    </row>
    <row r="192" spans="17:21" x14ac:dyDescent="0.2">
      <c r="Q192" t="str">
        <f t="shared" ca="1" si="6"/>
        <v>Pitcairn</v>
      </c>
      <c r="R192" s="110" t="s">
        <v>336</v>
      </c>
      <c r="S192" s="108" t="s">
        <v>1182</v>
      </c>
      <c r="T192" t="s">
        <v>336</v>
      </c>
      <c r="U192" t="s">
        <v>810</v>
      </c>
    </row>
    <row r="193" spans="17:21" x14ac:dyDescent="0.2">
      <c r="Q193" t="str">
        <f t="shared" ca="1" si="6"/>
        <v>Poland</v>
      </c>
      <c r="R193" s="110" t="s">
        <v>337</v>
      </c>
      <c r="S193" s="108" t="s">
        <v>1183</v>
      </c>
      <c r="T193" t="s">
        <v>811</v>
      </c>
      <c r="U193" t="s">
        <v>812</v>
      </c>
    </row>
    <row r="194" spans="17:21" x14ac:dyDescent="0.2">
      <c r="Q194" t="str">
        <f t="shared" ca="1" si="6"/>
        <v>Polynesia</v>
      </c>
      <c r="R194" s="110" t="s">
        <v>430</v>
      </c>
      <c r="S194" s="108" t="s">
        <v>1184</v>
      </c>
      <c r="T194" t="s">
        <v>813</v>
      </c>
      <c r="U194" t="s">
        <v>814</v>
      </c>
    </row>
    <row r="195" spans="17:21" x14ac:dyDescent="0.2">
      <c r="Q195" t="str">
        <f t="shared" ref="Q195:Q258" ca="1" si="7">OFFSET($R195,0,LangOffset,1,1)</f>
        <v>Portugal</v>
      </c>
      <c r="R195" s="110" t="s">
        <v>338</v>
      </c>
      <c r="S195" s="108" t="s">
        <v>1185</v>
      </c>
      <c r="T195" t="s">
        <v>338</v>
      </c>
      <c r="U195" t="s">
        <v>815</v>
      </c>
    </row>
    <row r="196" spans="17:21" x14ac:dyDescent="0.2">
      <c r="Q196" t="str">
        <f t="shared" ca="1" si="7"/>
        <v>Puerto Rico</v>
      </c>
      <c r="R196" s="110" t="s">
        <v>339</v>
      </c>
      <c r="S196" s="108" t="s">
        <v>1186</v>
      </c>
      <c r="T196" t="s">
        <v>339</v>
      </c>
      <c r="U196" t="s">
        <v>816</v>
      </c>
    </row>
    <row r="197" spans="17:21" x14ac:dyDescent="0.2">
      <c r="Q197" t="str">
        <f t="shared" ca="1" si="7"/>
        <v>Qatar</v>
      </c>
      <c r="R197" s="110" t="s">
        <v>340</v>
      </c>
      <c r="S197" s="108" t="s">
        <v>1187</v>
      </c>
      <c r="T197" t="s">
        <v>340</v>
      </c>
      <c r="U197" t="s">
        <v>817</v>
      </c>
    </row>
    <row r="198" spans="17:21" x14ac:dyDescent="0.2">
      <c r="Q198" t="str">
        <f t="shared" ca="1" si="7"/>
        <v>Réunion</v>
      </c>
      <c r="R198" s="110" t="s">
        <v>341</v>
      </c>
      <c r="S198" s="108" t="s">
        <v>1188</v>
      </c>
      <c r="T198" t="s">
        <v>818</v>
      </c>
      <c r="U198" t="s">
        <v>819</v>
      </c>
    </row>
    <row r="199" spans="17:21" x14ac:dyDescent="0.2">
      <c r="Q199" t="str">
        <f t="shared" ca="1" si="7"/>
        <v>Romania</v>
      </c>
      <c r="R199" s="110" t="s">
        <v>342</v>
      </c>
      <c r="S199" s="108" t="s">
        <v>1189</v>
      </c>
      <c r="T199" t="s">
        <v>820</v>
      </c>
      <c r="U199" t="s">
        <v>821</v>
      </c>
    </row>
    <row r="200" spans="17:21" x14ac:dyDescent="0.2">
      <c r="Q200" t="str">
        <f t="shared" ca="1" si="7"/>
        <v>Russian Federation</v>
      </c>
      <c r="R200" s="110" t="s">
        <v>343</v>
      </c>
      <c r="S200" s="108" t="s">
        <v>1190</v>
      </c>
      <c r="T200" t="s">
        <v>822</v>
      </c>
      <c r="U200" t="s">
        <v>823</v>
      </c>
    </row>
    <row r="201" spans="17:21" x14ac:dyDescent="0.2">
      <c r="Q201" t="str">
        <f t="shared" ca="1" si="7"/>
        <v>Rwanda</v>
      </c>
      <c r="R201" s="110" t="s">
        <v>344</v>
      </c>
      <c r="S201" s="108" t="s">
        <v>1191</v>
      </c>
      <c r="T201" t="s">
        <v>344</v>
      </c>
      <c r="U201" t="s">
        <v>824</v>
      </c>
    </row>
    <row r="202" spans="17:21" x14ac:dyDescent="0.2">
      <c r="Q202" t="str">
        <f t="shared" ca="1" si="7"/>
        <v>Saint Helena</v>
      </c>
      <c r="R202" s="110" t="s">
        <v>345</v>
      </c>
      <c r="S202" s="108" t="s">
        <v>1192</v>
      </c>
      <c r="T202" t="s">
        <v>825</v>
      </c>
      <c r="U202" t="s">
        <v>826</v>
      </c>
    </row>
    <row r="203" spans="17:21" x14ac:dyDescent="0.2">
      <c r="Q203" t="str">
        <f t="shared" ca="1" si="7"/>
        <v>Saint Kitts and Nevis</v>
      </c>
      <c r="R203" s="110" t="s">
        <v>346</v>
      </c>
      <c r="S203" s="108" t="s">
        <v>1193</v>
      </c>
      <c r="T203" t="s">
        <v>827</v>
      </c>
      <c r="U203" t="s">
        <v>828</v>
      </c>
    </row>
    <row r="204" spans="17:21" x14ac:dyDescent="0.2">
      <c r="Q204" t="str">
        <f t="shared" ca="1" si="7"/>
        <v>Saint Lucia</v>
      </c>
      <c r="R204" s="110" t="s">
        <v>347</v>
      </c>
      <c r="S204" s="108" t="s">
        <v>1194</v>
      </c>
      <c r="T204" t="s">
        <v>829</v>
      </c>
      <c r="U204" t="s">
        <v>830</v>
      </c>
    </row>
    <row r="205" spans="17:21" x14ac:dyDescent="0.2">
      <c r="Q205" t="str">
        <f t="shared" ca="1" si="7"/>
        <v>Saint Pierre and Miquelon</v>
      </c>
      <c r="R205" s="110" t="s">
        <v>348</v>
      </c>
      <c r="S205" s="108" t="s">
        <v>1195</v>
      </c>
      <c r="T205" t="s">
        <v>831</v>
      </c>
      <c r="U205" t="s">
        <v>832</v>
      </c>
    </row>
    <row r="206" spans="17:21" x14ac:dyDescent="0.2">
      <c r="Q206" t="str">
        <f t="shared" ca="1" si="7"/>
        <v>Saint Vincent and Grenadines</v>
      </c>
      <c r="R206" s="110" t="s">
        <v>349</v>
      </c>
      <c r="S206" s="108" t="s">
        <v>1196</v>
      </c>
      <c r="T206" t="s">
        <v>833</v>
      </c>
      <c r="U206" t="s">
        <v>834</v>
      </c>
    </row>
    <row r="207" spans="17:21" x14ac:dyDescent="0.2">
      <c r="Q207" t="str">
        <f t="shared" ca="1" si="7"/>
        <v>Samoa</v>
      </c>
      <c r="R207" s="110" t="s">
        <v>350</v>
      </c>
      <c r="S207" s="108" t="s">
        <v>1197</v>
      </c>
      <c r="T207" t="s">
        <v>350</v>
      </c>
      <c r="U207" t="s">
        <v>835</v>
      </c>
    </row>
    <row r="208" spans="17:21" x14ac:dyDescent="0.2">
      <c r="Q208" t="str">
        <f t="shared" ca="1" si="7"/>
        <v>San Marino</v>
      </c>
      <c r="R208" s="110" t="s">
        <v>351</v>
      </c>
      <c r="S208" s="108" t="s">
        <v>1198</v>
      </c>
      <c r="T208" t="s">
        <v>351</v>
      </c>
      <c r="U208" t="s">
        <v>836</v>
      </c>
    </row>
    <row r="209" spans="17:21" x14ac:dyDescent="0.2">
      <c r="Q209" t="str">
        <f t="shared" ca="1" si="7"/>
        <v>Sao Tome and Principe</v>
      </c>
      <c r="R209" s="110" t="s">
        <v>352</v>
      </c>
      <c r="S209" s="108" t="s">
        <v>1199</v>
      </c>
      <c r="T209" t="s">
        <v>837</v>
      </c>
      <c r="U209" t="s">
        <v>838</v>
      </c>
    </row>
    <row r="210" spans="17:21" x14ac:dyDescent="0.2">
      <c r="Q210" t="str">
        <f t="shared" ca="1" si="7"/>
        <v>Saudi Arabia</v>
      </c>
      <c r="R210" s="110" t="s">
        <v>353</v>
      </c>
      <c r="S210" s="108" t="s">
        <v>1200</v>
      </c>
      <c r="T210" t="s">
        <v>839</v>
      </c>
      <c r="U210" t="s">
        <v>840</v>
      </c>
    </row>
    <row r="211" spans="17:21" x14ac:dyDescent="0.2">
      <c r="Q211" t="str">
        <f t="shared" ca="1" si="7"/>
        <v>Senegal</v>
      </c>
      <c r="R211" s="110" t="s">
        <v>354</v>
      </c>
      <c r="S211" s="108" t="s">
        <v>1201</v>
      </c>
      <c r="T211" t="s">
        <v>354</v>
      </c>
      <c r="U211" t="s">
        <v>841</v>
      </c>
    </row>
    <row r="212" spans="17:21" x14ac:dyDescent="0.2">
      <c r="Q212" t="str">
        <f t="shared" ca="1" si="7"/>
        <v>Serbia</v>
      </c>
      <c r="R212" s="110" t="s">
        <v>355</v>
      </c>
      <c r="S212" s="108" t="s">
        <v>1202</v>
      </c>
      <c r="T212" t="s">
        <v>355</v>
      </c>
      <c r="U212" t="s">
        <v>842</v>
      </c>
    </row>
    <row r="213" spans="17:21" x14ac:dyDescent="0.2">
      <c r="Q213" t="str">
        <f t="shared" ca="1" si="7"/>
        <v>Seychelles</v>
      </c>
      <c r="R213" s="110" t="s">
        <v>356</v>
      </c>
      <c r="S213" s="108" t="s">
        <v>1203</v>
      </c>
      <c r="T213" t="s">
        <v>356</v>
      </c>
      <c r="U213" t="s">
        <v>843</v>
      </c>
    </row>
    <row r="214" spans="17:21" x14ac:dyDescent="0.2">
      <c r="Q214" t="str">
        <f t="shared" ca="1" si="7"/>
        <v>Sierra Leone</v>
      </c>
      <c r="R214" s="110" t="s">
        <v>357</v>
      </c>
      <c r="S214" s="108" t="s">
        <v>1204</v>
      </c>
      <c r="T214" t="s">
        <v>844</v>
      </c>
      <c r="U214" t="s">
        <v>845</v>
      </c>
    </row>
    <row r="215" spans="17:21" x14ac:dyDescent="0.2">
      <c r="Q215" t="str">
        <f t="shared" ca="1" si="7"/>
        <v>Singapore</v>
      </c>
      <c r="R215" s="110" t="s">
        <v>358</v>
      </c>
      <c r="S215" s="108" t="s">
        <v>1205</v>
      </c>
      <c r="T215" t="s">
        <v>846</v>
      </c>
      <c r="U215" t="s">
        <v>847</v>
      </c>
    </row>
    <row r="216" spans="17:21" x14ac:dyDescent="0.2">
      <c r="Q216" t="str">
        <f t="shared" ca="1" si="7"/>
        <v>Sint Maarten (Dutch part)</v>
      </c>
      <c r="R216" s="110" t="s">
        <v>431</v>
      </c>
      <c r="S216" s="108" t="s">
        <v>1206</v>
      </c>
      <c r="T216" t="s">
        <v>848</v>
      </c>
      <c r="U216" t="s">
        <v>849</v>
      </c>
    </row>
    <row r="217" spans="17:21" x14ac:dyDescent="0.2">
      <c r="Q217" t="str">
        <f t="shared" ca="1" si="7"/>
        <v>Slovakia</v>
      </c>
      <c r="R217" s="110" t="s">
        <v>359</v>
      </c>
      <c r="S217" s="108" t="s">
        <v>1207</v>
      </c>
      <c r="T217" t="s">
        <v>850</v>
      </c>
      <c r="U217" t="s">
        <v>851</v>
      </c>
    </row>
    <row r="218" spans="17:21" x14ac:dyDescent="0.2">
      <c r="Q218" t="str">
        <f t="shared" ca="1" si="7"/>
        <v>Slovenia</v>
      </c>
      <c r="R218" s="110" t="s">
        <v>360</v>
      </c>
      <c r="S218" s="108" t="s">
        <v>1208</v>
      </c>
      <c r="T218" t="s">
        <v>852</v>
      </c>
      <c r="U218" t="s">
        <v>853</v>
      </c>
    </row>
    <row r="219" spans="17:21" x14ac:dyDescent="0.2">
      <c r="Q219" t="str">
        <f t="shared" ca="1" si="7"/>
        <v>Solomon Islands</v>
      </c>
      <c r="R219" s="110" t="s">
        <v>361</v>
      </c>
      <c r="S219" s="108" t="s">
        <v>1209</v>
      </c>
      <c r="T219" t="s">
        <v>854</v>
      </c>
      <c r="U219" t="s">
        <v>855</v>
      </c>
    </row>
    <row r="220" spans="17:21" x14ac:dyDescent="0.2">
      <c r="Q220" t="str">
        <f t="shared" ca="1" si="7"/>
        <v>Somalia</v>
      </c>
      <c r="R220" s="110" t="s">
        <v>362</v>
      </c>
      <c r="S220" s="108" t="s">
        <v>1210</v>
      </c>
      <c r="T220" t="s">
        <v>362</v>
      </c>
      <c r="U220" t="s">
        <v>856</v>
      </c>
    </row>
    <row r="221" spans="17:21" x14ac:dyDescent="0.2">
      <c r="Q221" t="str">
        <f t="shared" ca="1" si="7"/>
        <v>South Africa</v>
      </c>
      <c r="R221" s="110" t="s">
        <v>363</v>
      </c>
      <c r="S221" s="108" t="s">
        <v>1211</v>
      </c>
      <c r="T221" t="s">
        <v>857</v>
      </c>
      <c r="U221" t="s">
        <v>858</v>
      </c>
    </row>
    <row r="222" spans="17:21" x14ac:dyDescent="0.2">
      <c r="Q222" t="str">
        <f t="shared" ca="1" si="7"/>
        <v>South America</v>
      </c>
      <c r="R222" s="110" t="s">
        <v>432</v>
      </c>
      <c r="S222" s="108" t="s">
        <v>1212</v>
      </c>
      <c r="T222" t="s">
        <v>859</v>
      </c>
      <c r="U222" t="s">
        <v>860</v>
      </c>
    </row>
    <row r="223" spans="17:21" x14ac:dyDescent="0.2">
      <c r="Q223" t="str">
        <f t="shared" ca="1" si="7"/>
        <v>South Sudan</v>
      </c>
      <c r="R223" s="110" t="s">
        <v>364</v>
      </c>
      <c r="S223" s="108" t="s">
        <v>1213</v>
      </c>
      <c r="T223" t="s">
        <v>861</v>
      </c>
      <c r="U223" t="s">
        <v>862</v>
      </c>
    </row>
    <row r="224" spans="17:21" x14ac:dyDescent="0.2">
      <c r="Q224" t="str">
        <f t="shared" ca="1" si="7"/>
        <v>South-Eastern Asia</v>
      </c>
      <c r="R224" s="110" t="s">
        <v>433</v>
      </c>
      <c r="S224" s="108" t="s">
        <v>1214</v>
      </c>
      <c r="T224" t="s">
        <v>863</v>
      </c>
      <c r="U224" t="s">
        <v>864</v>
      </c>
    </row>
    <row r="225" spans="17:21" x14ac:dyDescent="0.2">
      <c r="Q225" t="str">
        <f t="shared" ca="1" si="7"/>
        <v>Southern Africa</v>
      </c>
      <c r="R225" s="110" t="s">
        <v>434</v>
      </c>
      <c r="S225" s="108" t="s">
        <v>1215</v>
      </c>
      <c r="T225" t="s">
        <v>865</v>
      </c>
      <c r="U225" t="s">
        <v>866</v>
      </c>
    </row>
    <row r="226" spans="17:21" x14ac:dyDescent="0.2">
      <c r="Q226" t="str">
        <f t="shared" ca="1" si="7"/>
        <v>Southern Asia</v>
      </c>
      <c r="R226" s="110" t="s">
        <v>435</v>
      </c>
      <c r="S226" s="108" t="s">
        <v>1216</v>
      </c>
      <c r="T226" t="s">
        <v>867</v>
      </c>
      <c r="U226" t="s">
        <v>868</v>
      </c>
    </row>
    <row r="227" spans="17:21" x14ac:dyDescent="0.2">
      <c r="Q227" t="str">
        <f t="shared" ca="1" si="7"/>
        <v>Southern Europe</v>
      </c>
      <c r="R227" s="110" t="s">
        <v>436</v>
      </c>
      <c r="S227" s="108" t="s">
        <v>1217</v>
      </c>
      <c r="T227" t="s">
        <v>869</v>
      </c>
      <c r="U227" t="s">
        <v>870</v>
      </c>
    </row>
    <row r="228" spans="17:21" x14ac:dyDescent="0.2">
      <c r="Q228" t="str">
        <f t="shared" ca="1" si="7"/>
        <v>Spain</v>
      </c>
      <c r="R228" s="110" t="s">
        <v>365</v>
      </c>
      <c r="S228" s="108" t="s">
        <v>1218</v>
      </c>
      <c r="T228" t="s">
        <v>871</v>
      </c>
      <c r="U228" t="s">
        <v>872</v>
      </c>
    </row>
    <row r="229" spans="17:21" x14ac:dyDescent="0.2">
      <c r="Q229" t="str">
        <f t="shared" ca="1" si="7"/>
        <v>Sri Lanka</v>
      </c>
      <c r="R229" s="110" t="s">
        <v>366</v>
      </c>
      <c r="S229" s="108" t="s">
        <v>1219</v>
      </c>
      <c r="T229" t="s">
        <v>366</v>
      </c>
      <c r="U229" t="s">
        <v>873</v>
      </c>
    </row>
    <row r="230" spans="17:21" x14ac:dyDescent="0.2">
      <c r="Q230" t="str">
        <f t="shared" ca="1" si="7"/>
        <v>Sudan</v>
      </c>
      <c r="R230" s="110" t="s">
        <v>367</v>
      </c>
      <c r="S230" s="108" t="s">
        <v>1220</v>
      </c>
      <c r="T230" t="s">
        <v>874</v>
      </c>
      <c r="U230" t="s">
        <v>875</v>
      </c>
    </row>
    <row r="231" spans="17:21" x14ac:dyDescent="0.2">
      <c r="Q231" t="str">
        <f t="shared" ca="1" si="7"/>
        <v>Suriname</v>
      </c>
      <c r="R231" s="110" t="s">
        <v>368</v>
      </c>
      <c r="S231" s="108" t="s">
        <v>1221</v>
      </c>
      <c r="T231" t="s">
        <v>368</v>
      </c>
      <c r="U231" t="s">
        <v>876</v>
      </c>
    </row>
    <row r="232" spans="17:21" x14ac:dyDescent="0.2">
      <c r="Q232" t="str">
        <f t="shared" ca="1" si="7"/>
        <v>Svalbard and Jan Mayen Islands</v>
      </c>
      <c r="R232" s="110" t="s">
        <v>369</v>
      </c>
      <c r="S232" s="108" t="s">
        <v>1222</v>
      </c>
      <c r="T232" t="s">
        <v>877</v>
      </c>
      <c r="U232" t="s">
        <v>878</v>
      </c>
    </row>
    <row r="233" spans="17:21" x14ac:dyDescent="0.2">
      <c r="Q233" t="str">
        <f t="shared" ca="1" si="7"/>
        <v>Swaziland</v>
      </c>
      <c r="R233" s="110" t="s">
        <v>370</v>
      </c>
      <c r="S233" s="108" t="s">
        <v>1223</v>
      </c>
      <c r="T233" t="s">
        <v>879</v>
      </c>
      <c r="U233" t="s">
        <v>880</v>
      </c>
    </row>
    <row r="234" spans="17:21" x14ac:dyDescent="0.2">
      <c r="Q234" t="str">
        <f t="shared" ca="1" si="7"/>
        <v>Sweden</v>
      </c>
      <c r="R234" s="110" t="s">
        <v>371</v>
      </c>
      <c r="S234" s="108" t="s">
        <v>1224</v>
      </c>
      <c r="T234" t="s">
        <v>881</v>
      </c>
      <c r="U234" t="s">
        <v>882</v>
      </c>
    </row>
    <row r="235" spans="17:21" x14ac:dyDescent="0.2">
      <c r="Q235" t="str">
        <f t="shared" ca="1" si="7"/>
        <v>Switzerland</v>
      </c>
      <c r="R235" s="110" t="s">
        <v>372</v>
      </c>
      <c r="S235" s="108" t="s">
        <v>1225</v>
      </c>
      <c r="T235" t="s">
        <v>883</v>
      </c>
      <c r="U235" t="s">
        <v>884</v>
      </c>
    </row>
    <row r="236" spans="17:21" x14ac:dyDescent="0.2">
      <c r="Q236" t="str">
        <f t="shared" ca="1" si="7"/>
        <v>Syrian Arab Republic</v>
      </c>
      <c r="R236" s="110" t="s">
        <v>373</v>
      </c>
      <c r="S236" s="108" t="s">
        <v>1226</v>
      </c>
      <c r="T236" t="s">
        <v>885</v>
      </c>
      <c r="U236" t="s">
        <v>886</v>
      </c>
    </row>
    <row r="237" spans="17:21" x14ac:dyDescent="0.2">
      <c r="Q237" t="str">
        <f t="shared" ca="1" si="7"/>
        <v>Taiwan</v>
      </c>
      <c r="R237" s="110" t="s">
        <v>374</v>
      </c>
      <c r="S237" s="108" t="s">
        <v>1227</v>
      </c>
      <c r="T237" t="s">
        <v>887</v>
      </c>
      <c r="U237" t="s">
        <v>888</v>
      </c>
    </row>
    <row r="238" spans="17:21" x14ac:dyDescent="0.2">
      <c r="Q238" t="str">
        <f t="shared" ca="1" si="7"/>
        <v>Tajikistan</v>
      </c>
      <c r="R238" s="110" t="s">
        <v>375</v>
      </c>
      <c r="S238" s="108" t="s">
        <v>1228</v>
      </c>
      <c r="T238" t="s">
        <v>889</v>
      </c>
      <c r="U238" t="s">
        <v>890</v>
      </c>
    </row>
    <row r="239" spans="17:21" x14ac:dyDescent="0.2">
      <c r="Q239" t="str">
        <f t="shared" ca="1" si="7"/>
        <v>Tanzania (United Republic)</v>
      </c>
      <c r="R239" s="110" t="s">
        <v>376</v>
      </c>
      <c r="S239" s="108" t="s">
        <v>1229</v>
      </c>
      <c r="T239" t="s">
        <v>891</v>
      </c>
      <c r="U239" t="s">
        <v>892</v>
      </c>
    </row>
    <row r="240" spans="17:21" x14ac:dyDescent="0.2">
      <c r="Q240" t="str">
        <f t="shared" ca="1" si="7"/>
        <v>Thailand</v>
      </c>
      <c r="R240" s="110" t="s">
        <v>377</v>
      </c>
      <c r="S240" s="108" t="s">
        <v>1230</v>
      </c>
      <c r="T240" t="s">
        <v>893</v>
      </c>
      <c r="U240" t="s">
        <v>894</v>
      </c>
    </row>
    <row r="241" spans="17:21" x14ac:dyDescent="0.2">
      <c r="Q241" t="str">
        <f t="shared" ca="1" si="7"/>
        <v>Timor-Leste</v>
      </c>
      <c r="R241" s="110" t="s">
        <v>378</v>
      </c>
      <c r="S241" s="108" t="s">
        <v>1231</v>
      </c>
      <c r="T241" t="s">
        <v>378</v>
      </c>
      <c r="U241" t="s">
        <v>895</v>
      </c>
    </row>
    <row r="242" spans="17:21" x14ac:dyDescent="0.2">
      <c r="Q242" t="str">
        <f t="shared" ca="1" si="7"/>
        <v>Togo</v>
      </c>
      <c r="R242" s="110" t="s">
        <v>379</v>
      </c>
      <c r="S242" s="108" t="s">
        <v>1232</v>
      </c>
      <c r="T242" t="s">
        <v>379</v>
      </c>
      <c r="U242" t="s">
        <v>896</v>
      </c>
    </row>
    <row r="243" spans="17:21" x14ac:dyDescent="0.2">
      <c r="Q243" t="str">
        <f t="shared" ca="1" si="7"/>
        <v>Tokelau</v>
      </c>
      <c r="R243" s="110" t="s">
        <v>380</v>
      </c>
      <c r="S243" s="108" t="s">
        <v>1233</v>
      </c>
      <c r="T243" t="s">
        <v>380</v>
      </c>
      <c r="U243" t="s">
        <v>897</v>
      </c>
    </row>
    <row r="244" spans="17:21" x14ac:dyDescent="0.2">
      <c r="Q244" t="str">
        <f t="shared" ca="1" si="7"/>
        <v>Tonga</v>
      </c>
      <c r="R244" s="110" t="s">
        <v>381</v>
      </c>
      <c r="S244" s="108" t="s">
        <v>1234</v>
      </c>
      <c r="T244" t="s">
        <v>381</v>
      </c>
      <c r="U244" t="s">
        <v>898</v>
      </c>
    </row>
    <row r="245" spans="17:21" x14ac:dyDescent="0.2">
      <c r="Q245" t="str">
        <f t="shared" ca="1" si="7"/>
        <v>Trinidad and Tobago</v>
      </c>
      <c r="R245" s="110" t="s">
        <v>382</v>
      </c>
      <c r="S245" s="108" t="s">
        <v>1235</v>
      </c>
      <c r="T245" t="s">
        <v>899</v>
      </c>
      <c r="U245" t="s">
        <v>900</v>
      </c>
    </row>
    <row r="246" spans="17:21" x14ac:dyDescent="0.2">
      <c r="Q246" t="str">
        <f t="shared" ca="1" si="7"/>
        <v>Tunisia</v>
      </c>
      <c r="R246" s="110" t="s">
        <v>383</v>
      </c>
      <c r="S246" s="108" t="s">
        <v>1236</v>
      </c>
      <c r="T246" t="s">
        <v>901</v>
      </c>
      <c r="U246" t="s">
        <v>902</v>
      </c>
    </row>
    <row r="247" spans="17:21" x14ac:dyDescent="0.2">
      <c r="Q247" t="str">
        <f t="shared" ca="1" si="7"/>
        <v>Turkey</v>
      </c>
      <c r="R247" s="110" t="s">
        <v>384</v>
      </c>
      <c r="S247" s="108" t="s">
        <v>1237</v>
      </c>
      <c r="T247" t="s">
        <v>903</v>
      </c>
      <c r="U247" t="s">
        <v>904</v>
      </c>
    </row>
    <row r="248" spans="17:21" x14ac:dyDescent="0.2">
      <c r="Q248" t="str">
        <f t="shared" ca="1" si="7"/>
        <v>Turkmenistan</v>
      </c>
      <c r="R248" s="110" t="s">
        <v>385</v>
      </c>
      <c r="S248" s="108" t="s">
        <v>1238</v>
      </c>
      <c r="T248" t="s">
        <v>905</v>
      </c>
      <c r="U248" t="s">
        <v>906</v>
      </c>
    </row>
    <row r="249" spans="17:21" x14ac:dyDescent="0.2">
      <c r="Q249" t="str">
        <f t="shared" ca="1" si="7"/>
        <v>Turks and Caicos Islands</v>
      </c>
      <c r="R249" s="110" t="s">
        <v>386</v>
      </c>
      <c r="S249" s="108" t="s">
        <v>1239</v>
      </c>
      <c r="T249" t="s">
        <v>907</v>
      </c>
      <c r="U249" t="s">
        <v>908</v>
      </c>
    </row>
    <row r="250" spans="17:21" x14ac:dyDescent="0.2">
      <c r="Q250" t="str">
        <f t="shared" ca="1" si="7"/>
        <v>Tuvalu</v>
      </c>
      <c r="R250" s="110" t="s">
        <v>387</v>
      </c>
      <c r="S250" s="108" t="s">
        <v>1240</v>
      </c>
      <c r="T250" t="s">
        <v>387</v>
      </c>
      <c r="U250" t="s">
        <v>909</v>
      </c>
    </row>
    <row r="251" spans="17:21" x14ac:dyDescent="0.2">
      <c r="Q251" t="str">
        <f t="shared" ca="1" si="7"/>
        <v>Uganda</v>
      </c>
      <c r="R251" s="110" t="s">
        <v>388</v>
      </c>
      <c r="S251" s="108" t="s">
        <v>1241</v>
      </c>
      <c r="T251" t="s">
        <v>388</v>
      </c>
      <c r="U251" t="s">
        <v>910</v>
      </c>
    </row>
    <row r="252" spans="17:21" x14ac:dyDescent="0.2">
      <c r="Q252" t="str">
        <f t="shared" ca="1" si="7"/>
        <v>Ukraine</v>
      </c>
      <c r="R252" s="110" t="s">
        <v>389</v>
      </c>
      <c r="S252" s="108" t="s">
        <v>1242</v>
      </c>
      <c r="T252" t="s">
        <v>911</v>
      </c>
      <c r="U252" t="s">
        <v>912</v>
      </c>
    </row>
    <row r="253" spans="17:21" x14ac:dyDescent="0.2">
      <c r="Q253" t="str">
        <f t="shared" ca="1" si="7"/>
        <v>United Arab Emirates</v>
      </c>
      <c r="R253" s="110" t="s">
        <v>390</v>
      </c>
      <c r="S253" s="108" t="s">
        <v>1243</v>
      </c>
      <c r="T253" t="s">
        <v>913</v>
      </c>
      <c r="U253" t="s">
        <v>914</v>
      </c>
    </row>
    <row r="254" spans="17:21" x14ac:dyDescent="0.2">
      <c r="Q254" t="str">
        <f t="shared" ca="1" si="7"/>
        <v>United Kingdom</v>
      </c>
      <c r="R254" s="110" t="s">
        <v>391</v>
      </c>
      <c r="S254" s="108" t="s">
        <v>1244</v>
      </c>
      <c r="T254" t="s">
        <v>915</v>
      </c>
      <c r="U254" t="s">
        <v>916</v>
      </c>
    </row>
    <row r="255" spans="17:21" x14ac:dyDescent="0.2">
      <c r="Q255" t="str">
        <f t="shared" ca="1" si="7"/>
        <v>United States</v>
      </c>
      <c r="R255" s="110" t="s">
        <v>392</v>
      </c>
      <c r="S255" s="108" t="s">
        <v>1245</v>
      </c>
      <c r="T255" t="s">
        <v>917</v>
      </c>
      <c r="U255" t="s">
        <v>918</v>
      </c>
    </row>
    <row r="256" spans="17:21" x14ac:dyDescent="0.2">
      <c r="Q256" t="str">
        <f t="shared" ca="1" si="7"/>
        <v>United States Virgin Islands</v>
      </c>
      <c r="R256" s="110" t="s">
        <v>393</v>
      </c>
      <c r="S256" s="108" t="s">
        <v>1246</v>
      </c>
      <c r="T256" t="s">
        <v>919</v>
      </c>
      <c r="U256" t="s">
        <v>920</v>
      </c>
    </row>
    <row r="257" spans="17:21" x14ac:dyDescent="0.2">
      <c r="Q257" t="str">
        <f t="shared" ca="1" si="7"/>
        <v>Uruguay</v>
      </c>
      <c r="R257" s="110" t="s">
        <v>394</v>
      </c>
      <c r="S257" s="108" t="s">
        <v>1247</v>
      </c>
      <c r="T257" t="s">
        <v>394</v>
      </c>
      <c r="U257" t="s">
        <v>921</v>
      </c>
    </row>
    <row r="258" spans="17:21" x14ac:dyDescent="0.2">
      <c r="Q258" t="str">
        <f t="shared" ca="1" si="7"/>
        <v>Uzbekistan</v>
      </c>
      <c r="R258" s="110" t="s">
        <v>395</v>
      </c>
      <c r="S258" s="108" t="s">
        <v>1248</v>
      </c>
      <c r="T258" t="s">
        <v>922</v>
      </c>
      <c r="U258" t="s">
        <v>923</v>
      </c>
    </row>
    <row r="259" spans="17:21" x14ac:dyDescent="0.2">
      <c r="Q259" t="str">
        <f t="shared" ref="Q259:Q271" ca="1" si="8">OFFSET($R259,0,LangOffset,1,1)</f>
        <v>Vanuatu</v>
      </c>
      <c r="R259" s="110" t="s">
        <v>396</v>
      </c>
      <c r="S259" s="108" t="s">
        <v>1249</v>
      </c>
      <c r="T259" t="s">
        <v>396</v>
      </c>
      <c r="U259" t="s">
        <v>924</v>
      </c>
    </row>
    <row r="260" spans="17:21" x14ac:dyDescent="0.2">
      <c r="Q260" t="str">
        <f t="shared" ca="1" si="8"/>
        <v>Venezuela</v>
      </c>
      <c r="R260" s="110" t="s">
        <v>397</v>
      </c>
      <c r="S260" s="108" t="s">
        <v>1250</v>
      </c>
      <c r="T260" t="s">
        <v>397</v>
      </c>
      <c r="U260" t="s">
        <v>925</v>
      </c>
    </row>
    <row r="261" spans="17:21" x14ac:dyDescent="0.2">
      <c r="Q261" t="str">
        <f t="shared" ca="1" si="8"/>
        <v>Viet Nam</v>
      </c>
      <c r="R261" s="110" t="s">
        <v>398</v>
      </c>
      <c r="S261" s="108" t="s">
        <v>1251</v>
      </c>
      <c r="T261" t="s">
        <v>398</v>
      </c>
      <c r="U261" t="s">
        <v>926</v>
      </c>
    </row>
    <row r="262" spans="17:21" x14ac:dyDescent="0.2">
      <c r="Q262" t="str">
        <f t="shared" ca="1" si="8"/>
        <v>Wallis and Futuna Islands</v>
      </c>
      <c r="R262" s="110" t="s">
        <v>399</v>
      </c>
      <c r="S262" s="108" t="s">
        <v>1252</v>
      </c>
      <c r="T262" t="s">
        <v>927</v>
      </c>
      <c r="U262" t="s">
        <v>928</v>
      </c>
    </row>
    <row r="263" spans="17:21" x14ac:dyDescent="0.2">
      <c r="Q263" t="str">
        <f t="shared" ca="1" si="8"/>
        <v>Western Africa</v>
      </c>
      <c r="R263" s="110" t="s">
        <v>437</v>
      </c>
      <c r="S263" s="108" t="s">
        <v>1253</v>
      </c>
      <c r="T263" t="s">
        <v>929</v>
      </c>
      <c r="U263" t="s">
        <v>930</v>
      </c>
    </row>
    <row r="264" spans="17:21" x14ac:dyDescent="0.2">
      <c r="Q264" t="str">
        <f t="shared" ca="1" si="8"/>
        <v>Western Asia</v>
      </c>
      <c r="R264" s="110" t="s">
        <v>438</v>
      </c>
      <c r="S264" s="108" t="s">
        <v>1254</v>
      </c>
      <c r="T264" t="s">
        <v>931</v>
      </c>
      <c r="U264" t="s">
        <v>932</v>
      </c>
    </row>
    <row r="265" spans="17:21" x14ac:dyDescent="0.2">
      <c r="Q265" t="str">
        <f t="shared" ca="1" si="8"/>
        <v>Western Europe</v>
      </c>
      <c r="R265" s="110" t="s">
        <v>439</v>
      </c>
      <c r="S265" s="108" t="s">
        <v>1255</v>
      </c>
      <c r="T265" t="s">
        <v>933</v>
      </c>
      <c r="U265" t="s">
        <v>934</v>
      </c>
    </row>
    <row r="266" spans="17:21" x14ac:dyDescent="0.2">
      <c r="Q266" t="str">
        <f t="shared" ca="1" si="8"/>
        <v>Western Sahara</v>
      </c>
      <c r="R266" s="110" t="s">
        <v>400</v>
      </c>
      <c r="S266" s="108" t="s">
        <v>1256</v>
      </c>
      <c r="T266" t="s">
        <v>935</v>
      </c>
      <c r="U266" t="s">
        <v>936</v>
      </c>
    </row>
    <row r="267" spans="17:21" x14ac:dyDescent="0.2">
      <c r="Q267" t="str">
        <f t="shared" ca="1" si="8"/>
        <v>World</v>
      </c>
      <c r="R267" s="110" t="s">
        <v>440</v>
      </c>
      <c r="S267" s="108" t="s">
        <v>1257</v>
      </c>
      <c r="T267" t="s">
        <v>937</v>
      </c>
      <c r="U267" t="s">
        <v>938</v>
      </c>
    </row>
    <row r="268" spans="17:21" x14ac:dyDescent="0.2">
      <c r="Q268" t="str">
        <f t="shared" ca="1" si="8"/>
        <v>Yemen</v>
      </c>
      <c r="R268" s="110" t="s">
        <v>401</v>
      </c>
      <c r="S268" s="108" t="s">
        <v>1258</v>
      </c>
      <c r="T268" t="s">
        <v>401</v>
      </c>
      <c r="U268" t="s">
        <v>939</v>
      </c>
    </row>
    <row r="269" spans="17:21" x14ac:dyDescent="0.2">
      <c r="Q269" t="str">
        <f t="shared" ca="1" si="8"/>
        <v>Zambia</v>
      </c>
      <c r="R269" s="110" t="s">
        <v>402</v>
      </c>
      <c r="S269" s="108" t="s">
        <v>1259</v>
      </c>
      <c r="T269" t="s">
        <v>402</v>
      </c>
      <c r="U269" t="s">
        <v>940</v>
      </c>
    </row>
    <row r="270" spans="17:21" x14ac:dyDescent="0.2">
      <c r="Q270" t="str">
        <f t="shared" ca="1" si="8"/>
        <v>Zanzibar</v>
      </c>
      <c r="R270" s="110" t="s">
        <v>403</v>
      </c>
      <c r="S270" s="108" t="s">
        <v>1260</v>
      </c>
      <c r="T270" t="s">
        <v>403</v>
      </c>
      <c r="U270" t="s">
        <v>941</v>
      </c>
    </row>
    <row r="271" spans="17:21" x14ac:dyDescent="0.2">
      <c r="Q271" t="str">
        <f t="shared" ca="1" si="8"/>
        <v>Zimbabwe</v>
      </c>
      <c r="R271" s="110" t="s">
        <v>404</v>
      </c>
      <c r="S271" s="109" t="s">
        <v>1261</v>
      </c>
      <c r="T271" t="s">
        <v>404</v>
      </c>
      <c r="U271" t="s">
        <v>942</v>
      </c>
    </row>
  </sheetData>
  <sheetProtection algorithmName="SHA-512" hashValue="Tg9nYNLn55Jv9ZEr57hqzI7z/QyhKLENwLtLZu5B0VsGQkQ24hf4cd8ulgHbWuaeAEm5MeNRF3z2/39s87ehTg==" saltValue="ZyxRGlqmrLcKaTFg1YGQ2g==" spinCount="100000"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AZ522"/>
  <sheetViews>
    <sheetView zoomScale="85" zoomScaleNormal="85" workbookViewId="0"/>
  </sheetViews>
  <sheetFormatPr defaultColWidth="8.94921875" defaultRowHeight="13.5" x14ac:dyDescent="0.15"/>
  <cols>
    <col min="1" max="1" width="19.61328125" style="8" customWidth="1"/>
    <col min="2" max="2" width="21.0859375" style="8" customWidth="1"/>
    <col min="3" max="3" width="33.46484375" style="8" customWidth="1"/>
    <col min="4" max="4" width="19.61328125" style="17" customWidth="1"/>
    <col min="5" max="5" width="46.4609375" style="8" customWidth="1"/>
    <col min="6" max="6" width="16.1796875" style="15" customWidth="1"/>
    <col min="7" max="7" width="19.61328125" style="8" customWidth="1"/>
    <col min="8" max="8" width="70.12109375" style="8" customWidth="1"/>
    <col min="9" max="9" width="96.84765625" style="17" customWidth="1"/>
    <col min="10" max="10" width="83.2421875" style="17" customWidth="1"/>
    <col min="11" max="11" width="19.61328125" style="8" customWidth="1"/>
    <col min="12" max="16384" width="8.94921875" style="8"/>
  </cols>
  <sheetData>
    <row r="1" spans="1:11" x14ac:dyDescent="0.15">
      <c r="A1" s="9" t="s">
        <v>22</v>
      </c>
      <c r="B1" s="10"/>
      <c r="C1" s="10">
        <f>IF(Language="English",0,IF(Language="French",1,IF(Language="Spanish",2,IF(Language="Russian",3))))</f>
        <v>0</v>
      </c>
      <c r="D1" s="10"/>
      <c r="E1" s="10"/>
      <c r="F1" s="14"/>
      <c r="G1" s="11" t="s">
        <v>27</v>
      </c>
      <c r="H1" s="12"/>
      <c r="I1" s="18"/>
      <c r="J1" s="18"/>
      <c r="K1" s="12"/>
    </row>
    <row r="2" spans="1:11" x14ac:dyDescent="0.15">
      <c r="A2" s="9" t="s">
        <v>28</v>
      </c>
      <c r="B2" s="9" t="s">
        <v>23</v>
      </c>
      <c r="C2" s="97" t="s">
        <v>29</v>
      </c>
      <c r="D2" s="97" t="s">
        <v>26</v>
      </c>
      <c r="E2" s="98" t="s">
        <v>30</v>
      </c>
      <c r="F2" s="14"/>
      <c r="G2" s="13" t="s">
        <v>28</v>
      </c>
      <c r="H2" s="9" t="s">
        <v>23</v>
      </c>
      <c r="I2" s="97" t="s">
        <v>29</v>
      </c>
      <c r="J2" s="97" t="s">
        <v>26</v>
      </c>
      <c r="K2" s="97" t="s">
        <v>30</v>
      </c>
    </row>
    <row r="3" spans="1:11" ht="15" x14ac:dyDescent="0.15">
      <c r="A3" s="8" t="str">
        <f t="shared" ref="A3:A23" ca="1" si="0">OFFSET($B3,0,LangOffset,1,1)</f>
        <v>HIV/AIDS</v>
      </c>
      <c r="B3" s="17" t="s">
        <v>0</v>
      </c>
      <c r="C3" s="124" t="s">
        <v>1264</v>
      </c>
      <c r="D3" s="124" t="s">
        <v>52</v>
      </c>
      <c r="E3" s="124" t="s">
        <v>1481</v>
      </c>
      <c r="G3" s="8" t="str">
        <f t="shared" ref="G3:G105" ca="1" si="1">OFFSET($H3,0,LangOffset,1,1)</f>
        <v xml:space="preserve">INSTRUCTIONS - HIV priority modules </v>
      </c>
      <c r="H3" s="17" t="s">
        <v>68</v>
      </c>
      <c r="I3" s="124" t="s">
        <v>1336</v>
      </c>
      <c r="J3" s="124" t="s">
        <v>1403</v>
      </c>
      <c r="K3" s="124" t="s">
        <v>1545</v>
      </c>
    </row>
    <row r="4" spans="1:11" ht="15" x14ac:dyDescent="0.15">
      <c r="A4" s="8" t="str">
        <f t="shared" ca="1" si="0"/>
        <v>HIV/AIDS Programmatic Gap Table 1 (Per Priority Intervention)</v>
      </c>
      <c r="B4" s="17" t="s">
        <v>21</v>
      </c>
      <c r="C4" s="124" t="s">
        <v>1265</v>
      </c>
      <c r="D4" s="160" t="s">
        <v>1753</v>
      </c>
      <c r="E4" s="124" t="s">
        <v>1482</v>
      </c>
      <c r="G4" s="8">
        <f t="shared" ca="1" si="1"/>
        <v>0</v>
      </c>
      <c r="H4" s="17"/>
    </row>
    <row r="5" spans="1:11" ht="15" x14ac:dyDescent="0.15">
      <c r="A5" s="8" t="str">
        <f t="shared" ca="1" si="0"/>
        <v>HIV/AIDS Programmatic Gap Table 2 (Per Priority Intervention)</v>
      </c>
      <c r="B5" s="17" t="s">
        <v>16</v>
      </c>
      <c r="C5" s="17" t="s">
        <v>1266</v>
      </c>
      <c r="D5" s="160" t="s">
        <v>1754</v>
      </c>
      <c r="E5" s="8" t="s">
        <v>1483</v>
      </c>
      <c r="G5" s="8" t="str">
        <f t="shared" ca="1" si="1"/>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H5" s="17" t="s">
        <v>465</v>
      </c>
      <c r="I5" s="310" t="s">
        <v>1688</v>
      </c>
      <c r="J5" s="162" t="s">
        <v>1787</v>
      </c>
      <c r="K5" s="115" t="s">
        <v>1747</v>
      </c>
    </row>
    <row r="6" spans="1:11" ht="15" x14ac:dyDescent="0.15">
      <c r="A6" s="8" t="str">
        <f t="shared" ca="1" si="0"/>
        <v>HIV/AIDS Programmatic Gap Table 3 (Per Priority Intervention)</v>
      </c>
      <c r="B6" s="17" t="s">
        <v>17</v>
      </c>
      <c r="C6" s="17" t="s">
        <v>1267</v>
      </c>
      <c r="D6" s="160" t="s">
        <v>1755</v>
      </c>
      <c r="E6" s="8" t="s">
        <v>1484</v>
      </c>
      <c r="G6" s="8" t="str">
        <f t="shared" ca="1" si="1"/>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H6" s="17" t="s">
        <v>1673</v>
      </c>
      <c r="I6" s="125" t="s">
        <v>1689</v>
      </c>
      <c r="J6" s="160" t="s">
        <v>1788</v>
      </c>
      <c r="K6" s="124" t="s">
        <v>1546</v>
      </c>
    </row>
    <row r="7" spans="1:11" ht="15" x14ac:dyDescent="0.15">
      <c r="A7" s="8" t="str">
        <f t="shared" ca="1" si="0"/>
        <v>HIV/AIDS Programmatic Gap Table 4 (Per Priority Intervention)</v>
      </c>
      <c r="B7" s="17" t="s">
        <v>18</v>
      </c>
      <c r="C7" s="17" t="s">
        <v>1268</v>
      </c>
      <c r="D7" s="160" t="s">
        <v>1756</v>
      </c>
      <c r="E7" s="8" t="s">
        <v>1485</v>
      </c>
      <c r="G7" s="8" t="str">
        <f t="shared" ca="1" si="1"/>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H7" s="17" t="s">
        <v>466</v>
      </c>
      <c r="I7" s="156" t="s">
        <v>1690</v>
      </c>
      <c r="J7" s="163" t="s">
        <v>1789</v>
      </c>
      <c r="K7" s="124" t="s">
        <v>1547</v>
      </c>
    </row>
    <row r="8" spans="1:11" ht="15" x14ac:dyDescent="0.15">
      <c r="A8" s="8" t="str">
        <f t="shared" ca="1" si="0"/>
        <v>HIV/AIDS Programmatic Gap Table 5 (Per Priority Intervention)</v>
      </c>
      <c r="B8" s="17" t="s">
        <v>31</v>
      </c>
      <c r="C8" s="17" t="s">
        <v>1269</v>
      </c>
      <c r="D8" s="160" t="s">
        <v>1757</v>
      </c>
      <c r="E8" s="8" t="s">
        <v>1486</v>
      </c>
      <c r="G8" s="8"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7" t="s">
        <v>164</v>
      </c>
      <c r="I8" s="156" t="s">
        <v>1691</v>
      </c>
      <c r="J8" s="160" t="s">
        <v>1790</v>
      </c>
      <c r="K8" s="124" t="s">
        <v>1548</v>
      </c>
    </row>
    <row r="9" spans="1:11" ht="15" x14ac:dyDescent="0.15">
      <c r="A9" s="8" t="str">
        <f t="shared" ca="1" si="0"/>
        <v>HIV/AIDS Programmatic Gap Table 6 (Per Priority Intervention)</v>
      </c>
      <c r="B9" s="17" t="s">
        <v>19</v>
      </c>
      <c r="C9" s="17" t="s">
        <v>1270</v>
      </c>
      <c r="D9" s="160" t="s">
        <v>1758</v>
      </c>
      <c r="E9" s="8" t="s">
        <v>1487</v>
      </c>
      <c r="H9" s="17" t="s">
        <v>150</v>
      </c>
      <c r="I9" s="158" t="s">
        <v>1337</v>
      </c>
      <c r="J9" s="124" t="s">
        <v>2084</v>
      </c>
      <c r="K9" s="124" t="s">
        <v>1549</v>
      </c>
    </row>
    <row r="10" spans="1:11" ht="15" x14ac:dyDescent="0.15">
      <c r="A10" s="8" t="str">
        <f t="shared" ca="1" si="0"/>
        <v>Priority Module</v>
      </c>
      <c r="B10" s="17" t="s">
        <v>32</v>
      </c>
      <c r="C10" s="124" t="s">
        <v>1271</v>
      </c>
      <c r="D10" s="124" t="s">
        <v>1366</v>
      </c>
      <c r="E10" s="124" t="s">
        <v>72</v>
      </c>
      <c r="G10" s="8" t="str">
        <f t="shared" ca="1" si="1"/>
        <v>Treatment, Care and Support- Differentiated ART Service Delivery (to be completed separately for adults and children)</v>
      </c>
      <c r="H10" s="17" t="s">
        <v>467</v>
      </c>
      <c r="I10" s="114" t="s">
        <v>1461</v>
      </c>
      <c r="J10" s="160" t="s">
        <v>1791</v>
      </c>
      <c r="K10" s="130" t="s">
        <v>1550</v>
      </c>
    </row>
    <row r="11" spans="1:11" ht="15" x14ac:dyDescent="0.15">
      <c r="A11" s="8" t="str">
        <f t="shared" ca="1" si="0"/>
        <v>Selected coverage indicator</v>
      </c>
      <c r="B11" s="17" t="s">
        <v>1</v>
      </c>
      <c r="C11" s="124" t="s">
        <v>1272</v>
      </c>
      <c r="D11" s="124" t="s">
        <v>55</v>
      </c>
      <c r="E11" s="124" t="s">
        <v>73</v>
      </c>
      <c r="G11" s="8" t="str">
        <f t="shared" ca="1" si="1"/>
        <v>Coverage indicator: 
Percentage of people living with HIV currently receiving antiretroviral therapy</v>
      </c>
      <c r="H11" s="17" t="s">
        <v>468</v>
      </c>
      <c r="I11" s="114" t="s">
        <v>1473</v>
      </c>
      <c r="J11" s="115" t="s">
        <v>1475</v>
      </c>
      <c r="K11" s="130" t="s">
        <v>1551</v>
      </c>
    </row>
    <row r="12" spans="1:11" ht="15" x14ac:dyDescent="0.15">
      <c r="A12" s="8" t="str">
        <f t="shared" ca="1" si="0"/>
        <v>Target Population</v>
      </c>
      <c r="B12" s="17" t="s">
        <v>169</v>
      </c>
      <c r="C12" s="124" t="s">
        <v>1273</v>
      </c>
      <c r="D12" s="124" t="s">
        <v>1759</v>
      </c>
      <c r="E12" s="124" t="s">
        <v>1488</v>
      </c>
      <c r="G12" s="8" t="str">
        <f t="shared" ca="1" si="1"/>
        <v>Estimated population in need/at risk:
This refers to all adults and children living with HIV (based on GARPR definition for 2014 reporting)</v>
      </c>
      <c r="H12" s="17" t="s">
        <v>469</v>
      </c>
      <c r="I12" s="156" t="s">
        <v>1692</v>
      </c>
      <c r="J12" s="124" t="s">
        <v>1404</v>
      </c>
      <c r="K12" s="124" t="s">
        <v>1552</v>
      </c>
    </row>
    <row r="13" spans="1:11" ht="15" x14ac:dyDescent="0.15">
      <c r="A13" s="8" t="str">
        <f t="shared" ca="1" si="0"/>
        <v>Current national coverage</v>
      </c>
      <c r="B13" s="17" t="s">
        <v>13</v>
      </c>
      <c r="C13" s="124" t="s">
        <v>1274</v>
      </c>
      <c r="D13" s="124" t="s">
        <v>56</v>
      </c>
      <c r="E13" s="124" t="s">
        <v>74</v>
      </c>
      <c r="G13" s="8" t="str">
        <f t="shared" ca="1" si="1"/>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H13" s="17" t="s">
        <v>470</v>
      </c>
      <c r="I13" s="156" t="s">
        <v>1693</v>
      </c>
      <c r="J13" s="160" t="s">
        <v>1792</v>
      </c>
      <c r="K13" s="124" t="s">
        <v>1553</v>
      </c>
    </row>
    <row r="14" spans="1:11" ht="15" x14ac:dyDescent="0.15">
      <c r="A14" s="8" t="str">
        <f t="shared" ca="1" si="0"/>
        <v>Insert latest results</v>
      </c>
      <c r="B14" s="17" t="s">
        <v>14</v>
      </c>
      <c r="C14" s="124" t="s">
        <v>1275</v>
      </c>
      <c r="D14" s="124" t="s">
        <v>57</v>
      </c>
      <c r="E14" s="124" t="s">
        <v>75</v>
      </c>
      <c r="G14" s="100"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7" t="s">
        <v>471</v>
      </c>
      <c r="I14" s="156" t="s">
        <v>1694</v>
      </c>
      <c r="J14" s="160" t="s">
        <v>1793</v>
      </c>
      <c r="K14" s="124" t="s">
        <v>1554</v>
      </c>
    </row>
    <row r="15" spans="1:11" ht="15" x14ac:dyDescent="0.15">
      <c r="A15" s="8" t="str">
        <f t="shared" ca="1" si="0"/>
        <v>Year</v>
      </c>
      <c r="B15" s="17" t="s">
        <v>10</v>
      </c>
      <c r="C15" s="124" t="s">
        <v>1276</v>
      </c>
      <c r="D15" s="124" t="s">
        <v>58</v>
      </c>
      <c r="E15" s="124" t="s">
        <v>76</v>
      </c>
      <c r="G15" s="8" t="str">
        <f t="shared" ca="1" si="1"/>
        <v>Programmatic Gap:
The programmatic gap is calculated based on total need (row A)</v>
      </c>
      <c r="H15" s="17" t="s">
        <v>43</v>
      </c>
      <c r="I15" s="156" t="s">
        <v>1695</v>
      </c>
      <c r="J15" s="162" t="s">
        <v>1794</v>
      </c>
      <c r="K15" s="124" t="s">
        <v>1555</v>
      </c>
    </row>
    <row r="16" spans="1:11" ht="15" x14ac:dyDescent="0.15">
      <c r="A16" s="8" t="str">
        <f t="shared" ca="1" si="0"/>
        <v>Data source</v>
      </c>
      <c r="B16" s="17" t="s">
        <v>11</v>
      </c>
      <c r="C16" s="124" t="s">
        <v>1277</v>
      </c>
      <c r="D16" s="124" t="s">
        <v>62</v>
      </c>
      <c r="E16" s="124" t="s">
        <v>80</v>
      </c>
      <c r="G16" s="8" t="str">
        <f t="shared" ca="1" si="1"/>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H16" s="17" t="s">
        <v>472</v>
      </c>
      <c r="I16" s="156" t="s">
        <v>1696</v>
      </c>
      <c r="J16" s="160" t="s">
        <v>1795</v>
      </c>
      <c r="K16" s="124" t="s">
        <v>1556</v>
      </c>
    </row>
    <row r="17" spans="1:11" ht="15" x14ac:dyDescent="0.15">
      <c r="A17" s="8" t="str">
        <f t="shared" ca="1" si="0"/>
        <v>Comments</v>
      </c>
      <c r="B17" s="17" t="s">
        <v>12</v>
      </c>
      <c r="C17" s="124" t="s">
        <v>1278</v>
      </c>
      <c r="D17" s="124" t="s">
        <v>63</v>
      </c>
      <c r="E17" s="124" t="s">
        <v>81</v>
      </c>
      <c r="G17" s="8" t="str">
        <f t="shared" ca="1" si="1"/>
        <v>PMTCT - Preventing vertical HIV transmission</v>
      </c>
      <c r="H17" s="17" t="s">
        <v>473</v>
      </c>
      <c r="I17" s="124" t="s">
        <v>1338</v>
      </c>
      <c r="J17" s="124" t="s">
        <v>1405</v>
      </c>
      <c r="K17" s="124" t="s">
        <v>1557</v>
      </c>
    </row>
    <row r="18" spans="1:11" ht="15" x14ac:dyDescent="0.15">
      <c r="A18" s="8" t="str">
        <f t="shared" ca="1" si="0"/>
        <v>Year 1</v>
      </c>
      <c r="B18" s="17" t="s">
        <v>2</v>
      </c>
      <c r="C18" s="124" t="s">
        <v>1279</v>
      </c>
      <c r="D18" s="124" t="s">
        <v>59</v>
      </c>
      <c r="E18" s="124" t="s">
        <v>77</v>
      </c>
      <c r="G18" s="8" t="str">
        <f t="shared" ca="1" si="1"/>
        <v>Coverage indicator: 
Percentage of HIV-positive pregnant women who received ART during pregnancy</v>
      </c>
      <c r="H18" s="17" t="s">
        <v>474</v>
      </c>
      <c r="I18" s="114" t="s">
        <v>1477</v>
      </c>
      <c r="J18" s="115" t="s">
        <v>1480</v>
      </c>
      <c r="K18" s="130" t="s">
        <v>1558</v>
      </c>
    </row>
    <row r="19" spans="1:11" ht="15" x14ac:dyDescent="0.15">
      <c r="A19" s="8" t="str">
        <f t="shared" ca="1" si="0"/>
        <v>Year 2</v>
      </c>
      <c r="B19" s="17" t="s">
        <v>3</v>
      </c>
      <c r="C19" s="124" t="s">
        <v>1280</v>
      </c>
      <c r="D19" s="124" t="s">
        <v>60</v>
      </c>
      <c r="E19" s="124" t="s">
        <v>78</v>
      </c>
      <c r="G19" s="8" t="str">
        <f t="shared" ca="1" si="1"/>
        <v>Estimated population in need/at risk:
It refers to the estimated number of HIV-positive pregnant women.</v>
      </c>
      <c r="H19" s="17" t="s">
        <v>38</v>
      </c>
      <c r="I19" s="156" t="s">
        <v>1697</v>
      </c>
      <c r="J19" s="124" t="s">
        <v>69</v>
      </c>
      <c r="K19" s="124" t="s">
        <v>1559</v>
      </c>
    </row>
    <row r="20" spans="1:11" ht="15" x14ac:dyDescent="0.15">
      <c r="A20" s="8" t="str">
        <f t="shared" ca="1" si="0"/>
        <v>Year 3</v>
      </c>
      <c r="B20" s="17" t="s">
        <v>4</v>
      </c>
      <c r="C20" s="124" t="s">
        <v>1281</v>
      </c>
      <c r="D20" s="124" t="s">
        <v>61</v>
      </c>
      <c r="E20" s="124" t="s">
        <v>79</v>
      </c>
      <c r="G20" s="8" t="str">
        <f t="shared" ca="1" si="1"/>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H20" s="17" t="s">
        <v>39</v>
      </c>
      <c r="I20" s="125" t="s">
        <v>1698</v>
      </c>
      <c r="J20" s="160" t="s">
        <v>1796</v>
      </c>
      <c r="K20" s="124" t="s">
        <v>1560</v>
      </c>
    </row>
    <row r="21" spans="1:11" ht="15" x14ac:dyDescent="0.15">
      <c r="A21" s="8" t="str">
        <f t="shared" ca="1" si="0"/>
        <v>Insert year</v>
      </c>
      <c r="B21" s="17" t="s">
        <v>5</v>
      </c>
      <c r="C21" s="124" t="s">
        <v>1282</v>
      </c>
      <c r="D21" s="124" t="s">
        <v>1367</v>
      </c>
      <c r="E21" s="124" t="s">
        <v>82</v>
      </c>
      <c r="G21" s="8" t="str">
        <f t="shared" ca="1" si="1"/>
        <v>Programmatic Gap:
The programmatic gap is calculated based on total need (row A).</v>
      </c>
      <c r="H21" s="17" t="s">
        <v>37</v>
      </c>
      <c r="I21" s="124" t="s">
        <v>1699</v>
      </c>
      <c r="J21" s="162" t="s">
        <v>1797</v>
      </c>
      <c r="K21" s="124" t="s">
        <v>1555</v>
      </c>
    </row>
    <row r="22" spans="1:11" ht="15" x14ac:dyDescent="0.15">
      <c r="A22" s="8" t="str">
        <f t="shared" ca="1" si="0"/>
        <v>Comments / Assumptions</v>
      </c>
      <c r="B22" s="17" t="s">
        <v>33</v>
      </c>
      <c r="C22" s="124" t="s">
        <v>1283</v>
      </c>
      <c r="D22" s="124" t="s">
        <v>64</v>
      </c>
      <c r="E22" s="124" t="s">
        <v>83</v>
      </c>
      <c r="G22" s="8" t="str">
        <f t="shared" ca="1" si="1"/>
        <v>Comments/Assumptions:
1) Specify the target area.
2) Specify who are the other sources of funding.</v>
      </c>
      <c r="H22" s="17" t="s">
        <v>40</v>
      </c>
      <c r="I22" s="125" t="s">
        <v>1700</v>
      </c>
      <c r="J22" s="124" t="s">
        <v>70</v>
      </c>
      <c r="K22" s="124" t="s">
        <v>90</v>
      </c>
    </row>
    <row r="23" spans="1:11" ht="15" x14ac:dyDescent="0.15">
      <c r="A23" s="8" t="str">
        <f t="shared" ca="1" si="0"/>
        <v>Current Estimated Country Need</v>
      </c>
      <c r="B23" s="17" t="s">
        <v>6</v>
      </c>
      <c r="C23" s="124" t="s">
        <v>1284</v>
      </c>
      <c r="D23" s="124" t="s">
        <v>65</v>
      </c>
      <c r="E23" s="124" t="s">
        <v>84</v>
      </c>
      <c r="G23" s="8" t="str">
        <f t="shared" ca="1" si="1"/>
        <v>TB/HIV- TB/HIV collaborative interventions- TB screening among HIV patients</v>
      </c>
      <c r="H23" s="17" t="s">
        <v>41</v>
      </c>
      <c r="I23" s="125" t="s">
        <v>1701</v>
      </c>
      <c r="J23" s="160" t="s">
        <v>1798</v>
      </c>
      <c r="K23" s="130" t="s">
        <v>1561</v>
      </c>
    </row>
    <row r="24" spans="1:11" ht="15" x14ac:dyDescent="0.15">
      <c r="A24" s="8" t="str">
        <f t="shared" ref="A24:A37" ca="1" si="2">OFFSET($B24,0,LangOffset,1,1)</f>
        <v>A. Total estimated population in need/at risk</v>
      </c>
      <c r="B24" s="17" t="s">
        <v>34</v>
      </c>
      <c r="C24" s="156" t="s">
        <v>1684</v>
      </c>
      <c r="D24" s="124" t="s">
        <v>1760</v>
      </c>
      <c r="E24" s="124" t="s">
        <v>85</v>
      </c>
      <c r="G24" s="8" t="str">
        <f t="shared" ca="1" si="1"/>
        <v>Coverage Indicator:
Proportion of people living with HIV in care (including PMTCT) who are screened for TB in HIV care or treatment settings</v>
      </c>
      <c r="H24" s="17" t="s">
        <v>475</v>
      </c>
      <c r="I24" s="125" t="s">
        <v>1702</v>
      </c>
      <c r="J24" s="124" t="s">
        <v>1406</v>
      </c>
      <c r="K24" s="124" t="s">
        <v>1562</v>
      </c>
    </row>
    <row r="25" spans="1:11" ht="15" x14ac:dyDescent="0.15">
      <c r="A25" s="8" t="str">
        <f t="shared" ca="1" si="2"/>
        <v>B. Country targets 
(from National Strategic Plan)</v>
      </c>
      <c r="B25" s="17" t="s">
        <v>35</v>
      </c>
      <c r="C25" s="124" t="s">
        <v>1285</v>
      </c>
      <c r="D25" s="160" t="s">
        <v>1761</v>
      </c>
      <c r="E25" s="124" t="s">
        <v>86</v>
      </c>
      <c r="G25" s="8" t="str">
        <f t="shared" ca="1" si="1"/>
        <v>Estimated population in need/at risk:
Refers to all adults and children in HIV care or treatment settings</v>
      </c>
      <c r="H25" s="17" t="s">
        <v>476</v>
      </c>
      <c r="I25" s="156" t="s">
        <v>1703</v>
      </c>
      <c r="J25" s="124" t="s">
        <v>1407</v>
      </c>
      <c r="K25" s="124" t="s">
        <v>1563</v>
      </c>
    </row>
    <row r="26" spans="1:11" ht="15" x14ac:dyDescent="0.15">
      <c r="A26" s="8" t="str">
        <f t="shared" ca="1" si="2"/>
        <v>Country need already covered</v>
      </c>
      <c r="B26" s="17" t="s">
        <v>8</v>
      </c>
      <c r="C26" s="124" t="s">
        <v>1286</v>
      </c>
      <c r="D26" s="124" t="s">
        <v>66</v>
      </c>
      <c r="E26" s="124" t="s">
        <v>1489</v>
      </c>
      <c r="G26"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H26" s="17" t="s">
        <v>477</v>
      </c>
      <c r="I26" s="156" t="s">
        <v>1704</v>
      </c>
      <c r="J26" s="124" t="s">
        <v>1408</v>
      </c>
      <c r="K26" s="124" t="s">
        <v>1564</v>
      </c>
    </row>
    <row r="27" spans="1:11" ht="15" x14ac:dyDescent="0.15">
      <c r="A27" s="8" t="str">
        <f t="shared" ca="1" si="2"/>
        <v>C1. Country need planned to be covered by domestic resources</v>
      </c>
      <c r="B27" s="17" t="s">
        <v>106</v>
      </c>
      <c r="C27" s="124" t="s">
        <v>1287</v>
      </c>
      <c r="D27" s="160" t="s">
        <v>1762</v>
      </c>
      <c r="E27" s="124" t="s">
        <v>1490</v>
      </c>
      <c r="G27" s="8" t="str">
        <f t="shared" ca="1" si="1"/>
        <v>Programmatic Gap:
The programmatic gap is calculated based on total need (row A).</v>
      </c>
      <c r="H27" s="17" t="s">
        <v>37</v>
      </c>
      <c r="I27" s="157" t="s">
        <v>1705</v>
      </c>
      <c r="J27" s="162" t="s">
        <v>1797</v>
      </c>
      <c r="K27" s="124" t="s">
        <v>1555</v>
      </c>
    </row>
    <row r="28" spans="1:11" ht="15" x14ac:dyDescent="0.15">
      <c r="A28" s="8" t="str">
        <f t="shared" ca="1" si="2"/>
        <v>C2. Country need planned to be covered by external resources</v>
      </c>
      <c r="B28" s="17" t="s">
        <v>107</v>
      </c>
      <c r="C28" s="124" t="s">
        <v>1288</v>
      </c>
      <c r="D28" s="160" t="s">
        <v>1763</v>
      </c>
      <c r="E28" s="124" t="s">
        <v>1491</v>
      </c>
      <c r="G28" s="8" t="str">
        <f t="shared" ca="1" si="1"/>
        <v>Comments/Assumptions:
1) Specify the target area.
2) Specify who are the other sources of funding.</v>
      </c>
      <c r="H28" s="17" t="s">
        <v>40</v>
      </c>
      <c r="I28" s="125" t="s">
        <v>1706</v>
      </c>
      <c r="J28" s="124" t="s">
        <v>70</v>
      </c>
      <c r="K28" s="124" t="s">
        <v>90</v>
      </c>
    </row>
    <row r="29" spans="1:11" ht="15" x14ac:dyDescent="0.15">
      <c r="A29" s="8" t="str">
        <f t="shared" ca="1" si="2"/>
        <v>C. Total country need already covered</v>
      </c>
      <c r="B29" s="17" t="s">
        <v>108</v>
      </c>
      <c r="C29" s="124" t="s">
        <v>1289</v>
      </c>
      <c r="D29" s="160" t="s">
        <v>1764</v>
      </c>
      <c r="E29" s="124" t="s">
        <v>1492</v>
      </c>
      <c r="G29" s="8" t="str">
        <f t="shared" ca="1" si="1"/>
        <v>TB/HIV- TB/HIV collaborative interventions- TB patients with known HIV status</v>
      </c>
      <c r="H29" s="17" t="s">
        <v>42</v>
      </c>
      <c r="I29" s="124" t="s">
        <v>1339</v>
      </c>
      <c r="J29" s="115" t="s">
        <v>1462</v>
      </c>
      <c r="K29" s="130" t="s">
        <v>91</v>
      </c>
    </row>
    <row r="30" spans="1:11" ht="15" x14ac:dyDescent="0.15">
      <c r="A30" s="8" t="str">
        <f t="shared" ca="1" si="2"/>
        <v>Programmatic Gap</v>
      </c>
      <c r="B30" s="17" t="s">
        <v>9</v>
      </c>
      <c r="C30" s="124" t="s">
        <v>1290</v>
      </c>
      <c r="D30" s="161" t="s">
        <v>1765</v>
      </c>
      <c r="E30" s="124" t="s">
        <v>1493</v>
      </c>
      <c r="G30" s="8" t="str">
        <f t="shared" ca="1" si="1"/>
        <v>Coverage Indicator:
Proportion of registered new and relapse TB patients with documented HIV status</v>
      </c>
      <c r="H30" s="17" t="s">
        <v>478</v>
      </c>
      <c r="I30" s="125" t="s">
        <v>1707</v>
      </c>
      <c r="J30" s="124" t="s">
        <v>1409</v>
      </c>
      <c r="K30" s="124" t="s">
        <v>1565</v>
      </c>
    </row>
    <row r="31" spans="1:11" ht="15" x14ac:dyDescent="0.15">
      <c r="A31" s="8" t="str">
        <f t="shared" ca="1" si="2"/>
        <v>D. Expected annual gap in meeting the need: A - C</v>
      </c>
      <c r="B31" s="17" t="s">
        <v>54</v>
      </c>
      <c r="C31" s="124" t="s">
        <v>1291</v>
      </c>
      <c r="D31" s="160" t="s">
        <v>1766</v>
      </c>
      <c r="E31" s="124" t="s">
        <v>87</v>
      </c>
      <c r="G31" s="8" t="str">
        <f t="shared" ca="1" si="1"/>
        <v>Estimated population in need/at risk:
Refers to the total number of new and relapse TB patients registered</v>
      </c>
      <c r="H31" s="17" t="s">
        <v>479</v>
      </c>
      <c r="I31" s="156" t="s">
        <v>1708</v>
      </c>
      <c r="J31" s="124" t="s">
        <v>1410</v>
      </c>
      <c r="K31" s="124" t="s">
        <v>1566</v>
      </c>
    </row>
    <row r="32" spans="1:11" ht="15" x14ac:dyDescent="0.15">
      <c r="A32" s="8" t="str">
        <f t="shared" ca="1" si="2"/>
        <v>Country Need Covered with the Allocation Amount</v>
      </c>
      <c r="B32" s="17" t="s">
        <v>109</v>
      </c>
      <c r="C32" s="124" t="s">
        <v>1292</v>
      </c>
      <c r="D32" s="160" t="s">
        <v>1767</v>
      </c>
      <c r="E32" s="124" t="s">
        <v>1494</v>
      </c>
      <c r="G32"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2" s="17" t="s">
        <v>480</v>
      </c>
      <c r="I32" s="125" t="s">
        <v>1709</v>
      </c>
      <c r="J32" s="160" t="s">
        <v>1799</v>
      </c>
      <c r="K32" s="124" t="s">
        <v>1567</v>
      </c>
    </row>
    <row r="33" spans="1:12" ht="15" x14ac:dyDescent="0.15">
      <c r="A33" s="8" t="str">
        <f t="shared" ca="1" si="2"/>
        <v>E. Targets to be financed by allocation amount</v>
      </c>
      <c r="B33" s="17" t="s">
        <v>36</v>
      </c>
      <c r="C33" s="124" t="s">
        <v>1293</v>
      </c>
      <c r="D33" s="124" t="s">
        <v>1368</v>
      </c>
      <c r="E33" s="124" t="s">
        <v>88</v>
      </c>
      <c r="G33" s="8" t="str">
        <f t="shared" ca="1" si="1"/>
        <v>Programmatic Gap:
The programmatic gap is calculated based on total need (row A).</v>
      </c>
      <c r="H33" s="17" t="s">
        <v>37</v>
      </c>
      <c r="I33" s="312" t="s">
        <v>1699</v>
      </c>
      <c r="J33" s="162" t="s">
        <v>1800</v>
      </c>
      <c r="K33" s="124" t="s">
        <v>1555</v>
      </c>
    </row>
    <row r="34" spans="1:12" ht="15" x14ac:dyDescent="0.15">
      <c r="A34" s="8" t="str">
        <f t="shared" ca="1" si="2"/>
        <v>F. Coverage from allocation amount and other resources: E + C</v>
      </c>
      <c r="B34" s="17" t="s">
        <v>944</v>
      </c>
      <c r="C34" s="124" t="s">
        <v>1294</v>
      </c>
      <c r="D34" s="124" t="s">
        <v>1369</v>
      </c>
      <c r="E34" s="124" t="s">
        <v>1495</v>
      </c>
      <c r="G34" s="8" t="str">
        <f t="shared" ca="1" si="1"/>
        <v>Comments/Assumptions:
1) Specify the target area
2) Specify who are the other sources of funding</v>
      </c>
      <c r="H34" s="17" t="s">
        <v>44</v>
      </c>
      <c r="I34" s="124" t="s">
        <v>1340</v>
      </c>
      <c r="J34" s="124" t="s">
        <v>70</v>
      </c>
      <c r="K34" s="124" t="s">
        <v>90</v>
      </c>
    </row>
    <row r="35" spans="1:12" ht="15" x14ac:dyDescent="0.15">
      <c r="A35" s="8" t="str">
        <f t="shared" ca="1" si="2"/>
        <v xml:space="preserve">G. Remaining gap: A - F </v>
      </c>
      <c r="B35" s="17" t="s">
        <v>112</v>
      </c>
      <c r="C35" s="124" t="s">
        <v>1295</v>
      </c>
      <c r="D35" s="160" t="s">
        <v>1768</v>
      </c>
      <c r="E35" s="124" t="s">
        <v>1496</v>
      </c>
      <c r="G35" s="8" t="str">
        <f t="shared" ca="1" si="1"/>
        <v>TB/HIV- TB/HIV collaborative interventions- HIV positive TB patients on ART</v>
      </c>
      <c r="H35" s="17" t="s">
        <v>96</v>
      </c>
      <c r="I35" s="156" t="s">
        <v>1710</v>
      </c>
      <c r="J35" s="115" t="s">
        <v>1463</v>
      </c>
      <c r="K35" s="130" t="s">
        <v>92</v>
      </c>
    </row>
    <row r="36" spans="1:12" ht="15" x14ac:dyDescent="0.15">
      <c r="A36" s="8">
        <f t="shared" ca="1" si="2"/>
        <v>0</v>
      </c>
      <c r="C36" s="17"/>
      <c r="G36" s="8" t="str">
        <f t="shared" ca="1" si="1"/>
        <v>Coverage indicator:
Percentage of HIV-positive new and relapse TB patients on ART during TB treatment</v>
      </c>
      <c r="H36" s="17" t="s">
        <v>1664</v>
      </c>
      <c r="I36" s="114" t="s">
        <v>1676</v>
      </c>
      <c r="J36" s="115" t="s">
        <v>1667</v>
      </c>
      <c r="K36" s="130" t="s">
        <v>1568</v>
      </c>
    </row>
    <row r="37" spans="1:12" s="16" customFormat="1" ht="15" x14ac:dyDescent="0.15">
      <c r="A37" s="8">
        <f t="shared" ca="1" si="2"/>
        <v>0</v>
      </c>
      <c r="B37" s="8"/>
      <c r="C37" s="17"/>
      <c r="D37" s="17"/>
      <c r="E37" s="8"/>
      <c r="F37" s="15"/>
      <c r="G37" s="8" t="str">
        <f t="shared" ca="1" si="1"/>
        <v>Estimated population in need/at risk:
Refers to the total number of expected HIV positive new and relapses TB patients registered in the period</v>
      </c>
      <c r="H37" s="17" t="s">
        <v>481</v>
      </c>
      <c r="I37" s="156" t="s">
        <v>1711</v>
      </c>
      <c r="J37" s="124" t="s">
        <v>1411</v>
      </c>
      <c r="K37" s="124" t="s">
        <v>1569</v>
      </c>
      <c r="L37" s="8"/>
    </row>
    <row r="38" spans="1:12" ht="15" x14ac:dyDescent="0.15">
      <c r="A38" s="15"/>
      <c r="B38" s="15"/>
      <c r="C38" s="15"/>
      <c r="D38" s="15"/>
      <c r="E38" s="15"/>
      <c r="G38" s="8" t="str">
        <f t="shared" ca="1" si="1"/>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H38" s="17" t="s">
        <v>482</v>
      </c>
      <c r="I38" s="125" t="s">
        <v>1712</v>
      </c>
      <c r="J38" s="160" t="s">
        <v>1801</v>
      </c>
      <c r="K38" s="124" t="s">
        <v>1570</v>
      </c>
    </row>
    <row r="39" spans="1:12" ht="15" x14ac:dyDescent="0.15">
      <c r="A39" s="8" t="str">
        <f t="shared" ref="A39:A53" ca="1" si="3">OFFSET($B39,0,LangOffset,1,1)</f>
        <v>Male Circumcision</v>
      </c>
      <c r="B39" s="17" t="s">
        <v>20</v>
      </c>
      <c r="C39" s="124" t="s">
        <v>1296</v>
      </c>
      <c r="D39" s="124" t="s">
        <v>67</v>
      </c>
      <c r="E39" s="124" t="s">
        <v>1497</v>
      </c>
      <c r="G39" s="8" t="str">
        <f t="shared" ca="1" si="1"/>
        <v>Programmatic Gap:
The programmatic gap is calculated based on total need (row A)</v>
      </c>
      <c r="H39" s="17" t="s">
        <v>43</v>
      </c>
      <c r="I39" s="125" t="s">
        <v>1699</v>
      </c>
      <c r="J39" s="162" t="s">
        <v>1800</v>
      </c>
      <c r="K39" s="124" t="s">
        <v>1555</v>
      </c>
    </row>
    <row r="40" spans="1:12" ht="15" x14ac:dyDescent="0.15">
      <c r="A40" s="8" t="str">
        <f t="shared" ca="1" si="3"/>
        <v>Prevention programs for general population- male circumcision</v>
      </c>
      <c r="B40" s="17" t="s">
        <v>149</v>
      </c>
      <c r="C40" s="114" t="s">
        <v>1467</v>
      </c>
      <c r="D40" s="124" t="s">
        <v>1370</v>
      </c>
      <c r="E40" s="115" t="s">
        <v>1749</v>
      </c>
      <c r="G40" s="8" t="str">
        <f t="shared" ca="1" si="1"/>
        <v>Comments/Assumptions:
1) Specify the target area
2) Specify who are the other sources of funding</v>
      </c>
      <c r="H40" s="17" t="s">
        <v>44</v>
      </c>
      <c r="I40" s="124" t="s">
        <v>1340</v>
      </c>
      <c r="J40" s="124" t="s">
        <v>70</v>
      </c>
      <c r="K40" s="124" t="s">
        <v>90</v>
      </c>
    </row>
    <row r="41" spans="1:12" ht="15" x14ac:dyDescent="0.15">
      <c r="A41" s="8" t="str">
        <f t="shared" ca="1" si="3"/>
        <v xml:space="preserve">Number of medical male circumcisions performed </v>
      </c>
      <c r="B41" s="17" t="s">
        <v>158</v>
      </c>
      <c r="C41" s="124" t="s">
        <v>1297</v>
      </c>
      <c r="D41" s="124" t="s">
        <v>1371</v>
      </c>
      <c r="E41" s="124" t="s">
        <v>1498</v>
      </c>
      <c r="G41" s="8" t="str">
        <f t="shared" ca="1" si="1"/>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H41" s="17" t="s">
        <v>1674</v>
      </c>
      <c r="I41" s="156" t="s">
        <v>1713</v>
      </c>
      <c r="J41" s="160" t="s">
        <v>1802</v>
      </c>
      <c r="K41" s="124" t="s">
        <v>1571</v>
      </c>
      <c r="L41" s="16"/>
    </row>
    <row r="42" spans="1:12" ht="15" x14ac:dyDescent="0.15">
      <c r="A42" s="8" t="str">
        <f t="shared" ca="1" si="3"/>
        <v>Country target already covered</v>
      </c>
      <c r="B42" s="17" t="s">
        <v>53</v>
      </c>
      <c r="C42" s="124" t="s">
        <v>1298</v>
      </c>
      <c r="D42" s="124" t="s">
        <v>1372</v>
      </c>
      <c r="E42" s="124" t="s">
        <v>1499</v>
      </c>
      <c r="G42" s="8" t="str">
        <f t="shared" ca="1" si="1"/>
        <v>Coverage indicator: 
Percentage of the key population reached with prevention programs- defined package of services</v>
      </c>
      <c r="H42" s="17" t="s">
        <v>484</v>
      </c>
      <c r="I42" s="125" t="s">
        <v>1669</v>
      </c>
      <c r="J42" s="124" t="s">
        <v>1412</v>
      </c>
      <c r="K42" s="124" t="s">
        <v>1572</v>
      </c>
    </row>
    <row r="43" spans="1:12" ht="15" x14ac:dyDescent="0.15">
      <c r="A43" s="8" t="str">
        <f t="shared" ca="1" si="3"/>
        <v>C1. Country target planned to be covered by domestic resources</v>
      </c>
      <c r="B43" s="17" t="s">
        <v>443</v>
      </c>
      <c r="C43" s="124" t="s">
        <v>1299</v>
      </c>
      <c r="D43" s="124" t="s">
        <v>1373</v>
      </c>
      <c r="E43" s="124" t="s">
        <v>1500</v>
      </c>
      <c r="G43" s="8" t="str">
        <f t="shared" ca="1" si="1"/>
        <v>Estimated population in need/ at risk:
Refers to estimated number of people in the specified key population</v>
      </c>
      <c r="H43" s="17" t="s">
        <v>485</v>
      </c>
      <c r="I43" s="156" t="s">
        <v>1714</v>
      </c>
      <c r="J43" s="124" t="s">
        <v>1413</v>
      </c>
      <c r="K43" s="124" t="s">
        <v>1573</v>
      </c>
    </row>
    <row r="44" spans="1:12" ht="15" x14ac:dyDescent="0.15">
      <c r="A44" s="8" t="str">
        <f t="shared" ca="1" si="3"/>
        <v>C2. Country target planned to be covered by external resources</v>
      </c>
      <c r="B44" s="17" t="s">
        <v>444</v>
      </c>
      <c r="C44" s="124" t="s">
        <v>1300</v>
      </c>
      <c r="D44" s="124" t="s">
        <v>1374</v>
      </c>
      <c r="E44" s="124" t="s">
        <v>1501</v>
      </c>
      <c r="G44" s="8" t="str">
        <f t="shared" ca="1" si="1"/>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H44" s="17" t="s">
        <v>486</v>
      </c>
      <c r="I44" s="156" t="s">
        <v>1715</v>
      </c>
      <c r="J44" s="160" t="s">
        <v>1803</v>
      </c>
      <c r="K44" s="124" t="s">
        <v>1574</v>
      </c>
    </row>
    <row r="45" spans="1:12" ht="15" x14ac:dyDescent="0.15">
      <c r="A45" s="8" t="str">
        <f t="shared" ca="1" si="3"/>
        <v>C. Total country target already covered</v>
      </c>
      <c r="B45" s="17" t="s">
        <v>118</v>
      </c>
      <c r="C45" s="124" t="s">
        <v>1301</v>
      </c>
      <c r="D45" s="124" t="s">
        <v>1375</v>
      </c>
      <c r="E45" s="124" t="s">
        <v>1502</v>
      </c>
      <c r="G45" s="8" t="str">
        <f t="shared" ca="1" si="1"/>
        <v>Programmatic Gap:
The programmatic gap is calculated based on total need (row A)</v>
      </c>
      <c r="H45" s="17" t="s">
        <v>43</v>
      </c>
      <c r="I45" s="157" t="s">
        <v>1716</v>
      </c>
      <c r="J45" s="162" t="s">
        <v>1804</v>
      </c>
      <c r="K45" s="124" t="s">
        <v>1555</v>
      </c>
    </row>
    <row r="46" spans="1:12" ht="15" x14ac:dyDescent="0.15">
      <c r="A46" s="8" t="str">
        <f t="shared" ca="1" si="3"/>
        <v>D. Expected annual gap in meeting the country target: B - C</v>
      </c>
      <c r="B46" s="17" t="s">
        <v>945</v>
      </c>
      <c r="C46" s="124" t="s">
        <v>1302</v>
      </c>
      <c r="D46" s="160" t="s">
        <v>1769</v>
      </c>
      <c r="E46" s="124" t="s">
        <v>1503</v>
      </c>
      <c r="G46" s="8" t="str">
        <f t="shared" ca="1" si="1"/>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H46" s="17" t="s">
        <v>45</v>
      </c>
      <c r="I46" s="124" t="s">
        <v>1341</v>
      </c>
      <c r="J46" s="160" t="s">
        <v>1805</v>
      </c>
      <c r="K46" s="124" t="s">
        <v>1575</v>
      </c>
    </row>
    <row r="47" spans="1:12" ht="15" x14ac:dyDescent="0.15">
      <c r="A47" s="8" t="str">
        <f t="shared" ca="1" si="3"/>
        <v>Country Target Covered with the Allocation Amount</v>
      </c>
      <c r="B47" s="17" t="s">
        <v>946</v>
      </c>
      <c r="C47" s="124" t="s">
        <v>1303</v>
      </c>
      <c r="D47" s="124" t="s">
        <v>1376</v>
      </c>
      <c r="E47" s="124" t="s">
        <v>1504</v>
      </c>
      <c r="G47" s="8" t="str">
        <f t="shared" ca="1" si="1"/>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H47" s="17" t="s">
        <v>1670</v>
      </c>
      <c r="I47" s="125" t="s">
        <v>1717</v>
      </c>
      <c r="J47" s="160" t="s">
        <v>1806</v>
      </c>
      <c r="K47" s="124" t="s">
        <v>1576</v>
      </c>
    </row>
    <row r="48" spans="1:12" ht="15" x14ac:dyDescent="0.15">
      <c r="A48" s="8" t="str">
        <f t="shared" ca="1" si="3"/>
        <v xml:space="preserve">G. Remaining gap: B - F </v>
      </c>
      <c r="B48" s="17" t="s">
        <v>113</v>
      </c>
      <c r="C48" s="124" t="s">
        <v>1304</v>
      </c>
      <c r="D48" s="160" t="s">
        <v>1770</v>
      </c>
      <c r="E48" s="124" t="s">
        <v>1505</v>
      </c>
      <c r="G48" s="8" t="str">
        <f t="shared" ca="1" si="1"/>
        <v xml:space="preserve">Coverage indicator: Percentage of the key population that have received an HIV test during the reporting period and who know their results </v>
      </c>
      <c r="H48" s="17" t="s">
        <v>487</v>
      </c>
      <c r="I48" s="156" t="s">
        <v>1718</v>
      </c>
      <c r="J48" s="124" t="s">
        <v>1414</v>
      </c>
      <c r="K48" s="124" t="s">
        <v>1577</v>
      </c>
    </row>
    <row r="49" spans="1:11" ht="15" x14ac:dyDescent="0.15">
      <c r="A49" s="8" t="str">
        <f t="shared" ca="1" si="3"/>
        <v>All "%" targets from rows C to G are based on numerical target in row B.</v>
      </c>
      <c r="B49" s="17" t="s">
        <v>947</v>
      </c>
      <c r="C49" s="156" t="s">
        <v>1685</v>
      </c>
      <c r="D49" s="160" t="s">
        <v>1771</v>
      </c>
      <c r="E49" s="124" t="s">
        <v>1506</v>
      </c>
      <c r="G49" s="8" t="str">
        <f t="shared" ca="1" si="1"/>
        <v>Estimated population in need/ at risk:
Refers to estimated number of people in the specified key population</v>
      </c>
      <c r="H49" s="17" t="s">
        <v>485</v>
      </c>
      <c r="I49" s="156" t="s">
        <v>1714</v>
      </c>
      <c r="J49" s="124" t="s">
        <v>1413</v>
      </c>
      <c r="K49" s="124" t="s">
        <v>1578</v>
      </c>
    </row>
    <row r="50" spans="1:11" ht="15" x14ac:dyDescent="0.15">
      <c r="A50" s="8">
        <f t="shared" ca="1" si="3"/>
        <v>0</v>
      </c>
      <c r="B50" s="15"/>
      <c r="C50" s="15"/>
      <c r="D50" s="15"/>
      <c r="E50" s="15"/>
      <c r="G50" s="8" t="str">
        <f t="shared" ca="1" si="1"/>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H50" s="17" t="s">
        <v>488</v>
      </c>
      <c r="I50" s="125" t="s">
        <v>1719</v>
      </c>
      <c r="J50" s="160" t="s">
        <v>1807</v>
      </c>
      <c r="K50" s="124" t="s">
        <v>1579</v>
      </c>
    </row>
    <row r="51" spans="1:11" ht="15" x14ac:dyDescent="0.15">
      <c r="A51" s="8" t="str">
        <f t="shared" ca="1" si="3"/>
        <v>Prevention programs for key populations-PrEP</v>
      </c>
      <c r="B51" s="17" t="s">
        <v>459</v>
      </c>
      <c r="C51" s="124" t="s">
        <v>1305</v>
      </c>
      <c r="D51" s="124" t="s">
        <v>1377</v>
      </c>
      <c r="E51" s="124" t="s">
        <v>1507</v>
      </c>
      <c r="G51" s="8" t="str">
        <f t="shared" ca="1" si="1"/>
        <v>Programmatic Gap:
The programmatic gap is calculated based on total need (row A)</v>
      </c>
      <c r="H51" s="17" t="s">
        <v>43</v>
      </c>
      <c r="I51" s="157" t="s">
        <v>1716</v>
      </c>
      <c r="J51" s="162" t="s">
        <v>1804</v>
      </c>
      <c r="K51" s="124" t="s">
        <v>1555</v>
      </c>
    </row>
    <row r="52" spans="1:11" ht="15" x14ac:dyDescent="0.15">
      <c r="A52" s="8" t="str">
        <f t="shared" ca="1" si="3"/>
        <v>Percentage of the key population using PrEP in priority PrEP populations</v>
      </c>
      <c r="B52" s="17" t="s">
        <v>458</v>
      </c>
      <c r="C52" s="156" t="s">
        <v>1686</v>
      </c>
      <c r="D52" s="124" t="s">
        <v>1378</v>
      </c>
      <c r="E52" s="115" t="s">
        <v>1750</v>
      </c>
      <c r="G52" s="100" t="str">
        <f t="shared" ca="1" si="1"/>
        <v>Comments/Assumptions:
1) Specify the target area
2) Specify who are the other sources of funding</v>
      </c>
      <c r="H52" s="17" t="s">
        <v>44</v>
      </c>
      <c r="I52" s="124" t="s">
        <v>1340</v>
      </c>
      <c r="J52" s="124" t="s">
        <v>70</v>
      </c>
      <c r="K52" s="124" t="s">
        <v>90</v>
      </c>
    </row>
    <row r="53" spans="1:11" ht="15" x14ac:dyDescent="0.15">
      <c r="A53" s="8" t="str">
        <f t="shared" ca="1" si="3"/>
        <v>PrEP Programmatic Gap Table</v>
      </c>
      <c r="B53" s="17" t="s">
        <v>948</v>
      </c>
      <c r="C53" s="124" t="s">
        <v>1306</v>
      </c>
      <c r="D53" s="160" t="s">
        <v>1772</v>
      </c>
      <c r="E53" s="124" t="s">
        <v>1508</v>
      </c>
      <c r="G53" s="8" t="str">
        <f t="shared" ca="1" si="1"/>
        <v>"NSP gap table" Tab</v>
      </c>
      <c r="H53" s="17" t="s">
        <v>460</v>
      </c>
      <c r="I53" s="158" t="s">
        <v>1342</v>
      </c>
      <c r="J53" s="160" t="s">
        <v>1808</v>
      </c>
      <c r="K53" s="124" t="s">
        <v>1580</v>
      </c>
    </row>
    <row r="54" spans="1:11" ht="15" x14ac:dyDescent="0.15">
      <c r="A54" s="15"/>
      <c r="B54" s="15"/>
      <c r="C54" s="15"/>
      <c r="D54" s="15"/>
      <c r="E54" s="15"/>
      <c r="G54" s="8" t="str">
        <f t="shared" ca="1" si="1"/>
        <v>Prevention programs for PWID and their partners-  Needle and syringe programs</v>
      </c>
      <c r="H54" s="17" t="s">
        <v>509</v>
      </c>
      <c r="I54" s="115" t="s">
        <v>1679</v>
      </c>
      <c r="J54" s="160" t="s">
        <v>1809</v>
      </c>
      <c r="K54" s="130" t="s">
        <v>1581</v>
      </c>
    </row>
    <row r="55" spans="1:11" ht="15" x14ac:dyDescent="0.15">
      <c r="A55" s="8" t="str">
        <f t="shared" ref="A55:A83" ca="1" si="4">OFFSET($B55,0,LangOffset,1,1)</f>
        <v>HIV/AIDS Programmatic Gap Table - Condoms</v>
      </c>
      <c r="B55" s="17" t="s">
        <v>953</v>
      </c>
      <c r="C55" s="124" t="s">
        <v>1307</v>
      </c>
      <c r="D55" s="160" t="s">
        <v>1773</v>
      </c>
      <c r="E55" s="124" t="s">
        <v>1509</v>
      </c>
      <c r="G55" s="8" t="str">
        <f t="shared" ca="1" si="1"/>
        <v xml:space="preserve">Coverage indicator: Number of needles and syringes distributed </v>
      </c>
      <c r="H55" s="17" t="s">
        <v>510</v>
      </c>
      <c r="I55" s="124" t="s">
        <v>1343</v>
      </c>
      <c r="J55" s="124" t="s">
        <v>1415</v>
      </c>
      <c r="K55" s="124" t="s">
        <v>1582</v>
      </c>
    </row>
    <row r="56" spans="1:11" ht="15" x14ac:dyDescent="0.15">
      <c r="A56" s="8" t="str">
        <f t="shared" ca="1" si="4"/>
        <v>Prevention programs for general population</v>
      </c>
      <c r="B56" s="17" t="s">
        <v>949</v>
      </c>
      <c r="C56" s="114" t="s">
        <v>1468</v>
      </c>
      <c r="D56" s="124" t="s">
        <v>1379</v>
      </c>
      <c r="E56" s="115" t="s">
        <v>1751</v>
      </c>
      <c r="G56" s="8" t="str">
        <f t="shared" ca="1" si="1"/>
        <v xml:space="preserve">Estimated population in need/ at risk:
Refers to estimated number of PWID </v>
      </c>
      <c r="H56" s="17" t="s">
        <v>97</v>
      </c>
      <c r="I56" s="157" t="s">
        <v>1720</v>
      </c>
      <c r="J56" s="124" t="s">
        <v>1810</v>
      </c>
      <c r="K56" s="124" t="s">
        <v>1583</v>
      </c>
    </row>
    <row r="57" spans="1:11" ht="15" x14ac:dyDescent="0.15">
      <c r="A57" s="8" t="str">
        <f t="shared" ca="1" si="4"/>
        <v>Number of condoms distributed (male and female)</v>
      </c>
      <c r="B57" s="17" t="s">
        <v>98</v>
      </c>
      <c r="C57" s="124" t="s">
        <v>987</v>
      </c>
      <c r="D57" s="124" t="s">
        <v>1380</v>
      </c>
      <c r="E57" s="124" t="s">
        <v>1510</v>
      </c>
      <c r="G57" s="8" t="str">
        <f t="shared" ca="1" si="1"/>
        <v xml:space="preserve">Needles and syringes to be distributed per person per year: 
Specify the number of needles and syringes planned to be distributed per person per year.
Refer to WHO guidance for further details: </v>
      </c>
      <c r="H57" s="17" t="s">
        <v>511</v>
      </c>
      <c r="I57" s="125" t="s">
        <v>1721</v>
      </c>
      <c r="J57" s="124" t="s">
        <v>1811</v>
      </c>
      <c r="K57" s="124" t="s">
        <v>1584</v>
      </c>
    </row>
    <row r="58" spans="1:11" ht="15" x14ac:dyDescent="0.15">
      <c r="A58" s="8" t="str">
        <f t="shared" ca="1" si="4"/>
        <v>general population</v>
      </c>
      <c r="B58" s="17" t="s">
        <v>138</v>
      </c>
      <c r="C58" s="124" t="s">
        <v>964</v>
      </c>
      <c r="D58" s="124" t="s">
        <v>1381</v>
      </c>
      <c r="E58" s="115" t="s">
        <v>1752</v>
      </c>
      <c r="G58" s="8" t="str">
        <f t="shared" ca="1" si="1"/>
        <v xml:space="preserve">Tool to Set and Monitor Targets for HIV Prevention, Diagnosis, Treatment and Care for Key Populations, July 2015 (page 40-41)
http://apps.who.int/iris/bitstream/10665/177992/1/9789241508995_eng.pdf?ua=1&amp;ua=1 </v>
      </c>
      <c r="H58" s="17" t="s">
        <v>464</v>
      </c>
      <c r="I58" s="158" t="s">
        <v>1344</v>
      </c>
      <c r="J58" s="124" t="s">
        <v>1416</v>
      </c>
      <c r="K58" s="124" t="s">
        <v>1585</v>
      </c>
    </row>
    <row r="59" spans="1:11" ht="15" x14ac:dyDescent="0.15">
      <c r="A59" s="8" t="str">
        <f t="shared" ca="1" si="4"/>
        <v>A1. Total male condoms needed</v>
      </c>
      <c r="B59" s="17" t="s">
        <v>99</v>
      </c>
      <c r="C59" s="125" t="s">
        <v>1363</v>
      </c>
      <c r="D59" s="124" t="s">
        <v>1382</v>
      </c>
      <c r="E59" s="124" t="s">
        <v>1511</v>
      </c>
      <c r="G59" s="8" t="str">
        <f t="shared" ca="1" si="1"/>
        <v>Possible targets: Low ←100 ← Mid →200→High
Note that the levels required for the prevention of HCV are likely to be much higher than those proposed here.
This number should still be calculated even if data on the number of needles– syringes sold by pharmacies is not available.</v>
      </c>
      <c r="H59" s="17" t="s">
        <v>463</v>
      </c>
      <c r="I59" s="125" t="s">
        <v>1722</v>
      </c>
      <c r="J59" s="160" t="s">
        <v>1812</v>
      </c>
      <c r="K59" s="124" t="s">
        <v>1586</v>
      </c>
    </row>
    <row r="60" spans="1:11" ht="15" x14ac:dyDescent="0.15">
      <c r="A60" s="8" t="str">
        <f t="shared" ca="1" si="4"/>
        <v>A2. Total female condoms needed</v>
      </c>
      <c r="B60" s="17" t="s">
        <v>100</v>
      </c>
      <c r="C60" s="125" t="s">
        <v>1364</v>
      </c>
      <c r="D60" s="124" t="s">
        <v>1383</v>
      </c>
      <c r="E60" s="124" t="s">
        <v>1512</v>
      </c>
      <c r="G60" s="8" t="str">
        <f t="shared" ca="1" si="1"/>
        <v>Total needles and syringes needed:
It refers to the estimated number of needles and syringes needed for distribution each year based on the needles and syringes needed per person per year.</v>
      </c>
      <c r="H60" s="17" t="s">
        <v>512</v>
      </c>
      <c r="I60" s="125" t="s">
        <v>1723</v>
      </c>
      <c r="J60" s="124" t="s">
        <v>1417</v>
      </c>
      <c r="K60" s="124" t="s">
        <v>1587</v>
      </c>
    </row>
    <row r="61" spans="1:11" ht="15" x14ac:dyDescent="0.15">
      <c r="A61" s="8" t="str">
        <f t="shared" ca="1" si="4"/>
        <v>B1. Country targets- male condoms
(from National Strategic Plan)</v>
      </c>
      <c r="B61" s="17" t="s">
        <v>101</v>
      </c>
      <c r="C61" s="124" t="s">
        <v>1308</v>
      </c>
      <c r="D61" s="160" t="s">
        <v>1774</v>
      </c>
      <c r="E61" s="126" t="s">
        <v>1513</v>
      </c>
      <c r="G61" s="8" t="str">
        <f t="shared" ca="1" si="1"/>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H61" s="17" t="s">
        <v>513</v>
      </c>
      <c r="I61" s="125" t="s">
        <v>1724</v>
      </c>
      <c r="J61" s="160" t="s">
        <v>1813</v>
      </c>
      <c r="K61" s="124" t="s">
        <v>1588</v>
      </c>
    </row>
    <row r="62" spans="1:11" ht="15" x14ac:dyDescent="0.15">
      <c r="A62" s="8" t="str">
        <f t="shared" ca="1" si="4"/>
        <v>B2. Country targets- female condoms
(from National Strategic Plan)</v>
      </c>
      <c r="B62" s="17" t="s">
        <v>102</v>
      </c>
      <c r="C62" s="124" t="s">
        <v>1309</v>
      </c>
      <c r="D62" s="160" t="s">
        <v>1775</v>
      </c>
      <c r="E62" s="126" t="s">
        <v>1514</v>
      </c>
      <c r="G62" s="8">
        <f t="shared" ca="1" si="1"/>
        <v>0</v>
      </c>
      <c r="H62" s="17"/>
    </row>
    <row r="63" spans="1:11" ht="15" x14ac:dyDescent="0.15">
      <c r="A63" s="8" t="str">
        <f t="shared" ca="1" si="4"/>
        <v>Country Target Already Covered by funding resource</v>
      </c>
      <c r="B63" s="17" t="s">
        <v>442</v>
      </c>
      <c r="C63" s="124" t="s">
        <v>1310</v>
      </c>
      <c r="D63" s="124" t="s">
        <v>1384</v>
      </c>
      <c r="E63" s="124" t="s">
        <v>1515</v>
      </c>
      <c r="G63" s="8">
        <f t="shared" ca="1" si="1"/>
        <v>0</v>
      </c>
      <c r="H63" s="17"/>
    </row>
    <row r="64" spans="1:11" ht="15" x14ac:dyDescent="0.15">
      <c r="A64" s="8" t="str">
        <f t="shared" ca="1" si="4"/>
        <v>C1. Country target planned to be covered by domestic resources</v>
      </c>
      <c r="B64" s="17" t="s">
        <v>443</v>
      </c>
      <c r="C64" s="125" t="s">
        <v>1365</v>
      </c>
      <c r="D64" s="124" t="s">
        <v>1373</v>
      </c>
      <c r="E64" s="124" t="s">
        <v>1516</v>
      </c>
      <c r="G64" s="8" t="str">
        <f t="shared" ca="1" si="1"/>
        <v>Prevention programs for PWID and their partners-  OST and other drug dependence treatment for PWIDs</v>
      </c>
      <c r="H64" s="17" t="s">
        <v>489</v>
      </c>
      <c r="I64" s="122" t="s">
        <v>1680</v>
      </c>
      <c r="J64" s="123" t="s">
        <v>1681</v>
      </c>
      <c r="K64" s="130" t="s">
        <v>1589</v>
      </c>
    </row>
    <row r="65" spans="1:52" ht="15" x14ac:dyDescent="0.15">
      <c r="A65" s="8" t="str">
        <f t="shared" ca="1" si="4"/>
        <v>C2. Country target planned to be covered by external resources</v>
      </c>
      <c r="B65" s="17" t="s">
        <v>444</v>
      </c>
      <c r="C65" s="124" t="s">
        <v>1300</v>
      </c>
      <c r="D65" s="124" t="s">
        <v>1374</v>
      </c>
      <c r="E65" s="124" t="s">
        <v>1517</v>
      </c>
      <c r="G65" s="8" t="str">
        <f t="shared" ca="1" si="1"/>
        <v>Coverage indicator: Percentage of PWID on opioid substitution therapy</v>
      </c>
      <c r="H65" s="17" t="s">
        <v>490</v>
      </c>
      <c r="I65" s="124" t="s">
        <v>1345</v>
      </c>
      <c r="J65" s="124" t="s">
        <v>71</v>
      </c>
      <c r="K65" s="124" t="s">
        <v>1590</v>
      </c>
    </row>
    <row r="66" spans="1:52" ht="15" x14ac:dyDescent="0.15">
      <c r="A66" s="8" t="str">
        <f t="shared" ca="1" si="4"/>
        <v>C3. Total Country target planned to be covered (C1+C2)</v>
      </c>
      <c r="B66" s="17" t="s">
        <v>445</v>
      </c>
      <c r="C66" s="124" t="s">
        <v>1311</v>
      </c>
      <c r="D66" s="124" t="s">
        <v>1385</v>
      </c>
      <c r="E66" s="124" t="s">
        <v>1518</v>
      </c>
      <c r="G66" s="8" t="str">
        <f t="shared" ca="1" si="1"/>
        <v xml:space="preserve">Estimated population in need/ at risk:
Refers to  estimated number of PWID </v>
      </c>
      <c r="H66" s="17" t="s">
        <v>46</v>
      </c>
      <c r="I66" s="157" t="s">
        <v>1725</v>
      </c>
      <c r="J66" s="160" t="s">
        <v>1810</v>
      </c>
      <c r="K66" s="124" t="s">
        <v>1591</v>
      </c>
    </row>
    <row r="67" spans="1:52" ht="15" x14ac:dyDescent="0.15">
      <c r="A67" s="8" t="str">
        <f t="shared" ca="1" si="4"/>
        <v>Country Target Already Covered by type of condom</v>
      </c>
      <c r="B67" s="17" t="s">
        <v>446</v>
      </c>
      <c r="C67" s="124" t="s">
        <v>1312</v>
      </c>
      <c r="D67" s="124" t="s">
        <v>1386</v>
      </c>
      <c r="E67" s="124" t="s">
        <v>1519</v>
      </c>
      <c r="G67" s="8" t="str">
        <f t="shared" ca="1" si="1"/>
        <v>Country target:
1)  Refers to NSP or any other latest agreed country target
2) "#" refers to the number of PWID expected to receive opiod substitution therapy
3) "%" refers to the percentage of PWID receiving opioid substitution therapy among the estimated PWID</v>
      </c>
      <c r="H67" s="17" t="s">
        <v>47</v>
      </c>
      <c r="I67" s="156" t="s">
        <v>1726</v>
      </c>
      <c r="J67" s="160" t="s">
        <v>1814</v>
      </c>
      <c r="K67" s="124" t="s">
        <v>1592</v>
      </c>
    </row>
    <row r="68" spans="1:52" ht="15" x14ac:dyDescent="0.15">
      <c r="A68" s="8" t="str">
        <f t="shared" ca="1" si="4"/>
        <v>C4. Country target planned to be covered (domestic+external resources)- male condoms</v>
      </c>
      <c r="B68" s="17" t="s">
        <v>950</v>
      </c>
      <c r="C68" s="124" t="s">
        <v>1313</v>
      </c>
      <c r="D68" s="124" t="s">
        <v>1387</v>
      </c>
      <c r="E68" s="124" t="s">
        <v>1520</v>
      </c>
      <c r="G68" s="8" t="str">
        <f t="shared" ca="1" si="1"/>
        <v>Programmatic Gap:
The programmatic gap is calculated based on total need (row A)</v>
      </c>
      <c r="H68" s="17" t="s">
        <v>43</v>
      </c>
      <c r="I68" s="157" t="s">
        <v>1716</v>
      </c>
      <c r="J68" s="162" t="s">
        <v>1804</v>
      </c>
      <c r="K68" s="124" t="s">
        <v>1555</v>
      </c>
    </row>
    <row r="69" spans="1:52" ht="15" x14ac:dyDescent="0.15">
      <c r="A69" s="8" t="str">
        <f t="shared" ca="1" si="4"/>
        <v>C5. Country target planned to be covered (domestic+external resources)- female condoms</v>
      </c>
      <c r="B69" s="17" t="s">
        <v>951</v>
      </c>
      <c r="C69" s="124" t="s">
        <v>1314</v>
      </c>
      <c r="D69" s="124" t="s">
        <v>1388</v>
      </c>
      <c r="E69" s="124" t="s">
        <v>1521</v>
      </c>
      <c r="G69" s="8" t="str">
        <f t="shared" ca="1" si="1"/>
        <v>Comments/Assumptions:
1) Specify the target area
2) Specify who are the other sources of funding</v>
      </c>
      <c r="H69" s="17" t="s">
        <v>44</v>
      </c>
      <c r="I69" s="124" t="s">
        <v>1340</v>
      </c>
      <c r="J69" s="124" t="s">
        <v>70</v>
      </c>
      <c r="K69" s="124" t="s">
        <v>90</v>
      </c>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ht="15" x14ac:dyDescent="0.15">
      <c r="A70" s="8" t="str">
        <f t="shared" ca="1" si="4"/>
        <v>C6. Total Country target planned to be covered (male+female) (C4+C5)</v>
      </c>
      <c r="B70" s="17" t="s">
        <v>447</v>
      </c>
      <c r="C70" s="124" t="s">
        <v>1315</v>
      </c>
      <c r="D70" s="124" t="s">
        <v>1389</v>
      </c>
      <c r="E70" s="124" t="s">
        <v>1522</v>
      </c>
      <c r="G70" s="8" t="str">
        <f t="shared" ca="1" si="1"/>
        <v>"PrEP gap table" Tab</v>
      </c>
      <c r="H70" s="17" t="s">
        <v>461</v>
      </c>
      <c r="I70" s="159" t="s">
        <v>1727</v>
      </c>
      <c r="J70" s="160" t="s">
        <v>1815</v>
      </c>
      <c r="K70" s="124" t="s">
        <v>1593</v>
      </c>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s="17" customFormat="1" ht="15" x14ac:dyDescent="0.15">
      <c r="A71" s="8" t="str">
        <f t="shared" ca="1" si="4"/>
        <v>Programmatic Gap</v>
      </c>
      <c r="B71" s="17" t="s">
        <v>9</v>
      </c>
      <c r="C71" s="124" t="s">
        <v>1290</v>
      </c>
      <c r="D71" s="161" t="s">
        <v>1765</v>
      </c>
      <c r="E71" s="124" t="s">
        <v>1493</v>
      </c>
      <c r="F71" s="15"/>
      <c r="G71" s="17" t="str">
        <f t="shared" ca="1" si="1"/>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H71" s="17" t="s">
        <v>1671</v>
      </c>
      <c r="I71" s="125" t="s">
        <v>1728</v>
      </c>
      <c r="J71" s="160" t="s">
        <v>1816</v>
      </c>
      <c r="K71" s="124" t="s">
        <v>1594</v>
      </c>
    </row>
    <row r="72" spans="1:52" s="17" customFormat="1" ht="15" x14ac:dyDescent="0.15">
      <c r="A72" s="8" t="str">
        <f t="shared" ca="1" si="4"/>
        <v>D1. Expected annual gap in meeting the need- male condoms: B1 - C4</v>
      </c>
      <c r="B72" s="17" t="s">
        <v>448</v>
      </c>
      <c r="C72" s="124" t="s">
        <v>1316</v>
      </c>
      <c r="D72" s="160" t="s">
        <v>1776</v>
      </c>
      <c r="E72" s="124" t="s">
        <v>1523</v>
      </c>
      <c r="F72" s="15"/>
      <c r="G72" s="17" t="str">
        <f t="shared" ca="1" si="1"/>
        <v>Coverage indicator: Percentage of the key population using PrEP in priority PrEP populations</v>
      </c>
      <c r="H72" s="17" t="s">
        <v>491</v>
      </c>
      <c r="I72" s="124" t="s">
        <v>1346</v>
      </c>
      <c r="J72" s="124" t="s">
        <v>1418</v>
      </c>
      <c r="K72" s="124" t="s">
        <v>1595</v>
      </c>
    </row>
    <row r="73" spans="1:52" s="17" customFormat="1" ht="15" x14ac:dyDescent="0.15">
      <c r="A73" s="8" t="str">
        <f t="shared" ca="1" si="4"/>
        <v>D2. Expected annual gap in meeting the need- female condoms: B2 - C5</v>
      </c>
      <c r="B73" s="17" t="s">
        <v>451</v>
      </c>
      <c r="C73" s="124" t="s">
        <v>1317</v>
      </c>
      <c r="D73" s="160" t="s">
        <v>1777</v>
      </c>
      <c r="E73" s="124" t="s">
        <v>1524</v>
      </c>
      <c r="F73" s="15"/>
      <c r="G73" s="17" t="str">
        <f t="shared" ca="1" si="1"/>
        <v>Estimated population in need/ at risk:
Refers to estimated number of people in the specified key population in the specified year. 
Provide data source/reference/assumptions used for estimating the population in need in the comments box.</v>
      </c>
      <c r="H73" s="17" t="s">
        <v>492</v>
      </c>
      <c r="I73" s="156" t="s">
        <v>1729</v>
      </c>
      <c r="J73" s="124" t="s">
        <v>1419</v>
      </c>
      <c r="K73" s="124" t="s">
        <v>1596</v>
      </c>
    </row>
    <row r="74" spans="1:52" s="17" customFormat="1" ht="15" x14ac:dyDescent="0.15">
      <c r="A74" s="8" t="str">
        <f t="shared" ca="1" si="4"/>
        <v>Country Target Covered with the Allocation Amount</v>
      </c>
      <c r="B74" s="17" t="s">
        <v>946</v>
      </c>
      <c r="C74" s="124" t="s">
        <v>1303</v>
      </c>
      <c r="D74" s="124" t="s">
        <v>1390</v>
      </c>
      <c r="E74" s="124" t="s">
        <v>1504</v>
      </c>
      <c r="F74" s="15"/>
      <c r="G74" s="17" t="str">
        <f t="shared" ca="1" si="1"/>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H74" s="17" t="s">
        <v>493</v>
      </c>
      <c r="I74" s="125" t="s">
        <v>1730</v>
      </c>
      <c r="J74" s="160" t="s">
        <v>1817</v>
      </c>
      <c r="K74" s="124" t="s">
        <v>1597</v>
      </c>
    </row>
    <row r="75" spans="1:52" ht="15" x14ac:dyDescent="0.15">
      <c r="A75" s="8" t="str">
        <f t="shared" ca="1" si="4"/>
        <v>E1. Targets to be financed by allocation amount- male condoms</v>
      </c>
      <c r="B75" s="17" t="s">
        <v>103</v>
      </c>
      <c r="C75" s="124" t="s">
        <v>1318</v>
      </c>
      <c r="D75" s="124" t="s">
        <v>1391</v>
      </c>
      <c r="E75" s="124" t="s">
        <v>1525</v>
      </c>
      <c r="G75" s="99" t="str">
        <f t="shared" ca="1" si="1"/>
        <v>Programmatic Gap:
The programmatic gap is automatically calculated based on country target (row B)</v>
      </c>
      <c r="H75" s="17" t="s">
        <v>494</v>
      </c>
      <c r="I75" s="156" t="s">
        <v>1731</v>
      </c>
      <c r="J75" s="162" t="s">
        <v>1818</v>
      </c>
      <c r="K75" s="124" t="s">
        <v>1598</v>
      </c>
    </row>
    <row r="76" spans="1:52" ht="15" x14ac:dyDescent="0.15">
      <c r="A76" s="8" t="str">
        <f t="shared" ca="1" si="4"/>
        <v>E2. Targets to be financed by allocation amount- female condoms</v>
      </c>
      <c r="B76" s="17" t="s">
        <v>104</v>
      </c>
      <c r="C76" s="124" t="s">
        <v>1319</v>
      </c>
      <c r="D76" s="124" t="s">
        <v>1392</v>
      </c>
      <c r="E76" s="124" t="s">
        <v>1526</v>
      </c>
      <c r="G76" s="8" t="str">
        <f t="shared" ca="1" si="1"/>
        <v>"Condom gap tables" tab</v>
      </c>
      <c r="H76" s="17" t="s">
        <v>151</v>
      </c>
      <c r="I76" s="158" t="s">
        <v>1347</v>
      </c>
      <c r="J76" s="124" t="s">
        <v>1819</v>
      </c>
      <c r="K76" s="124" t="s">
        <v>1599</v>
      </c>
    </row>
    <row r="77" spans="1:52" ht="15" x14ac:dyDescent="0.15">
      <c r="A77" s="8" t="str">
        <f t="shared" ca="1" si="4"/>
        <v>F1. Coverage from allocation amount and other resources- male condoms:
 E1 + C4</v>
      </c>
      <c r="B77" s="17" t="s">
        <v>116</v>
      </c>
      <c r="C77" s="124" t="s">
        <v>1320</v>
      </c>
      <c r="D77" s="124" t="s">
        <v>1393</v>
      </c>
      <c r="E77" s="124" t="s">
        <v>1527</v>
      </c>
      <c r="G77" s="8" t="str">
        <f t="shared" ca="1" si="1"/>
        <v>Prevention programs for general population- condoms distributed</v>
      </c>
      <c r="H77" s="17" t="s">
        <v>495</v>
      </c>
      <c r="I77" s="124" t="s">
        <v>1348</v>
      </c>
      <c r="J77" s="124" t="s">
        <v>1420</v>
      </c>
      <c r="K77" s="124" t="s">
        <v>1600</v>
      </c>
    </row>
    <row r="78" spans="1:52" ht="15" x14ac:dyDescent="0.15">
      <c r="A78" s="8" t="str">
        <f t="shared" ca="1" si="4"/>
        <v>F2. Coverage from allocation amount and other resources- female condoms:
 E2 + C5</v>
      </c>
      <c r="B78" s="17" t="s">
        <v>117</v>
      </c>
      <c r="C78" s="124" t="s">
        <v>1321</v>
      </c>
      <c r="D78" s="124" t="s">
        <v>1394</v>
      </c>
      <c r="E78" s="124" t="s">
        <v>1528</v>
      </c>
      <c r="G78" s="8" t="str">
        <f t="shared" ca="1" si="1"/>
        <v xml:space="preserve">Coverage indicator: Number of condoms distributed (male and female) </v>
      </c>
      <c r="H78" s="17" t="s">
        <v>496</v>
      </c>
      <c r="I78" s="124" t="s">
        <v>1349</v>
      </c>
      <c r="J78" s="124" t="s">
        <v>1421</v>
      </c>
      <c r="K78" s="124" t="s">
        <v>1601</v>
      </c>
    </row>
    <row r="79" spans="1:52" ht="15" x14ac:dyDescent="0.15">
      <c r="A79" s="8" t="str">
        <f t="shared" ca="1" si="4"/>
        <v>G1. Remaining gap- male condoms: B1 - F1</v>
      </c>
      <c r="B79" s="17" t="s">
        <v>449</v>
      </c>
      <c r="C79" s="124" t="s">
        <v>1322</v>
      </c>
      <c r="D79" s="160" t="s">
        <v>1778</v>
      </c>
      <c r="E79" s="124" t="s">
        <v>1529</v>
      </c>
      <c r="G79" s="8" t="str">
        <f t="shared" ca="1" si="1"/>
        <v>Target population: This refers to the estimated number of people in the general population targeted for condom promotion and distribution</v>
      </c>
      <c r="H79" s="17" t="s">
        <v>497</v>
      </c>
      <c r="I79" s="156" t="s">
        <v>1732</v>
      </c>
      <c r="J79" s="124" t="s">
        <v>1422</v>
      </c>
      <c r="K79" s="124" t="s">
        <v>1602</v>
      </c>
    </row>
    <row r="80" spans="1:52" ht="15" x14ac:dyDescent="0.15">
      <c r="A80" s="8" t="str">
        <f t="shared" ca="1" si="4"/>
        <v>G2. Remaining gap- female condoms: B2 - F2</v>
      </c>
      <c r="B80" s="17" t="s">
        <v>450</v>
      </c>
      <c r="C80" s="124" t="s">
        <v>1323</v>
      </c>
      <c r="D80" s="160" t="s">
        <v>1779</v>
      </c>
      <c r="E80" s="124" t="s">
        <v>1530</v>
      </c>
      <c r="G80" s="8" t="str">
        <f t="shared" ca="1" si="1"/>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H80" s="17" t="s">
        <v>498</v>
      </c>
      <c r="I80" s="156" t="s">
        <v>1733</v>
      </c>
      <c r="J80" s="160" t="s">
        <v>1820</v>
      </c>
      <c r="K80" s="124" t="s">
        <v>1603</v>
      </c>
    </row>
    <row r="81" spans="1:11" ht="15" x14ac:dyDescent="0.15">
      <c r="A81" s="8" t="str">
        <f t="shared" ca="1" si="4"/>
        <v>All "%" targets from rows C to G are based on numerical target in row B1 and B2</v>
      </c>
      <c r="B81" s="17" t="s">
        <v>483</v>
      </c>
      <c r="C81" s="157" t="s">
        <v>1687</v>
      </c>
      <c r="D81" s="124" t="s">
        <v>1395</v>
      </c>
      <c r="E81" s="124" t="s">
        <v>1531</v>
      </c>
      <c r="G81" s="8" t="str">
        <f t="shared" ca="1" si="1"/>
        <v>Country target: 
1) Refers to NSP or any other latest agreed country target
2) # refers to the number of male and female condoms expected to be distributed by the program based on expected coverage of the general population</v>
      </c>
      <c r="H81" s="17" t="s">
        <v>499</v>
      </c>
      <c r="I81" s="125" t="s">
        <v>1734</v>
      </c>
      <c r="J81" s="160" t="s">
        <v>1821</v>
      </c>
      <c r="K81" s="124" t="s">
        <v>1604</v>
      </c>
    </row>
    <row r="82" spans="1:11" ht="15" x14ac:dyDescent="0.15">
      <c r="A82" s="8" t="str">
        <f t="shared" ca="1" si="4"/>
        <v>Prevention programs for key populations</v>
      </c>
      <c r="B82" s="17" t="s">
        <v>952</v>
      </c>
      <c r="C82" s="124" t="s">
        <v>1324</v>
      </c>
      <c r="D82" s="124" t="s">
        <v>1780</v>
      </c>
      <c r="E82" s="124" t="s">
        <v>1532</v>
      </c>
      <c r="G82" s="99" t="str">
        <f t="shared" ca="1" si="1"/>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H82" s="17" t="s">
        <v>500</v>
      </c>
      <c r="I82" s="156" t="s">
        <v>1735</v>
      </c>
      <c r="J82" s="160" t="s">
        <v>1822</v>
      </c>
      <c r="K82" s="124" t="s">
        <v>1605</v>
      </c>
    </row>
    <row r="83" spans="1:11" ht="15" x14ac:dyDescent="0.15">
      <c r="A83" s="8" t="str">
        <f t="shared" ca="1" si="4"/>
        <v>Number of condoms and lubricants distributed (male and female)</v>
      </c>
      <c r="B83" s="17" t="s">
        <v>168</v>
      </c>
      <c r="C83" s="124" t="s">
        <v>1325</v>
      </c>
      <c r="D83" s="124" t="s">
        <v>1396</v>
      </c>
      <c r="E83" s="124" t="s">
        <v>1533</v>
      </c>
      <c r="G83" s="8" t="str">
        <f t="shared" ca="1" si="1"/>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H83" s="17" t="s">
        <v>501</v>
      </c>
      <c r="I83" s="156" t="s">
        <v>1736</v>
      </c>
      <c r="J83" s="160" t="s">
        <v>1823</v>
      </c>
      <c r="K83" s="124" t="s">
        <v>1606</v>
      </c>
    </row>
    <row r="84" spans="1:11" ht="15" x14ac:dyDescent="0.15">
      <c r="A84" s="15"/>
      <c r="B84" s="15"/>
      <c r="C84" s="15"/>
      <c r="D84" s="15"/>
      <c r="E84" s="15"/>
      <c r="G84" s="8" t="str">
        <f t="shared" ca="1" si="1"/>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H84" s="17" t="s">
        <v>1672</v>
      </c>
      <c r="I84" s="156" t="s">
        <v>1737</v>
      </c>
      <c r="J84" s="160" t="s">
        <v>1824</v>
      </c>
      <c r="K84" s="124" t="s">
        <v>1607</v>
      </c>
    </row>
    <row r="85" spans="1:11" ht="15" x14ac:dyDescent="0.15">
      <c r="A85" s="8" t="str">
        <f t="shared" ref="A85:A110" ca="1" si="5">OFFSET($B85,0,LangOffset,1,1)</f>
        <v>Comprehensive prevention programs for PWIDs and their partners</v>
      </c>
      <c r="B85" s="17" t="s">
        <v>452</v>
      </c>
      <c r="C85" s="124" t="s">
        <v>1326</v>
      </c>
      <c r="D85" s="160" t="s">
        <v>1781</v>
      </c>
      <c r="E85" s="124" t="s">
        <v>1534</v>
      </c>
      <c r="G85" s="8" t="str">
        <f t="shared" ca="1" si="1"/>
        <v>Coverage indicator: Number of condoms and lubricants distributed (male and female)</v>
      </c>
      <c r="H85" s="17" t="s">
        <v>502</v>
      </c>
      <c r="I85" s="124" t="s">
        <v>1350</v>
      </c>
      <c r="J85" s="124" t="s">
        <v>1423</v>
      </c>
      <c r="K85" s="124" t="s">
        <v>1608</v>
      </c>
    </row>
    <row r="86" spans="1:11" ht="15" x14ac:dyDescent="0.15">
      <c r="A86" s="8" t="str">
        <f t="shared" ca="1" si="5"/>
        <v xml:space="preserve">Number of needles and syringes distributed </v>
      </c>
      <c r="B86" s="17" t="s">
        <v>453</v>
      </c>
      <c r="C86" s="124" t="s">
        <v>1327</v>
      </c>
      <c r="D86" s="124" t="s">
        <v>1397</v>
      </c>
      <c r="E86" s="124" t="s">
        <v>1535</v>
      </c>
      <c r="G86" s="8" t="str">
        <f t="shared" ca="1" si="1"/>
        <v xml:space="preserve">Target population: This refers to the estimated number of people in the specified key population in the country </v>
      </c>
      <c r="H86" s="17" t="s">
        <v>503</v>
      </c>
      <c r="I86" s="124" t="s">
        <v>1351</v>
      </c>
      <c r="J86" s="124" t="s">
        <v>1825</v>
      </c>
      <c r="K86" s="124" t="s">
        <v>1609</v>
      </c>
    </row>
    <row r="87" spans="1:11" ht="15" x14ac:dyDescent="0.15">
      <c r="A87" s="8" t="str">
        <f t="shared" ca="1" si="5"/>
        <v>people who inject drugs (PWID) and their partners</v>
      </c>
      <c r="B87" s="17" t="s">
        <v>146</v>
      </c>
      <c r="C87" s="124" t="s">
        <v>971</v>
      </c>
      <c r="D87" s="160" t="s">
        <v>1782</v>
      </c>
      <c r="E87" s="124" t="s">
        <v>1536</v>
      </c>
      <c r="G87" s="8" t="str">
        <f t="shared" ca="1" si="1"/>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H87" s="17" t="s">
        <v>504</v>
      </c>
      <c r="I87" s="156" t="s">
        <v>1738</v>
      </c>
      <c r="J87" s="160" t="s">
        <v>1826</v>
      </c>
      <c r="K87" s="124" t="s">
        <v>1610</v>
      </c>
    </row>
    <row r="88" spans="1:11" ht="15" x14ac:dyDescent="0.15">
      <c r="A88" s="8" t="str">
        <f t="shared" ca="1" si="5"/>
        <v>HIV/AIDS Programmatic Gap Table - Needle and syringe programs</v>
      </c>
      <c r="B88" s="17" t="s">
        <v>954</v>
      </c>
      <c r="C88" s="124" t="s">
        <v>1328</v>
      </c>
      <c r="D88" s="160" t="s">
        <v>1783</v>
      </c>
      <c r="E88" s="124" t="s">
        <v>1537</v>
      </c>
      <c r="G88" s="8" t="str">
        <f t="shared" ca="1" si="1"/>
        <v>Country target: 
1) Refers to NSP or any other latest agreed country target
2) # refers to the number of male and female condoms expected to be distributed by the program based on expected coverage of key populations</v>
      </c>
      <c r="H88" s="17" t="s">
        <v>505</v>
      </c>
      <c r="I88" s="125" t="s">
        <v>1739</v>
      </c>
      <c r="J88" s="160" t="s">
        <v>1827</v>
      </c>
      <c r="K88" s="124" t="s">
        <v>1611</v>
      </c>
    </row>
    <row r="89" spans="1:11" ht="15" x14ac:dyDescent="0.15">
      <c r="A89" s="8" t="str">
        <f t="shared" ca="1" si="5"/>
        <v>Needles and syringes to be distributed per person per year</v>
      </c>
      <c r="B89" s="17" t="s">
        <v>454</v>
      </c>
      <c r="C89" s="124" t="s">
        <v>1329</v>
      </c>
      <c r="D89" s="124" t="s">
        <v>1399</v>
      </c>
      <c r="E89" s="124" t="s">
        <v>1538</v>
      </c>
      <c r="G89" s="8" t="str">
        <f t="shared" ca="1" si="1"/>
        <v>Comments/Assumptions:
1) Specify forecast methodology used in comments box (row A1 and A2)
2) Specify what is the expected coverage of key populations- rows B1 and B2 and rows E1 and E2
3) Specify who are the other sources of funding</v>
      </c>
      <c r="H89" s="17" t="s">
        <v>506</v>
      </c>
      <c r="I89" s="156" t="s">
        <v>1740</v>
      </c>
      <c r="J89" s="160" t="s">
        <v>1828</v>
      </c>
      <c r="K89" s="124" t="s">
        <v>1612</v>
      </c>
    </row>
    <row r="90" spans="1:11" ht="15" x14ac:dyDescent="0.15">
      <c r="A90" s="8" t="str">
        <f t="shared" ca="1" si="5"/>
        <v>A. Total needles and syringes needed</v>
      </c>
      <c r="B90" s="17" t="s">
        <v>455</v>
      </c>
      <c r="C90" s="124" t="s">
        <v>1330</v>
      </c>
      <c r="D90" s="124" t="s">
        <v>1400</v>
      </c>
      <c r="E90" s="124" t="s">
        <v>1539</v>
      </c>
      <c r="G90" s="8" t="str">
        <f t="shared" ca="1" si="1"/>
        <v>"Male circumcision gap table" Tab</v>
      </c>
      <c r="H90" s="17" t="s">
        <v>152</v>
      </c>
      <c r="I90" s="158" t="s">
        <v>1352</v>
      </c>
      <c r="J90" s="160" t="s">
        <v>1829</v>
      </c>
      <c r="K90" s="124" t="s">
        <v>1613</v>
      </c>
    </row>
    <row r="91" spans="1:11" ht="15" x14ac:dyDescent="0.15">
      <c r="A91" s="8" t="str">
        <f t="shared" ca="1" si="5"/>
        <v>B. Country target- Needles and syringes to be distributed (from National Strategic Plan)</v>
      </c>
      <c r="B91" s="17" t="s">
        <v>456</v>
      </c>
      <c r="C91" s="124" t="s">
        <v>1331</v>
      </c>
      <c r="D91" s="160" t="s">
        <v>1784</v>
      </c>
      <c r="E91" s="124" t="s">
        <v>1540</v>
      </c>
      <c r="G91" s="8" t="str">
        <f t="shared" ref="G91:G97" ca="1" si="6">OFFSET($H91,0,LangOffset,1,1)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H91" s="17" t="s">
        <v>507</v>
      </c>
      <c r="I91" s="125" t="s">
        <v>1741</v>
      </c>
      <c r="J91" s="160" t="s">
        <v>1830</v>
      </c>
      <c r="K91" s="115" t="s">
        <v>1748</v>
      </c>
    </row>
    <row r="92" spans="1:11" ht="15" x14ac:dyDescent="0.15">
      <c r="A92" s="8" t="str">
        <f t="shared" ca="1" si="5"/>
        <v>D. Expected annual gap in meeting the need- needles and syringes: 
B - C</v>
      </c>
      <c r="B92" s="17" t="s">
        <v>955</v>
      </c>
      <c r="C92" s="124" t="s">
        <v>1332</v>
      </c>
      <c r="D92" s="160" t="s">
        <v>1785</v>
      </c>
      <c r="E92" s="124" t="s">
        <v>1541</v>
      </c>
      <c r="G92" s="8" t="str">
        <f t="shared" ca="1" si="6"/>
        <v>Coverage indicator: number of medical male circumcisions performed according to national standards</v>
      </c>
      <c r="H92" s="17" t="s">
        <v>508</v>
      </c>
      <c r="I92" s="124" t="s">
        <v>1353</v>
      </c>
      <c r="J92" s="124" t="s">
        <v>1424</v>
      </c>
      <c r="K92" s="124" t="s">
        <v>1614</v>
      </c>
    </row>
    <row r="93" spans="1:11" ht="15" x14ac:dyDescent="0.15">
      <c r="A93" s="8" t="str">
        <f t="shared" ca="1" si="5"/>
        <v>E. Targets to be financed by allocation amount- needles and syringes</v>
      </c>
      <c r="B93" s="17" t="s">
        <v>956</v>
      </c>
      <c r="C93" s="124" t="s">
        <v>1333</v>
      </c>
      <c r="D93" s="124" t="s">
        <v>1401</v>
      </c>
      <c r="E93" s="124" t="s">
        <v>1542</v>
      </c>
      <c r="G93" s="8" t="str">
        <f t="shared" ca="1" si="6"/>
        <v>Estimated population in need/ at risk: 
Refers to the estimated number of men eligible for male circumcision</v>
      </c>
      <c r="H93" s="17" t="s">
        <v>48</v>
      </c>
      <c r="I93" s="156" t="s">
        <v>1742</v>
      </c>
      <c r="J93" s="160" t="s">
        <v>1831</v>
      </c>
      <c r="K93" s="124" t="s">
        <v>1615</v>
      </c>
    </row>
    <row r="94" spans="1:11" ht="15" x14ac:dyDescent="0.15">
      <c r="A94" s="8" t="str">
        <f t="shared" ca="1" si="5"/>
        <v>F. Coverage from allocation amount and other resources- needles and syringes:  E + C</v>
      </c>
      <c r="B94" s="17" t="s">
        <v>957</v>
      </c>
      <c r="C94" s="124" t="s">
        <v>1334</v>
      </c>
      <c r="D94" s="124" t="s">
        <v>1402</v>
      </c>
      <c r="E94" s="124" t="s">
        <v>1543</v>
      </c>
      <c r="G94" s="8" t="str">
        <f t="shared" ca="1" si="6"/>
        <v xml:space="preserve">Country target: 
1)  Refers to NSP or any other latest agreed country target
2) "#"- refers to the number of males targeted to be circumcised </v>
      </c>
      <c r="H94" s="17" t="s">
        <v>49</v>
      </c>
      <c r="I94" s="125" t="s">
        <v>1743</v>
      </c>
      <c r="J94" s="160" t="s">
        <v>1832</v>
      </c>
      <c r="K94" s="124" t="s">
        <v>1616</v>
      </c>
    </row>
    <row r="95" spans="1:11" ht="15" x14ac:dyDescent="0.15">
      <c r="A95" s="8" t="str">
        <f t="shared" ca="1" si="5"/>
        <v>G. Remaining gap-needles and syringes: B - F</v>
      </c>
      <c r="B95" s="17" t="s">
        <v>457</v>
      </c>
      <c r="C95" s="124" t="s">
        <v>1335</v>
      </c>
      <c r="D95" s="160" t="s">
        <v>1786</v>
      </c>
      <c r="E95" s="124" t="s">
        <v>1544</v>
      </c>
      <c r="G95" s="100" t="str">
        <f t="shared" ca="1" si="6"/>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95" s="127" t="s">
        <v>1682</v>
      </c>
      <c r="I95" s="313" t="s">
        <v>1744</v>
      </c>
      <c r="J95" s="160" t="s">
        <v>1833</v>
      </c>
      <c r="K95" s="124" t="s">
        <v>1617</v>
      </c>
    </row>
    <row r="96" spans="1:11" ht="15" x14ac:dyDescent="0.15">
      <c r="A96" s="8">
        <f t="shared" ca="1" si="5"/>
        <v>0</v>
      </c>
      <c r="C96" s="17"/>
      <c r="G96" s="8" t="str">
        <f t="shared" ca="1" si="6"/>
        <v>Programmatic Gap:
The programmatic gap is calculated based on the country target (row B)</v>
      </c>
      <c r="H96" s="17" t="s">
        <v>50</v>
      </c>
      <c r="I96" s="156" t="s">
        <v>1745</v>
      </c>
      <c r="J96" s="162" t="s">
        <v>1818</v>
      </c>
      <c r="K96" s="124" t="s">
        <v>1618</v>
      </c>
    </row>
    <row r="97" spans="1:12" ht="15" x14ac:dyDescent="0.15">
      <c r="A97" s="8">
        <f t="shared" ca="1" si="5"/>
        <v>0</v>
      </c>
      <c r="C97" s="17"/>
      <c r="G97" s="8" t="str">
        <f t="shared" ca="1" si="6"/>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H97" s="17" t="s">
        <v>51</v>
      </c>
      <c r="I97" s="156" t="s">
        <v>1746</v>
      </c>
      <c r="J97" s="124" t="s">
        <v>1425</v>
      </c>
      <c r="K97" s="124" t="s">
        <v>1619</v>
      </c>
    </row>
    <row r="98" spans="1:12" x14ac:dyDescent="0.15">
      <c r="A98" s="8">
        <f t="shared" ca="1" si="5"/>
        <v>0</v>
      </c>
      <c r="C98" s="17"/>
      <c r="G98" s="15"/>
      <c r="H98" s="15"/>
      <c r="I98" s="15"/>
      <c r="J98" s="15"/>
    </row>
    <row r="99" spans="1:12" ht="15" x14ac:dyDescent="0.15">
      <c r="A99" s="8">
        <f t="shared" ca="1" si="5"/>
        <v>0</v>
      </c>
      <c r="C99" s="17"/>
      <c r="G99" s="8" t="str">
        <f ca="1">OFFSET($H99,0,LangOffset,1,1)</f>
        <v>Please read the Instructions sheet carefully before completing the programmatic gap tables.</v>
      </c>
      <c r="H99" s="17" t="s">
        <v>147</v>
      </c>
      <c r="I99" s="124" t="s">
        <v>1354</v>
      </c>
      <c r="J99" s="162" t="s">
        <v>1834</v>
      </c>
      <c r="K99" s="124" t="s">
        <v>1620</v>
      </c>
    </row>
    <row r="100" spans="1:12" ht="15" x14ac:dyDescent="0.15">
      <c r="A100" s="8">
        <f t="shared" ca="1" si="5"/>
        <v>0</v>
      </c>
      <c r="C100" s="17"/>
      <c r="G100" s="8" t="str">
        <f ca="1">OFFSET($H100,0,LangOffset,1,1)</f>
        <v>To complete this cover sheet, select from the drop-down lists the Geography and Applicant Type.</v>
      </c>
      <c r="H100" s="17" t="s">
        <v>148</v>
      </c>
      <c r="I100" s="124" t="s">
        <v>1355</v>
      </c>
      <c r="J100" s="160" t="s">
        <v>1835</v>
      </c>
      <c r="K100" s="124" t="s">
        <v>1621</v>
      </c>
    </row>
    <row r="101" spans="1:12" ht="15" x14ac:dyDescent="0.15">
      <c r="A101" s="8">
        <f t="shared" ca="1" si="5"/>
        <v>0</v>
      </c>
      <c r="C101" s="17"/>
      <c r="G101" s="8" t="str">
        <f ca="1">OFFSET($H101,0,LangOffset,1,1)</f>
        <v>Applicant</v>
      </c>
      <c r="H101" s="17" t="s">
        <v>159</v>
      </c>
      <c r="I101" s="124" t="s">
        <v>1356</v>
      </c>
      <c r="J101" s="124" t="s">
        <v>1426</v>
      </c>
      <c r="K101" s="128" t="s">
        <v>1622</v>
      </c>
    </row>
    <row r="102" spans="1:12" ht="15" x14ac:dyDescent="0.15">
      <c r="A102" s="8">
        <f t="shared" ca="1" si="5"/>
        <v>0</v>
      </c>
      <c r="C102" s="17"/>
      <c r="G102" s="8" t="str">
        <f ca="1">OFFSET($H102,0,LangOffset,1,1)</f>
        <v>Component</v>
      </c>
      <c r="H102" s="17" t="s">
        <v>114</v>
      </c>
      <c r="I102" s="124" t="s">
        <v>1357</v>
      </c>
      <c r="J102" s="124" t="s">
        <v>1427</v>
      </c>
      <c r="K102" s="129" t="s">
        <v>1623</v>
      </c>
    </row>
    <row r="103" spans="1:12" ht="15" x14ac:dyDescent="0.15">
      <c r="A103" s="8">
        <f t="shared" ca="1" si="5"/>
        <v>0</v>
      </c>
      <c r="C103" s="17"/>
      <c r="G103" s="8" t="str">
        <f ca="1">OFFSET($H103,0,LangOffset,1,1)</f>
        <v>Applicant Type</v>
      </c>
      <c r="H103" s="17" t="s">
        <v>115</v>
      </c>
      <c r="I103" s="124" t="s">
        <v>1358</v>
      </c>
      <c r="J103" s="124" t="s">
        <v>1428</v>
      </c>
      <c r="K103" s="129" t="s">
        <v>1624</v>
      </c>
    </row>
    <row r="104" spans="1:12" x14ac:dyDescent="0.15">
      <c r="A104" s="8">
        <f t="shared" ca="1" si="5"/>
        <v>0</v>
      </c>
      <c r="C104" s="17"/>
      <c r="G104" s="15"/>
      <c r="H104" s="15"/>
      <c r="I104" s="15"/>
      <c r="J104" s="15"/>
    </row>
    <row r="105" spans="1:12" x14ac:dyDescent="0.15">
      <c r="A105" s="8">
        <f t="shared" ca="1" si="5"/>
        <v>0</v>
      </c>
      <c r="C105" s="17"/>
      <c r="G105" s="8">
        <f t="shared" ca="1" si="1"/>
        <v>0</v>
      </c>
      <c r="K105" s="17"/>
    </row>
    <row r="106" spans="1:12" x14ac:dyDescent="0.15">
      <c r="A106" s="8">
        <f t="shared" ca="1" si="5"/>
        <v>0</v>
      </c>
      <c r="C106" s="17"/>
      <c r="G106" s="15"/>
      <c r="H106" s="15"/>
      <c r="I106" s="15"/>
      <c r="J106" s="15"/>
      <c r="K106" s="15"/>
      <c r="L106" s="15"/>
    </row>
    <row r="107" spans="1:12" ht="15" x14ac:dyDescent="0.15">
      <c r="A107" s="8">
        <f t="shared" ca="1" si="5"/>
        <v>0</v>
      </c>
      <c r="C107" s="17"/>
      <c r="G107" s="8" t="str">
        <f ca="1">OFFSET($H107,0,LangOffset,1,1)</f>
        <v xml:space="preserve">Carefully read the instructions in the "Instructions" tab before completing the programmatic gap analysis table. 
The instructions have been tailored to each specific module/intervention. </v>
      </c>
      <c r="H107" s="17" t="s">
        <v>105</v>
      </c>
      <c r="I107" s="124" t="s">
        <v>1359</v>
      </c>
      <c r="J107" s="163" t="s">
        <v>1836</v>
      </c>
      <c r="K107" s="124" t="s">
        <v>1625</v>
      </c>
    </row>
    <row r="108" spans="1:12" x14ac:dyDescent="0.15">
      <c r="A108" s="8">
        <f t="shared" ca="1" si="5"/>
        <v>0</v>
      </c>
      <c r="C108" s="17"/>
      <c r="G108" s="15"/>
      <c r="H108" s="15"/>
      <c r="I108" s="15"/>
      <c r="J108" s="15"/>
      <c r="K108" s="15"/>
    </row>
    <row r="109" spans="1:12" x14ac:dyDescent="0.15">
      <c r="A109" s="8">
        <f t="shared" ca="1" si="5"/>
        <v>0</v>
      </c>
      <c r="C109" s="17"/>
      <c r="G109" s="8" t="str">
        <f t="shared" ref="G109:G152" ca="1" si="7">OFFSET($H109,0,LangOffset,1,1)</f>
        <v>Latest version updated December 2016</v>
      </c>
      <c r="H109" s="8" t="s">
        <v>1837</v>
      </c>
      <c r="I109" s="17" t="s">
        <v>1838</v>
      </c>
      <c r="J109" s="17" t="s">
        <v>1839</v>
      </c>
      <c r="K109" s="8" t="s">
        <v>1840</v>
      </c>
    </row>
    <row r="110" spans="1:12" x14ac:dyDescent="0.15">
      <c r="A110" s="8">
        <f t="shared" ca="1" si="5"/>
        <v>0</v>
      </c>
      <c r="C110" s="17"/>
      <c r="G110" s="8">
        <f t="shared" ca="1" si="7"/>
        <v>0</v>
      </c>
    </row>
    <row r="111" spans="1:12" x14ac:dyDescent="0.15">
      <c r="A111" s="8">
        <f t="shared" ref="A111:A119" ca="1" si="8">OFFSET($B111,0,LangOffset,1,1)</f>
        <v>0</v>
      </c>
      <c r="C111" s="17"/>
      <c r="G111" s="8">
        <f t="shared" ca="1" si="7"/>
        <v>0</v>
      </c>
    </row>
    <row r="112" spans="1:12" x14ac:dyDescent="0.15">
      <c r="A112" s="8">
        <f t="shared" ca="1" si="8"/>
        <v>0</v>
      </c>
      <c r="C112" s="17"/>
      <c r="G112" s="8">
        <f t="shared" ca="1" si="7"/>
        <v>0</v>
      </c>
    </row>
    <row r="113" spans="1:7" x14ac:dyDescent="0.15">
      <c r="A113" s="8">
        <f t="shared" ca="1" si="8"/>
        <v>0</v>
      </c>
      <c r="C113" s="17"/>
      <c r="G113" s="8">
        <f t="shared" ca="1" si="7"/>
        <v>0</v>
      </c>
    </row>
    <row r="114" spans="1:7" x14ac:dyDescent="0.15">
      <c r="A114" s="8">
        <f t="shared" ca="1" si="8"/>
        <v>0</v>
      </c>
      <c r="C114" s="17"/>
      <c r="G114" s="8">
        <f t="shared" ca="1" si="7"/>
        <v>0</v>
      </c>
    </row>
    <row r="115" spans="1:7" x14ac:dyDescent="0.15">
      <c r="A115" s="8">
        <f t="shared" ca="1" si="8"/>
        <v>0</v>
      </c>
      <c r="C115" s="17"/>
      <c r="G115" s="8">
        <f t="shared" ca="1" si="7"/>
        <v>0</v>
      </c>
    </row>
    <row r="116" spans="1:7" x14ac:dyDescent="0.15">
      <c r="A116" s="8">
        <f t="shared" ca="1" si="8"/>
        <v>0</v>
      </c>
      <c r="C116" s="17"/>
      <c r="G116" s="8">
        <f t="shared" ca="1" si="7"/>
        <v>0</v>
      </c>
    </row>
    <row r="117" spans="1:7" x14ac:dyDescent="0.15">
      <c r="A117" s="8">
        <f t="shared" ca="1" si="8"/>
        <v>0</v>
      </c>
      <c r="C117" s="17"/>
      <c r="G117" s="8">
        <f t="shared" ca="1" si="7"/>
        <v>0</v>
      </c>
    </row>
    <row r="118" spans="1:7" x14ac:dyDescent="0.15">
      <c r="A118" s="8">
        <f t="shared" ca="1" si="8"/>
        <v>0</v>
      </c>
      <c r="C118" s="17"/>
      <c r="G118" s="8">
        <f t="shared" ca="1" si="7"/>
        <v>0</v>
      </c>
    </row>
    <row r="119" spans="1:7" x14ac:dyDescent="0.15">
      <c r="A119" s="8">
        <f t="shared" ca="1" si="8"/>
        <v>0</v>
      </c>
      <c r="C119" s="17"/>
      <c r="G119" s="8">
        <f t="shared" ca="1" si="7"/>
        <v>0</v>
      </c>
    </row>
    <row r="120" spans="1:7" x14ac:dyDescent="0.15">
      <c r="A120" s="8">
        <f t="shared" ref="A120:A183" ca="1" si="9">OFFSET($B120,0,LangOffset,1,1)</f>
        <v>0</v>
      </c>
      <c r="C120" s="17"/>
      <c r="G120" s="8">
        <f t="shared" ca="1" si="7"/>
        <v>0</v>
      </c>
    </row>
    <row r="121" spans="1:7" x14ac:dyDescent="0.15">
      <c r="A121" s="8">
        <f t="shared" ca="1" si="9"/>
        <v>0</v>
      </c>
      <c r="C121" s="17"/>
      <c r="G121" s="8">
        <f t="shared" ca="1" si="7"/>
        <v>0</v>
      </c>
    </row>
    <row r="122" spans="1:7" x14ac:dyDescent="0.15">
      <c r="A122" s="8">
        <f t="shared" ca="1" si="9"/>
        <v>0</v>
      </c>
      <c r="C122" s="17"/>
      <c r="G122" s="8">
        <f t="shared" ca="1" si="7"/>
        <v>0</v>
      </c>
    </row>
    <row r="123" spans="1:7" x14ac:dyDescent="0.15">
      <c r="A123" s="8">
        <f t="shared" ca="1" si="9"/>
        <v>0</v>
      </c>
      <c r="C123" s="17"/>
      <c r="G123" s="8">
        <f t="shared" ca="1" si="7"/>
        <v>0</v>
      </c>
    </row>
    <row r="124" spans="1:7" x14ac:dyDescent="0.15">
      <c r="A124" s="8">
        <f t="shared" ca="1" si="9"/>
        <v>0</v>
      </c>
      <c r="G124" s="8">
        <f t="shared" ca="1" si="7"/>
        <v>0</v>
      </c>
    </row>
    <row r="125" spans="1:7" x14ac:dyDescent="0.15">
      <c r="A125" s="8">
        <f t="shared" ca="1" si="9"/>
        <v>0</v>
      </c>
      <c r="G125" s="8">
        <f t="shared" ca="1" si="7"/>
        <v>0</v>
      </c>
    </row>
    <row r="126" spans="1:7" x14ac:dyDescent="0.15">
      <c r="A126" s="8">
        <f t="shared" ca="1" si="9"/>
        <v>0</v>
      </c>
      <c r="G126" s="8">
        <f t="shared" ca="1" si="7"/>
        <v>0</v>
      </c>
    </row>
    <row r="127" spans="1:7" x14ac:dyDescent="0.15">
      <c r="A127" s="8">
        <f t="shared" ca="1" si="9"/>
        <v>0</v>
      </c>
      <c r="G127" s="8">
        <f t="shared" ca="1" si="7"/>
        <v>0</v>
      </c>
    </row>
    <row r="128" spans="1:7" x14ac:dyDescent="0.15">
      <c r="A128" s="8">
        <f t="shared" ca="1" si="9"/>
        <v>0</v>
      </c>
      <c r="G128" s="8">
        <f t="shared" ca="1" si="7"/>
        <v>0</v>
      </c>
    </row>
    <row r="129" spans="1:7" x14ac:dyDescent="0.15">
      <c r="A129" s="8">
        <f t="shared" ca="1" si="9"/>
        <v>0</v>
      </c>
      <c r="G129" s="8">
        <f t="shared" ca="1" si="7"/>
        <v>0</v>
      </c>
    </row>
    <row r="130" spans="1:7" x14ac:dyDescent="0.15">
      <c r="A130" s="8">
        <f t="shared" ca="1" si="9"/>
        <v>0</v>
      </c>
      <c r="G130" s="8">
        <f t="shared" ca="1" si="7"/>
        <v>0</v>
      </c>
    </row>
    <row r="131" spans="1:7" x14ac:dyDescent="0.15">
      <c r="A131" s="8">
        <f t="shared" ca="1" si="9"/>
        <v>0</v>
      </c>
      <c r="G131" s="8">
        <f t="shared" ca="1" si="7"/>
        <v>0</v>
      </c>
    </row>
    <row r="132" spans="1:7" x14ac:dyDescent="0.15">
      <c r="A132" s="8">
        <f t="shared" ca="1" si="9"/>
        <v>0</v>
      </c>
      <c r="G132" s="8">
        <f t="shared" ca="1" si="7"/>
        <v>0</v>
      </c>
    </row>
    <row r="133" spans="1:7" x14ac:dyDescent="0.15">
      <c r="A133" s="8">
        <f t="shared" ca="1" si="9"/>
        <v>0</v>
      </c>
      <c r="G133" s="8">
        <f t="shared" ca="1" si="7"/>
        <v>0</v>
      </c>
    </row>
    <row r="134" spans="1:7" x14ac:dyDescent="0.15">
      <c r="A134" s="8">
        <f t="shared" ca="1" si="9"/>
        <v>0</v>
      </c>
      <c r="G134" s="8">
        <f t="shared" ca="1" si="7"/>
        <v>0</v>
      </c>
    </row>
    <row r="135" spans="1:7" x14ac:dyDescent="0.15">
      <c r="A135" s="8">
        <f t="shared" ca="1" si="9"/>
        <v>0</v>
      </c>
      <c r="G135" s="8">
        <f t="shared" ca="1" si="7"/>
        <v>0</v>
      </c>
    </row>
    <row r="136" spans="1:7" x14ac:dyDescent="0.15">
      <c r="A136" s="8">
        <f t="shared" ca="1" si="9"/>
        <v>0</v>
      </c>
      <c r="G136" s="8">
        <f t="shared" ca="1" si="7"/>
        <v>0</v>
      </c>
    </row>
    <row r="137" spans="1:7" x14ac:dyDescent="0.15">
      <c r="A137" s="8">
        <f t="shared" ca="1" si="9"/>
        <v>0</v>
      </c>
      <c r="G137" s="8">
        <f t="shared" ca="1" si="7"/>
        <v>0</v>
      </c>
    </row>
    <row r="138" spans="1:7" x14ac:dyDescent="0.15">
      <c r="A138" s="8">
        <f t="shared" ca="1" si="9"/>
        <v>0</v>
      </c>
      <c r="G138" s="8">
        <f t="shared" ca="1" si="7"/>
        <v>0</v>
      </c>
    </row>
    <row r="139" spans="1:7" x14ac:dyDescent="0.15">
      <c r="A139" s="8">
        <f t="shared" ca="1" si="9"/>
        <v>0</v>
      </c>
      <c r="G139" s="8">
        <f t="shared" ca="1" si="7"/>
        <v>0</v>
      </c>
    </row>
    <row r="140" spans="1:7" x14ac:dyDescent="0.15">
      <c r="A140" s="8">
        <f t="shared" ca="1" si="9"/>
        <v>0</v>
      </c>
      <c r="G140" s="8">
        <f t="shared" ca="1" si="7"/>
        <v>0</v>
      </c>
    </row>
    <row r="141" spans="1:7" x14ac:dyDescent="0.15">
      <c r="A141" s="8">
        <f t="shared" ca="1" si="9"/>
        <v>0</v>
      </c>
      <c r="G141" s="8">
        <f t="shared" ca="1" si="7"/>
        <v>0</v>
      </c>
    </row>
    <row r="142" spans="1:7" x14ac:dyDescent="0.15">
      <c r="A142" s="8">
        <f t="shared" ca="1" si="9"/>
        <v>0</v>
      </c>
      <c r="G142" s="8">
        <f t="shared" ca="1" si="7"/>
        <v>0</v>
      </c>
    </row>
    <row r="143" spans="1:7" x14ac:dyDescent="0.15">
      <c r="A143" s="8">
        <f t="shared" ca="1" si="9"/>
        <v>0</v>
      </c>
      <c r="G143" s="8">
        <f t="shared" ca="1" si="7"/>
        <v>0</v>
      </c>
    </row>
    <row r="144" spans="1:7" x14ac:dyDescent="0.15">
      <c r="A144" s="8">
        <f t="shared" ca="1" si="9"/>
        <v>0</v>
      </c>
      <c r="G144" s="8">
        <f t="shared" ca="1" si="7"/>
        <v>0</v>
      </c>
    </row>
    <row r="145" spans="1:7" x14ac:dyDescent="0.15">
      <c r="A145" s="8">
        <f t="shared" ca="1" si="9"/>
        <v>0</v>
      </c>
      <c r="G145" s="8">
        <f t="shared" ca="1" si="7"/>
        <v>0</v>
      </c>
    </row>
    <row r="146" spans="1:7" x14ac:dyDescent="0.15">
      <c r="A146" s="8">
        <f t="shared" ca="1" si="9"/>
        <v>0</v>
      </c>
      <c r="G146" s="8">
        <f t="shared" ca="1" si="7"/>
        <v>0</v>
      </c>
    </row>
    <row r="147" spans="1:7" x14ac:dyDescent="0.15">
      <c r="A147" s="8">
        <f t="shared" ca="1" si="9"/>
        <v>0</v>
      </c>
      <c r="G147" s="8">
        <f t="shared" ca="1" si="7"/>
        <v>0</v>
      </c>
    </row>
    <row r="148" spans="1:7" x14ac:dyDescent="0.15">
      <c r="A148" s="8">
        <f t="shared" ca="1" si="9"/>
        <v>0</v>
      </c>
      <c r="G148" s="8">
        <f t="shared" ca="1" si="7"/>
        <v>0</v>
      </c>
    </row>
    <row r="149" spans="1:7" x14ac:dyDescent="0.15">
      <c r="A149" s="8">
        <f t="shared" ca="1" si="9"/>
        <v>0</v>
      </c>
      <c r="G149" s="8">
        <f t="shared" ca="1" si="7"/>
        <v>0</v>
      </c>
    </row>
    <row r="150" spans="1:7" x14ac:dyDescent="0.15">
      <c r="A150" s="8">
        <f t="shared" ca="1" si="9"/>
        <v>0</v>
      </c>
      <c r="G150" s="8">
        <f t="shared" ca="1" si="7"/>
        <v>0</v>
      </c>
    </row>
    <row r="151" spans="1:7" x14ac:dyDescent="0.15">
      <c r="A151" s="8">
        <f t="shared" ca="1" si="9"/>
        <v>0</v>
      </c>
      <c r="G151" s="8">
        <f t="shared" ca="1" si="7"/>
        <v>0</v>
      </c>
    </row>
    <row r="152" spans="1:7" x14ac:dyDescent="0.15">
      <c r="A152" s="8">
        <f t="shared" ca="1" si="9"/>
        <v>0</v>
      </c>
      <c r="G152" s="8">
        <f t="shared" ca="1" si="7"/>
        <v>0</v>
      </c>
    </row>
    <row r="153" spans="1:7" x14ac:dyDescent="0.15">
      <c r="A153" s="8">
        <f t="shared" ca="1" si="9"/>
        <v>0</v>
      </c>
      <c r="G153" s="8">
        <f t="shared" ref="G153:G216" ca="1" si="10">OFFSET($H153,0,LangOffset,1,1)</f>
        <v>0</v>
      </c>
    </row>
    <row r="154" spans="1:7" x14ac:dyDescent="0.15">
      <c r="A154" s="8">
        <f t="shared" ca="1" si="9"/>
        <v>0</v>
      </c>
      <c r="G154" s="8">
        <f t="shared" ca="1" si="10"/>
        <v>0</v>
      </c>
    </row>
    <row r="155" spans="1:7" x14ac:dyDescent="0.15">
      <c r="A155" s="8">
        <f t="shared" ca="1" si="9"/>
        <v>0</v>
      </c>
      <c r="G155" s="8">
        <f t="shared" ca="1" si="10"/>
        <v>0</v>
      </c>
    </row>
    <row r="156" spans="1:7" x14ac:dyDescent="0.15">
      <c r="A156" s="8">
        <f t="shared" ca="1" si="9"/>
        <v>0</v>
      </c>
      <c r="G156" s="8">
        <f t="shared" ca="1" si="10"/>
        <v>0</v>
      </c>
    </row>
    <row r="157" spans="1:7" x14ac:dyDescent="0.15">
      <c r="A157" s="8">
        <f t="shared" ca="1" si="9"/>
        <v>0</v>
      </c>
      <c r="G157" s="8">
        <f t="shared" ca="1" si="10"/>
        <v>0</v>
      </c>
    </row>
    <row r="158" spans="1:7" x14ac:dyDescent="0.15">
      <c r="A158" s="8">
        <f t="shared" ca="1" si="9"/>
        <v>0</v>
      </c>
      <c r="G158" s="8">
        <f t="shared" ca="1" si="10"/>
        <v>0</v>
      </c>
    </row>
    <row r="159" spans="1:7" x14ac:dyDescent="0.15">
      <c r="A159" s="8">
        <f t="shared" ca="1" si="9"/>
        <v>0</v>
      </c>
      <c r="G159" s="8">
        <f t="shared" ca="1" si="10"/>
        <v>0</v>
      </c>
    </row>
    <row r="160" spans="1:7" x14ac:dyDescent="0.15">
      <c r="A160" s="8">
        <f t="shared" ca="1" si="9"/>
        <v>0</v>
      </c>
      <c r="G160" s="8">
        <f t="shared" ca="1" si="10"/>
        <v>0</v>
      </c>
    </row>
    <row r="161" spans="1:7" x14ac:dyDescent="0.15">
      <c r="A161" s="8">
        <f t="shared" ca="1" si="9"/>
        <v>0</v>
      </c>
      <c r="G161" s="8">
        <f t="shared" ca="1" si="10"/>
        <v>0</v>
      </c>
    </row>
    <row r="162" spans="1:7" x14ac:dyDescent="0.15">
      <c r="A162" s="8">
        <f t="shared" ca="1" si="9"/>
        <v>0</v>
      </c>
      <c r="G162" s="8">
        <f t="shared" ca="1" si="10"/>
        <v>0</v>
      </c>
    </row>
    <row r="163" spans="1:7" x14ac:dyDescent="0.15">
      <c r="A163" s="8">
        <f t="shared" ca="1" si="9"/>
        <v>0</v>
      </c>
      <c r="G163" s="8">
        <f t="shared" ca="1" si="10"/>
        <v>0</v>
      </c>
    </row>
    <row r="164" spans="1:7" x14ac:dyDescent="0.15">
      <c r="A164" s="8">
        <f t="shared" ca="1" si="9"/>
        <v>0</v>
      </c>
      <c r="G164" s="8">
        <f t="shared" ca="1" si="10"/>
        <v>0</v>
      </c>
    </row>
    <row r="165" spans="1:7" x14ac:dyDescent="0.15">
      <c r="A165" s="8">
        <f t="shared" ca="1" si="9"/>
        <v>0</v>
      </c>
      <c r="G165" s="8">
        <f t="shared" ca="1" si="10"/>
        <v>0</v>
      </c>
    </row>
    <row r="166" spans="1:7" x14ac:dyDescent="0.15">
      <c r="A166" s="8">
        <f t="shared" ca="1" si="9"/>
        <v>0</v>
      </c>
      <c r="G166" s="8">
        <f t="shared" ca="1" si="10"/>
        <v>0</v>
      </c>
    </row>
    <row r="167" spans="1:7" x14ac:dyDescent="0.15">
      <c r="A167" s="8">
        <f t="shared" ca="1" si="9"/>
        <v>0</v>
      </c>
      <c r="G167" s="8">
        <f t="shared" ca="1" si="10"/>
        <v>0</v>
      </c>
    </row>
    <row r="168" spans="1:7" x14ac:dyDescent="0.15">
      <c r="A168" s="8">
        <f t="shared" ca="1" si="9"/>
        <v>0</v>
      </c>
      <c r="G168" s="8">
        <f t="shared" ca="1" si="10"/>
        <v>0</v>
      </c>
    </row>
    <row r="169" spans="1:7" x14ac:dyDescent="0.15">
      <c r="A169" s="8">
        <f t="shared" ca="1" si="9"/>
        <v>0</v>
      </c>
      <c r="G169" s="8">
        <f t="shared" ca="1" si="10"/>
        <v>0</v>
      </c>
    </row>
    <row r="170" spans="1:7" x14ac:dyDescent="0.15">
      <c r="A170" s="8">
        <f t="shared" ca="1" si="9"/>
        <v>0</v>
      </c>
      <c r="G170" s="8">
        <f t="shared" ca="1" si="10"/>
        <v>0</v>
      </c>
    </row>
    <row r="171" spans="1:7" x14ac:dyDescent="0.15">
      <c r="A171" s="8">
        <f t="shared" ca="1" si="9"/>
        <v>0</v>
      </c>
      <c r="G171" s="8">
        <f t="shared" ca="1" si="10"/>
        <v>0</v>
      </c>
    </row>
    <row r="172" spans="1:7" x14ac:dyDescent="0.15">
      <c r="A172" s="8">
        <f t="shared" ca="1" si="9"/>
        <v>0</v>
      </c>
      <c r="G172" s="8">
        <f t="shared" ca="1" si="10"/>
        <v>0</v>
      </c>
    </row>
    <row r="173" spans="1:7" x14ac:dyDescent="0.15">
      <c r="A173" s="8">
        <f t="shared" ca="1" si="9"/>
        <v>0</v>
      </c>
      <c r="G173" s="8">
        <f t="shared" ca="1" si="10"/>
        <v>0</v>
      </c>
    </row>
    <row r="174" spans="1:7" x14ac:dyDescent="0.15">
      <c r="A174" s="8">
        <f t="shared" ca="1" si="9"/>
        <v>0</v>
      </c>
      <c r="G174" s="8">
        <f t="shared" ca="1" si="10"/>
        <v>0</v>
      </c>
    </row>
    <row r="175" spans="1:7" x14ac:dyDescent="0.15">
      <c r="A175" s="8">
        <f t="shared" ca="1" si="9"/>
        <v>0</v>
      </c>
      <c r="G175" s="8">
        <f t="shared" ca="1" si="10"/>
        <v>0</v>
      </c>
    </row>
    <row r="176" spans="1:7" x14ac:dyDescent="0.15">
      <c r="A176" s="8">
        <f t="shared" ca="1" si="9"/>
        <v>0</v>
      </c>
      <c r="G176" s="8">
        <f t="shared" ca="1" si="10"/>
        <v>0</v>
      </c>
    </row>
    <row r="177" spans="1:7" x14ac:dyDescent="0.15">
      <c r="A177" s="8">
        <f t="shared" ca="1" si="9"/>
        <v>0</v>
      </c>
      <c r="G177" s="8">
        <f t="shared" ca="1" si="10"/>
        <v>0</v>
      </c>
    </row>
    <row r="178" spans="1:7" x14ac:dyDescent="0.15">
      <c r="A178" s="8">
        <f t="shared" ca="1" si="9"/>
        <v>0</v>
      </c>
      <c r="G178" s="8">
        <f t="shared" ca="1" si="10"/>
        <v>0</v>
      </c>
    </row>
    <row r="179" spans="1:7" x14ac:dyDescent="0.15">
      <c r="A179" s="8">
        <f t="shared" ca="1" si="9"/>
        <v>0</v>
      </c>
      <c r="G179" s="8">
        <f t="shared" ca="1" si="10"/>
        <v>0</v>
      </c>
    </row>
    <row r="180" spans="1:7" x14ac:dyDescent="0.15">
      <c r="A180" s="8">
        <f t="shared" ca="1" si="9"/>
        <v>0</v>
      </c>
      <c r="G180" s="8">
        <f t="shared" ca="1" si="10"/>
        <v>0</v>
      </c>
    </row>
    <row r="181" spans="1:7" x14ac:dyDescent="0.15">
      <c r="A181" s="8">
        <f t="shared" ca="1" si="9"/>
        <v>0</v>
      </c>
      <c r="G181" s="8">
        <f t="shared" ca="1" si="10"/>
        <v>0</v>
      </c>
    </row>
    <row r="182" spans="1:7" x14ac:dyDescent="0.15">
      <c r="A182" s="8">
        <f t="shared" ca="1" si="9"/>
        <v>0</v>
      </c>
      <c r="G182" s="8">
        <f t="shared" ca="1" si="10"/>
        <v>0</v>
      </c>
    </row>
    <row r="183" spans="1:7" x14ac:dyDescent="0.15">
      <c r="A183" s="8">
        <f t="shared" ca="1" si="9"/>
        <v>0</v>
      </c>
      <c r="G183" s="8">
        <f t="shared" ca="1" si="10"/>
        <v>0</v>
      </c>
    </row>
    <row r="184" spans="1:7" x14ac:dyDescent="0.15">
      <c r="A184" s="8">
        <f t="shared" ref="A184:A247" ca="1" si="11">OFFSET($B184,0,LangOffset,1,1)</f>
        <v>0</v>
      </c>
      <c r="G184" s="8">
        <f t="shared" ca="1" si="10"/>
        <v>0</v>
      </c>
    </row>
    <row r="185" spans="1:7" x14ac:dyDescent="0.15">
      <c r="A185" s="8">
        <f t="shared" ca="1" si="11"/>
        <v>0</v>
      </c>
      <c r="G185" s="8">
        <f t="shared" ca="1" si="10"/>
        <v>0</v>
      </c>
    </row>
    <row r="186" spans="1:7" x14ac:dyDescent="0.15">
      <c r="A186" s="8">
        <f t="shared" ca="1" si="11"/>
        <v>0</v>
      </c>
      <c r="G186" s="8">
        <f t="shared" ca="1" si="10"/>
        <v>0</v>
      </c>
    </row>
    <row r="187" spans="1:7" x14ac:dyDescent="0.15">
      <c r="A187" s="8">
        <f t="shared" ca="1" si="11"/>
        <v>0</v>
      </c>
      <c r="G187" s="8">
        <f t="shared" ca="1" si="10"/>
        <v>0</v>
      </c>
    </row>
    <row r="188" spans="1:7" x14ac:dyDescent="0.15">
      <c r="A188" s="8">
        <f t="shared" ca="1" si="11"/>
        <v>0</v>
      </c>
      <c r="G188" s="8">
        <f t="shared" ca="1" si="10"/>
        <v>0</v>
      </c>
    </row>
    <row r="189" spans="1:7" x14ac:dyDescent="0.15">
      <c r="A189" s="8">
        <f t="shared" ca="1" si="11"/>
        <v>0</v>
      </c>
      <c r="G189" s="8">
        <f t="shared" ca="1" si="10"/>
        <v>0</v>
      </c>
    </row>
    <row r="190" spans="1:7" x14ac:dyDescent="0.15">
      <c r="A190" s="8">
        <f t="shared" ca="1" si="11"/>
        <v>0</v>
      </c>
      <c r="G190" s="8">
        <f t="shared" ca="1" si="10"/>
        <v>0</v>
      </c>
    </row>
    <row r="191" spans="1:7" x14ac:dyDescent="0.15">
      <c r="A191" s="8">
        <f t="shared" ca="1" si="11"/>
        <v>0</v>
      </c>
      <c r="G191" s="8">
        <f t="shared" ca="1" si="10"/>
        <v>0</v>
      </c>
    </row>
    <row r="192" spans="1:7" x14ac:dyDescent="0.15">
      <c r="A192" s="8">
        <f t="shared" ca="1" si="11"/>
        <v>0</v>
      </c>
      <c r="G192" s="8">
        <f t="shared" ca="1" si="10"/>
        <v>0</v>
      </c>
    </row>
    <row r="193" spans="1:7" x14ac:dyDescent="0.15">
      <c r="A193" s="8">
        <f t="shared" ca="1" si="11"/>
        <v>0</v>
      </c>
      <c r="G193" s="8">
        <f t="shared" ca="1" si="10"/>
        <v>0</v>
      </c>
    </row>
    <row r="194" spans="1:7" x14ac:dyDescent="0.15">
      <c r="A194" s="8">
        <f t="shared" ca="1" si="11"/>
        <v>0</v>
      </c>
      <c r="G194" s="8">
        <f t="shared" ca="1" si="10"/>
        <v>0</v>
      </c>
    </row>
    <row r="195" spans="1:7" x14ac:dyDescent="0.15">
      <c r="A195" s="8">
        <f t="shared" ca="1" si="11"/>
        <v>0</v>
      </c>
      <c r="G195" s="8">
        <f t="shared" ca="1" si="10"/>
        <v>0</v>
      </c>
    </row>
    <row r="196" spans="1:7" x14ac:dyDescent="0.15">
      <c r="A196" s="8">
        <f t="shared" ca="1" si="11"/>
        <v>0</v>
      </c>
      <c r="G196" s="8">
        <f t="shared" ca="1" si="10"/>
        <v>0</v>
      </c>
    </row>
    <row r="197" spans="1:7" x14ac:dyDescent="0.15">
      <c r="A197" s="8">
        <f t="shared" ca="1" si="11"/>
        <v>0</v>
      </c>
      <c r="G197" s="8">
        <f t="shared" ca="1" si="10"/>
        <v>0</v>
      </c>
    </row>
    <row r="198" spans="1:7" x14ac:dyDescent="0.15">
      <c r="A198" s="8">
        <f t="shared" ca="1" si="11"/>
        <v>0</v>
      </c>
      <c r="G198" s="8">
        <f t="shared" ca="1" si="10"/>
        <v>0</v>
      </c>
    </row>
    <row r="199" spans="1:7" x14ac:dyDescent="0.15">
      <c r="A199" s="8">
        <f t="shared" ca="1" si="11"/>
        <v>0</v>
      </c>
      <c r="G199" s="8">
        <f t="shared" ca="1" si="10"/>
        <v>0</v>
      </c>
    </row>
    <row r="200" spans="1:7" x14ac:dyDescent="0.15">
      <c r="A200" s="8">
        <f t="shared" ca="1" si="11"/>
        <v>0</v>
      </c>
      <c r="G200" s="8">
        <f t="shared" ca="1" si="10"/>
        <v>0</v>
      </c>
    </row>
    <row r="201" spans="1:7" x14ac:dyDescent="0.15">
      <c r="A201" s="8">
        <f t="shared" ca="1" si="11"/>
        <v>0</v>
      </c>
      <c r="G201" s="8">
        <f t="shared" ca="1" si="10"/>
        <v>0</v>
      </c>
    </row>
    <row r="202" spans="1:7" x14ac:dyDescent="0.15">
      <c r="A202" s="8">
        <f t="shared" ca="1" si="11"/>
        <v>0</v>
      </c>
      <c r="G202" s="8">
        <f t="shared" ca="1" si="10"/>
        <v>0</v>
      </c>
    </row>
    <row r="203" spans="1:7" x14ac:dyDescent="0.15">
      <c r="A203" s="8">
        <f t="shared" ca="1" si="11"/>
        <v>0</v>
      </c>
      <c r="G203" s="8">
        <f t="shared" ca="1" si="10"/>
        <v>0</v>
      </c>
    </row>
    <row r="204" spans="1:7" x14ac:dyDescent="0.15">
      <c r="A204" s="8">
        <f t="shared" ca="1" si="11"/>
        <v>0</v>
      </c>
      <c r="G204" s="8">
        <f t="shared" ca="1" si="10"/>
        <v>0</v>
      </c>
    </row>
    <row r="205" spans="1:7" x14ac:dyDescent="0.15">
      <c r="A205" s="8">
        <f t="shared" ca="1" si="11"/>
        <v>0</v>
      </c>
      <c r="G205" s="8">
        <f t="shared" ca="1" si="10"/>
        <v>0</v>
      </c>
    </row>
    <row r="206" spans="1:7" x14ac:dyDescent="0.15">
      <c r="A206" s="8">
        <f t="shared" ca="1" si="11"/>
        <v>0</v>
      </c>
      <c r="G206" s="8">
        <f t="shared" ca="1" si="10"/>
        <v>0</v>
      </c>
    </row>
    <row r="207" spans="1:7" x14ac:dyDescent="0.15">
      <c r="A207" s="8">
        <f t="shared" ca="1" si="11"/>
        <v>0</v>
      </c>
      <c r="G207" s="8">
        <f t="shared" ca="1" si="10"/>
        <v>0</v>
      </c>
    </row>
    <row r="208" spans="1:7" x14ac:dyDescent="0.15">
      <c r="A208" s="8">
        <f t="shared" ca="1" si="11"/>
        <v>0</v>
      </c>
      <c r="G208" s="8">
        <f t="shared" ca="1" si="10"/>
        <v>0</v>
      </c>
    </row>
    <row r="209" spans="1:7" x14ac:dyDescent="0.15">
      <c r="A209" s="8">
        <f t="shared" ca="1" si="11"/>
        <v>0</v>
      </c>
      <c r="G209" s="8">
        <f t="shared" ca="1" si="10"/>
        <v>0</v>
      </c>
    </row>
    <row r="210" spans="1:7" x14ac:dyDescent="0.15">
      <c r="A210" s="8">
        <f t="shared" ca="1" si="11"/>
        <v>0</v>
      </c>
      <c r="G210" s="8">
        <f t="shared" ca="1" si="10"/>
        <v>0</v>
      </c>
    </row>
    <row r="211" spans="1:7" x14ac:dyDescent="0.15">
      <c r="A211" s="8">
        <f t="shared" ca="1" si="11"/>
        <v>0</v>
      </c>
      <c r="G211" s="8">
        <f t="shared" ca="1" si="10"/>
        <v>0</v>
      </c>
    </row>
    <row r="212" spans="1:7" x14ac:dyDescent="0.15">
      <c r="A212" s="8">
        <f t="shared" ca="1" si="11"/>
        <v>0</v>
      </c>
      <c r="G212" s="8">
        <f t="shared" ca="1" si="10"/>
        <v>0</v>
      </c>
    </row>
    <row r="213" spans="1:7" x14ac:dyDescent="0.15">
      <c r="A213" s="8">
        <f t="shared" ca="1" si="11"/>
        <v>0</v>
      </c>
      <c r="G213" s="8">
        <f t="shared" ca="1" si="10"/>
        <v>0</v>
      </c>
    </row>
    <row r="214" spans="1:7" x14ac:dyDescent="0.15">
      <c r="A214" s="8">
        <f t="shared" ca="1" si="11"/>
        <v>0</v>
      </c>
      <c r="G214" s="8">
        <f t="shared" ca="1" si="10"/>
        <v>0</v>
      </c>
    </row>
    <row r="215" spans="1:7" x14ac:dyDescent="0.15">
      <c r="A215" s="8">
        <f t="shared" ca="1" si="11"/>
        <v>0</v>
      </c>
      <c r="G215" s="8">
        <f t="shared" ca="1" si="10"/>
        <v>0</v>
      </c>
    </row>
    <row r="216" spans="1:7" x14ac:dyDescent="0.15">
      <c r="A216" s="8">
        <f t="shared" ca="1" si="11"/>
        <v>0</v>
      </c>
      <c r="G216" s="8">
        <f t="shared" ca="1" si="10"/>
        <v>0</v>
      </c>
    </row>
    <row r="217" spans="1:7" x14ac:dyDescent="0.15">
      <c r="A217" s="8">
        <f t="shared" ca="1" si="11"/>
        <v>0</v>
      </c>
      <c r="G217" s="8">
        <f t="shared" ref="G217:G280" ca="1" si="12">OFFSET($H217,0,LangOffset,1,1)</f>
        <v>0</v>
      </c>
    </row>
    <row r="218" spans="1:7" x14ac:dyDescent="0.15">
      <c r="A218" s="8">
        <f t="shared" ca="1" si="11"/>
        <v>0</v>
      </c>
      <c r="G218" s="8">
        <f t="shared" ca="1" si="12"/>
        <v>0</v>
      </c>
    </row>
    <row r="219" spans="1:7" x14ac:dyDescent="0.15">
      <c r="A219" s="8">
        <f t="shared" ca="1" si="11"/>
        <v>0</v>
      </c>
      <c r="G219" s="8">
        <f t="shared" ca="1" si="12"/>
        <v>0</v>
      </c>
    </row>
    <row r="220" spans="1:7" x14ac:dyDescent="0.15">
      <c r="A220" s="8">
        <f t="shared" ca="1" si="11"/>
        <v>0</v>
      </c>
      <c r="G220" s="8">
        <f t="shared" ca="1" si="12"/>
        <v>0</v>
      </c>
    </row>
    <row r="221" spans="1:7" x14ac:dyDescent="0.15">
      <c r="A221" s="8">
        <f t="shared" ca="1" si="11"/>
        <v>0</v>
      </c>
      <c r="G221" s="8">
        <f t="shared" ca="1" si="12"/>
        <v>0</v>
      </c>
    </row>
    <row r="222" spans="1:7" x14ac:dyDescent="0.15">
      <c r="A222" s="8">
        <f t="shared" ca="1" si="11"/>
        <v>0</v>
      </c>
      <c r="G222" s="8">
        <f t="shared" ca="1" si="12"/>
        <v>0</v>
      </c>
    </row>
    <row r="223" spans="1:7" x14ac:dyDescent="0.15">
      <c r="A223" s="8">
        <f t="shared" ca="1" si="11"/>
        <v>0</v>
      </c>
      <c r="G223" s="8">
        <f t="shared" ca="1" si="12"/>
        <v>0</v>
      </c>
    </row>
    <row r="224" spans="1:7" x14ac:dyDescent="0.15">
      <c r="A224" s="8">
        <f t="shared" ca="1" si="11"/>
        <v>0</v>
      </c>
      <c r="G224" s="8">
        <f t="shared" ca="1" si="12"/>
        <v>0</v>
      </c>
    </row>
    <row r="225" spans="1:7" x14ac:dyDescent="0.15">
      <c r="A225" s="8">
        <f t="shared" ca="1" si="11"/>
        <v>0</v>
      </c>
      <c r="G225" s="8">
        <f t="shared" ca="1" si="12"/>
        <v>0</v>
      </c>
    </row>
    <row r="226" spans="1:7" x14ac:dyDescent="0.15">
      <c r="A226" s="8">
        <f t="shared" ca="1" si="11"/>
        <v>0</v>
      </c>
      <c r="G226" s="8">
        <f t="shared" ca="1" si="12"/>
        <v>0</v>
      </c>
    </row>
    <row r="227" spans="1:7" x14ac:dyDescent="0.15">
      <c r="A227" s="8">
        <f t="shared" ca="1" si="11"/>
        <v>0</v>
      </c>
      <c r="G227" s="8">
        <f t="shared" ca="1" si="12"/>
        <v>0</v>
      </c>
    </row>
    <row r="228" spans="1:7" x14ac:dyDescent="0.15">
      <c r="A228" s="8">
        <f t="shared" ca="1" si="11"/>
        <v>0</v>
      </c>
      <c r="G228" s="8">
        <f t="shared" ca="1" si="12"/>
        <v>0</v>
      </c>
    </row>
    <row r="229" spans="1:7" x14ac:dyDescent="0.15">
      <c r="A229" s="8">
        <f t="shared" ca="1" si="11"/>
        <v>0</v>
      </c>
      <c r="G229" s="8">
        <f t="shared" ca="1" si="12"/>
        <v>0</v>
      </c>
    </row>
    <row r="230" spans="1:7" x14ac:dyDescent="0.15">
      <c r="A230" s="8">
        <f t="shared" ca="1" si="11"/>
        <v>0</v>
      </c>
      <c r="G230" s="8">
        <f t="shared" ca="1" si="12"/>
        <v>0</v>
      </c>
    </row>
    <row r="231" spans="1:7" x14ac:dyDescent="0.15">
      <c r="A231" s="8">
        <f t="shared" ca="1" si="11"/>
        <v>0</v>
      </c>
      <c r="G231" s="8">
        <f t="shared" ca="1" si="12"/>
        <v>0</v>
      </c>
    </row>
    <row r="232" spans="1:7" x14ac:dyDescent="0.15">
      <c r="A232" s="8">
        <f t="shared" ca="1" si="11"/>
        <v>0</v>
      </c>
      <c r="G232" s="8">
        <f t="shared" ca="1" si="12"/>
        <v>0</v>
      </c>
    </row>
    <row r="233" spans="1:7" x14ac:dyDescent="0.15">
      <c r="A233" s="8">
        <f t="shared" ca="1" si="11"/>
        <v>0</v>
      </c>
      <c r="G233" s="8">
        <f t="shared" ca="1" si="12"/>
        <v>0</v>
      </c>
    </row>
    <row r="234" spans="1:7" x14ac:dyDescent="0.15">
      <c r="A234" s="8">
        <f t="shared" ca="1" si="11"/>
        <v>0</v>
      </c>
      <c r="G234" s="8">
        <f t="shared" ca="1" si="12"/>
        <v>0</v>
      </c>
    </row>
    <row r="235" spans="1:7" x14ac:dyDescent="0.15">
      <c r="A235" s="8">
        <f t="shared" ca="1" si="11"/>
        <v>0</v>
      </c>
      <c r="G235" s="8">
        <f t="shared" ca="1" si="12"/>
        <v>0</v>
      </c>
    </row>
    <row r="236" spans="1:7" x14ac:dyDescent="0.15">
      <c r="A236" s="8">
        <f t="shared" ca="1" si="11"/>
        <v>0</v>
      </c>
      <c r="G236" s="8">
        <f t="shared" ca="1" si="12"/>
        <v>0</v>
      </c>
    </row>
    <row r="237" spans="1:7" x14ac:dyDescent="0.15">
      <c r="A237" s="8">
        <f t="shared" ca="1" si="11"/>
        <v>0</v>
      </c>
      <c r="G237" s="8">
        <f t="shared" ca="1" si="12"/>
        <v>0</v>
      </c>
    </row>
    <row r="238" spans="1:7" x14ac:dyDescent="0.15">
      <c r="A238" s="8">
        <f t="shared" ca="1" si="11"/>
        <v>0</v>
      </c>
      <c r="G238" s="8">
        <f t="shared" ca="1" si="12"/>
        <v>0</v>
      </c>
    </row>
    <row r="239" spans="1:7" x14ac:dyDescent="0.15">
      <c r="A239" s="8">
        <f t="shared" ca="1" si="11"/>
        <v>0</v>
      </c>
      <c r="G239" s="8">
        <f t="shared" ca="1" si="12"/>
        <v>0</v>
      </c>
    </row>
    <row r="240" spans="1:7" x14ac:dyDescent="0.15">
      <c r="A240" s="8">
        <f t="shared" ca="1" si="11"/>
        <v>0</v>
      </c>
      <c r="G240" s="8">
        <f t="shared" ca="1" si="12"/>
        <v>0</v>
      </c>
    </row>
    <row r="241" spans="1:7" x14ac:dyDescent="0.15">
      <c r="A241" s="8">
        <f t="shared" ca="1" si="11"/>
        <v>0</v>
      </c>
      <c r="G241" s="8">
        <f t="shared" ca="1" si="12"/>
        <v>0</v>
      </c>
    </row>
    <row r="242" spans="1:7" x14ac:dyDescent="0.15">
      <c r="A242" s="8">
        <f t="shared" ca="1" si="11"/>
        <v>0</v>
      </c>
      <c r="G242" s="8">
        <f t="shared" ca="1" si="12"/>
        <v>0</v>
      </c>
    </row>
    <row r="243" spans="1:7" x14ac:dyDescent="0.15">
      <c r="A243" s="8">
        <f t="shared" ca="1" si="11"/>
        <v>0</v>
      </c>
      <c r="G243" s="8">
        <f t="shared" ca="1" si="12"/>
        <v>0</v>
      </c>
    </row>
    <row r="244" spans="1:7" x14ac:dyDescent="0.15">
      <c r="A244" s="8">
        <f t="shared" ca="1" si="11"/>
        <v>0</v>
      </c>
      <c r="G244" s="8">
        <f t="shared" ca="1" si="12"/>
        <v>0</v>
      </c>
    </row>
    <row r="245" spans="1:7" x14ac:dyDescent="0.15">
      <c r="A245" s="8">
        <f t="shared" ca="1" si="11"/>
        <v>0</v>
      </c>
      <c r="G245" s="8">
        <f t="shared" ca="1" si="12"/>
        <v>0</v>
      </c>
    </row>
    <row r="246" spans="1:7" x14ac:dyDescent="0.15">
      <c r="A246" s="8">
        <f t="shared" ca="1" si="11"/>
        <v>0</v>
      </c>
      <c r="G246" s="8">
        <f t="shared" ca="1" si="12"/>
        <v>0</v>
      </c>
    </row>
    <row r="247" spans="1:7" x14ac:dyDescent="0.15">
      <c r="A247" s="8">
        <f t="shared" ca="1" si="11"/>
        <v>0</v>
      </c>
      <c r="G247" s="8">
        <f t="shared" ca="1" si="12"/>
        <v>0</v>
      </c>
    </row>
    <row r="248" spans="1:7" x14ac:dyDescent="0.15">
      <c r="A248" s="8">
        <f t="shared" ref="A248:A311" ca="1" si="13">OFFSET($B248,0,LangOffset,1,1)</f>
        <v>0</v>
      </c>
      <c r="G248" s="8">
        <f t="shared" ca="1" si="12"/>
        <v>0</v>
      </c>
    </row>
    <row r="249" spans="1:7" x14ac:dyDescent="0.15">
      <c r="A249" s="8">
        <f t="shared" ca="1" si="13"/>
        <v>0</v>
      </c>
      <c r="G249" s="8">
        <f t="shared" ca="1" si="12"/>
        <v>0</v>
      </c>
    </row>
    <row r="250" spans="1:7" x14ac:dyDescent="0.15">
      <c r="A250" s="8">
        <f t="shared" ca="1" si="13"/>
        <v>0</v>
      </c>
      <c r="G250" s="8">
        <f t="shared" ca="1" si="12"/>
        <v>0</v>
      </c>
    </row>
    <row r="251" spans="1:7" x14ac:dyDescent="0.15">
      <c r="A251" s="8">
        <f t="shared" ca="1" si="13"/>
        <v>0</v>
      </c>
      <c r="G251" s="8">
        <f t="shared" ca="1" si="12"/>
        <v>0</v>
      </c>
    </row>
    <row r="252" spans="1:7" x14ac:dyDescent="0.15">
      <c r="A252" s="8">
        <f t="shared" ca="1" si="13"/>
        <v>0</v>
      </c>
      <c r="G252" s="8">
        <f t="shared" ca="1" si="12"/>
        <v>0</v>
      </c>
    </row>
    <row r="253" spans="1:7" x14ac:dyDescent="0.15">
      <c r="A253" s="8">
        <f t="shared" ca="1" si="13"/>
        <v>0</v>
      </c>
      <c r="G253" s="8">
        <f t="shared" ca="1" si="12"/>
        <v>0</v>
      </c>
    </row>
    <row r="254" spans="1:7" x14ac:dyDescent="0.15">
      <c r="A254" s="8">
        <f t="shared" ca="1" si="13"/>
        <v>0</v>
      </c>
      <c r="G254" s="8">
        <f t="shared" ca="1" si="12"/>
        <v>0</v>
      </c>
    </row>
    <row r="255" spans="1:7" x14ac:dyDescent="0.15">
      <c r="A255" s="8">
        <f t="shared" ca="1" si="13"/>
        <v>0</v>
      </c>
      <c r="G255" s="8">
        <f t="shared" ca="1" si="12"/>
        <v>0</v>
      </c>
    </row>
    <row r="256" spans="1:7" x14ac:dyDescent="0.15">
      <c r="A256" s="8">
        <f t="shared" ca="1" si="13"/>
        <v>0</v>
      </c>
      <c r="G256" s="8">
        <f t="shared" ca="1" si="12"/>
        <v>0</v>
      </c>
    </row>
    <row r="257" spans="1:7" x14ac:dyDescent="0.15">
      <c r="A257" s="8">
        <f t="shared" ca="1" si="13"/>
        <v>0</v>
      </c>
      <c r="G257" s="8">
        <f t="shared" ca="1" si="12"/>
        <v>0</v>
      </c>
    </row>
    <row r="258" spans="1:7" x14ac:dyDescent="0.15">
      <c r="A258" s="8">
        <f t="shared" ca="1" si="13"/>
        <v>0</v>
      </c>
      <c r="G258" s="8">
        <f t="shared" ca="1" si="12"/>
        <v>0</v>
      </c>
    </row>
    <row r="259" spans="1:7" x14ac:dyDescent="0.15">
      <c r="A259" s="8">
        <f t="shared" ca="1" si="13"/>
        <v>0</v>
      </c>
      <c r="G259" s="8">
        <f t="shared" ca="1" si="12"/>
        <v>0</v>
      </c>
    </row>
    <row r="260" spans="1:7" x14ac:dyDescent="0.15">
      <c r="A260" s="8">
        <f t="shared" ca="1" si="13"/>
        <v>0</v>
      </c>
      <c r="G260" s="8">
        <f t="shared" ca="1" si="12"/>
        <v>0</v>
      </c>
    </row>
    <row r="261" spans="1:7" x14ac:dyDescent="0.15">
      <c r="A261" s="8">
        <f t="shared" ca="1" si="13"/>
        <v>0</v>
      </c>
      <c r="G261" s="8">
        <f t="shared" ca="1" si="12"/>
        <v>0</v>
      </c>
    </row>
    <row r="262" spans="1:7" x14ac:dyDescent="0.15">
      <c r="A262" s="8">
        <f t="shared" ca="1" si="13"/>
        <v>0</v>
      </c>
      <c r="G262" s="8">
        <f t="shared" ca="1" si="12"/>
        <v>0</v>
      </c>
    </row>
    <row r="263" spans="1:7" x14ac:dyDescent="0.15">
      <c r="A263" s="8">
        <f t="shared" ca="1" si="13"/>
        <v>0</v>
      </c>
      <c r="G263" s="8">
        <f t="shared" ca="1" si="12"/>
        <v>0</v>
      </c>
    </row>
    <row r="264" spans="1:7" x14ac:dyDescent="0.15">
      <c r="A264" s="8">
        <f t="shared" ca="1" si="13"/>
        <v>0</v>
      </c>
      <c r="G264" s="8">
        <f t="shared" ca="1" si="12"/>
        <v>0</v>
      </c>
    </row>
    <row r="265" spans="1:7" x14ac:dyDescent="0.15">
      <c r="A265" s="8">
        <f t="shared" ca="1" si="13"/>
        <v>0</v>
      </c>
      <c r="G265" s="8">
        <f t="shared" ca="1" si="12"/>
        <v>0</v>
      </c>
    </row>
    <row r="266" spans="1:7" x14ac:dyDescent="0.15">
      <c r="A266" s="8">
        <f t="shared" ca="1" si="13"/>
        <v>0</v>
      </c>
      <c r="G266" s="8">
        <f t="shared" ca="1" si="12"/>
        <v>0</v>
      </c>
    </row>
    <row r="267" spans="1:7" x14ac:dyDescent="0.15">
      <c r="A267" s="8">
        <f t="shared" ca="1" si="13"/>
        <v>0</v>
      </c>
      <c r="G267" s="8">
        <f t="shared" ca="1" si="12"/>
        <v>0</v>
      </c>
    </row>
    <row r="268" spans="1:7" x14ac:dyDescent="0.15">
      <c r="A268" s="8">
        <f t="shared" ca="1" si="13"/>
        <v>0</v>
      </c>
      <c r="G268" s="8">
        <f t="shared" ca="1" si="12"/>
        <v>0</v>
      </c>
    </row>
    <row r="269" spans="1:7" x14ac:dyDescent="0.15">
      <c r="A269" s="8">
        <f t="shared" ca="1" si="13"/>
        <v>0</v>
      </c>
      <c r="G269" s="8">
        <f t="shared" ca="1" si="12"/>
        <v>0</v>
      </c>
    </row>
    <row r="270" spans="1:7" x14ac:dyDescent="0.15">
      <c r="A270" s="8">
        <f t="shared" ca="1" si="13"/>
        <v>0</v>
      </c>
      <c r="G270" s="8">
        <f t="shared" ca="1" si="12"/>
        <v>0</v>
      </c>
    </row>
    <row r="271" spans="1:7" x14ac:dyDescent="0.15">
      <c r="A271" s="8">
        <f t="shared" ca="1" si="13"/>
        <v>0</v>
      </c>
      <c r="G271" s="8">
        <f t="shared" ca="1" si="12"/>
        <v>0</v>
      </c>
    </row>
    <row r="272" spans="1:7" x14ac:dyDescent="0.15">
      <c r="A272" s="8">
        <f t="shared" ca="1" si="13"/>
        <v>0</v>
      </c>
      <c r="G272" s="8">
        <f t="shared" ca="1" si="12"/>
        <v>0</v>
      </c>
    </row>
    <row r="273" spans="1:7" x14ac:dyDescent="0.15">
      <c r="A273" s="8">
        <f t="shared" ca="1" si="13"/>
        <v>0</v>
      </c>
      <c r="G273" s="8">
        <f t="shared" ca="1" si="12"/>
        <v>0</v>
      </c>
    </row>
    <row r="274" spans="1:7" x14ac:dyDescent="0.15">
      <c r="A274" s="8">
        <f t="shared" ca="1" si="13"/>
        <v>0</v>
      </c>
      <c r="G274" s="8">
        <f t="shared" ca="1" si="12"/>
        <v>0</v>
      </c>
    </row>
    <row r="275" spans="1:7" x14ac:dyDescent="0.15">
      <c r="A275" s="8">
        <f t="shared" ca="1" si="13"/>
        <v>0</v>
      </c>
      <c r="G275" s="8">
        <f t="shared" ca="1" si="12"/>
        <v>0</v>
      </c>
    </row>
    <row r="276" spans="1:7" x14ac:dyDescent="0.15">
      <c r="A276" s="8">
        <f t="shared" ca="1" si="13"/>
        <v>0</v>
      </c>
      <c r="G276" s="8">
        <f t="shared" ca="1" si="12"/>
        <v>0</v>
      </c>
    </row>
    <row r="277" spans="1:7" x14ac:dyDescent="0.15">
      <c r="A277" s="8">
        <f t="shared" ca="1" si="13"/>
        <v>0</v>
      </c>
      <c r="G277" s="8">
        <f t="shared" ca="1" si="12"/>
        <v>0</v>
      </c>
    </row>
    <row r="278" spans="1:7" x14ac:dyDescent="0.15">
      <c r="A278" s="8">
        <f t="shared" ca="1" si="13"/>
        <v>0</v>
      </c>
      <c r="G278" s="8">
        <f t="shared" ca="1" si="12"/>
        <v>0</v>
      </c>
    </row>
    <row r="279" spans="1:7" x14ac:dyDescent="0.15">
      <c r="A279" s="8">
        <f t="shared" ca="1" si="13"/>
        <v>0</v>
      </c>
      <c r="G279" s="8">
        <f t="shared" ca="1" si="12"/>
        <v>0</v>
      </c>
    </row>
    <row r="280" spans="1:7" x14ac:dyDescent="0.15">
      <c r="A280" s="8">
        <f t="shared" ca="1" si="13"/>
        <v>0</v>
      </c>
      <c r="G280" s="8">
        <f t="shared" ca="1" si="12"/>
        <v>0</v>
      </c>
    </row>
    <row r="281" spans="1:7" x14ac:dyDescent="0.15">
      <c r="A281" s="8">
        <f t="shared" ca="1" si="13"/>
        <v>0</v>
      </c>
      <c r="G281" s="8">
        <f t="shared" ref="G281:G344" ca="1" si="14">OFFSET($H281,0,LangOffset,1,1)</f>
        <v>0</v>
      </c>
    </row>
    <row r="282" spans="1:7" x14ac:dyDescent="0.15">
      <c r="A282" s="8">
        <f t="shared" ca="1" si="13"/>
        <v>0</v>
      </c>
      <c r="G282" s="8">
        <f t="shared" ca="1" si="14"/>
        <v>0</v>
      </c>
    </row>
    <row r="283" spans="1:7" x14ac:dyDescent="0.15">
      <c r="A283" s="8">
        <f t="shared" ca="1" si="13"/>
        <v>0</v>
      </c>
      <c r="G283" s="8">
        <f t="shared" ca="1" si="14"/>
        <v>0</v>
      </c>
    </row>
    <row r="284" spans="1:7" x14ac:dyDescent="0.15">
      <c r="A284" s="8">
        <f t="shared" ca="1" si="13"/>
        <v>0</v>
      </c>
      <c r="G284" s="8">
        <f t="shared" ca="1" si="14"/>
        <v>0</v>
      </c>
    </row>
    <row r="285" spans="1:7" x14ac:dyDescent="0.15">
      <c r="A285" s="8">
        <f t="shared" ca="1" si="13"/>
        <v>0</v>
      </c>
      <c r="G285" s="8">
        <f t="shared" ca="1" si="14"/>
        <v>0</v>
      </c>
    </row>
    <row r="286" spans="1:7" x14ac:dyDescent="0.15">
      <c r="A286" s="8">
        <f t="shared" ca="1" si="13"/>
        <v>0</v>
      </c>
      <c r="G286" s="8">
        <f t="shared" ca="1" si="14"/>
        <v>0</v>
      </c>
    </row>
    <row r="287" spans="1:7" x14ac:dyDescent="0.15">
      <c r="A287" s="8">
        <f t="shared" ca="1" si="13"/>
        <v>0</v>
      </c>
      <c r="G287" s="8">
        <f t="shared" ca="1" si="14"/>
        <v>0</v>
      </c>
    </row>
    <row r="288" spans="1:7" x14ac:dyDescent="0.15">
      <c r="A288" s="8">
        <f t="shared" ca="1" si="13"/>
        <v>0</v>
      </c>
      <c r="G288" s="8">
        <f t="shared" ca="1" si="14"/>
        <v>0</v>
      </c>
    </row>
    <row r="289" spans="1:7" x14ac:dyDescent="0.15">
      <c r="A289" s="8">
        <f t="shared" ca="1" si="13"/>
        <v>0</v>
      </c>
      <c r="G289" s="8">
        <f t="shared" ca="1" si="14"/>
        <v>0</v>
      </c>
    </row>
    <row r="290" spans="1:7" x14ac:dyDescent="0.15">
      <c r="A290" s="8">
        <f t="shared" ca="1" si="13"/>
        <v>0</v>
      </c>
      <c r="G290" s="8">
        <f t="shared" ca="1" si="14"/>
        <v>0</v>
      </c>
    </row>
    <row r="291" spans="1:7" x14ac:dyDescent="0.15">
      <c r="A291" s="8">
        <f t="shared" ca="1" si="13"/>
        <v>0</v>
      </c>
      <c r="G291" s="8">
        <f t="shared" ca="1" si="14"/>
        <v>0</v>
      </c>
    </row>
    <row r="292" spans="1:7" x14ac:dyDescent="0.15">
      <c r="A292" s="8">
        <f t="shared" ca="1" si="13"/>
        <v>0</v>
      </c>
      <c r="G292" s="8">
        <f t="shared" ca="1" si="14"/>
        <v>0</v>
      </c>
    </row>
    <row r="293" spans="1:7" x14ac:dyDescent="0.15">
      <c r="A293" s="8">
        <f t="shared" ca="1" si="13"/>
        <v>0</v>
      </c>
      <c r="G293" s="8">
        <f t="shared" ca="1" si="14"/>
        <v>0</v>
      </c>
    </row>
    <row r="294" spans="1:7" x14ac:dyDescent="0.15">
      <c r="A294" s="8">
        <f t="shared" ca="1" si="13"/>
        <v>0</v>
      </c>
      <c r="G294" s="8">
        <f t="shared" ca="1" si="14"/>
        <v>0</v>
      </c>
    </row>
    <row r="295" spans="1:7" x14ac:dyDescent="0.15">
      <c r="A295" s="8">
        <f t="shared" ca="1" si="13"/>
        <v>0</v>
      </c>
      <c r="G295" s="8">
        <f t="shared" ca="1" si="14"/>
        <v>0</v>
      </c>
    </row>
    <row r="296" spans="1:7" x14ac:dyDescent="0.15">
      <c r="A296" s="8">
        <f t="shared" ca="1" si="13"/>
        <v>0</v>
      </c>
      <c r="G296" s="8">
        <f t="shared" ca="1" si="14"/>
        <v>0</v>
      </c>
    </row>
    <row r="297" spans="1:7" x14ac:dyDescent="0.15">
      <c r="A297" s="8">
        <f t="shared" ca="1" si="13"/>
        <v>0</v>
      </c>
      <c r="G297" s="8">
        <f t="shared" ca="1" si="14"/>
        <v>0</v>
      </c>
    </row>
    <row r="298" spans="1:7" x14ac:dyDescent="0.15">
      <c r="A298" s="8">
        <f t="shared" ca="1" si="13"/>
        <v>0</v>
      </c>
      <c r="G298" s="8">
        <f t="shared" ca="1" si="14"/>
        <v>0</v>
      </c>
    </row>
    <row r="299" spans="1:7" x14ac:dyDescent="0.15">
      <c r="A299" s="8">
        <f t="shared" ca="1" si="13"/>
        <v>0</v>
      </c>
      <c r="G299" s="8">
        <f t="shared" ca="1" si="14"/>
        <v>0</v>
      </c>
    </row>
    <row r="300" spans="1:7" x14ac:dyDescent="0.15">
      <c r="A300" s="8">
        <f t="shared" ca="1" si="13"/>
        <v>0</v>
      </c>
      <c r="G300" s="8">
        <f t="shared" ca="1" si="14"/>
        <v>0</v>
      </c>
    </row>
    <row r="301" spans="1:7" x14ac:dyDescent="0.15">
      <c r="A301" s="8">
        <f t="shared" ca="1" si="13"/>
        <v>0</v>
      </c>
      <c r="G301" s="8">
        <f t="shared" ca="1" si="14"/>
        <v>0</v>
      </c>
    </row>
    <row r="302" spans="1:7" x14ac:dyDescent="0.15">
      <c r="A302" s="8">
        <f t="shared" ca="1" si="13"/>
        <v>0</v>
      </c>
      <c r="G302" s="8">
        <f t="shared" ca="1" si="14"/>
        <v>0</v>
      </c>
    </row>
    <row r="303" spans="1:7" x14ac:dyDescent="0.15">
      <c r="A303" s="8">
        <f t="shared" ca="1" si="13"/>
        <v>0</v>
      </c>
      <c r="G303" s="8">
        <f t="shared" ca="1" si="14"/>
        <v>0</v>
      </c>
    </row>
    <row r="304" spans="1:7" x14ac:dyDescent="0.15">
      <c r="A304" s="8">
        <f t="shared" ca="1" si="13"/>
        <v>0</v>
      </c>
      <c r="G304" s="8">
        <f t="shared" ca="1" si="14"/>
        <v>0</v>
      </c>
    </row>
    <row r="305" spans="1:7" x14ac:dyDescent="0.15">
      <c r="A305" s="8">
        <f t="shared" ca="1" si="13"/>
        <v>0</v>
      </c>
      <c r="G305" s="8">
        <f t="shared" ca="1" si="14"/>
        <v>0</v>
      </c>
    </row>
    <row r="306" spans="1:7" x14ac:dyDescent="0.15">
      <c r="A306" s="8">
        <f t="shared" ca="1" si="13"/>
        <v>0</v>
      </c>
      <c r="G306" s="8">
        <f t="shared" ca="1" si="14"/>
        <v>0</v>
      </c>
    </row>
    <row r="307" spans="1:7" x14ac:dyDescent="0.15">
      <c r="A307" s="8">
        <f t="shared" ca="1" si="13"/>
        <v>0</v>
      </c>
      <c r="G307" s="8">
        <f t="shared" ca="1" si="14"/>
        <v>0</v>
      </c>
    </row>
    <row r="308" spans="1:7" x14ac:dyDescent="0.15">
      <c r="A308" s="8">
        <f t="shared" ca="1" si="13"/>
        <v>0</v>
      </c>
      <c r="G308" s="8">
        <f t="shared" ca="1" si="14"/>
        <v>0</v>
      </c>
    </row>
    <row r="309" spans="1:7" x14ac:dyDescent="0.15">
      <c r="A309" s="8">
        <f t="shared" ca="1" si="13"/>
        <v>0</v>
      </c>
      <c r="G309" s="8">
        <f t="shared" ca="1" si="14"/>
        <v>0</v>
      </c>
    </row>
    <row r="310" spans="1:7" x14ac:dyDescent="0.15">
      <c r="A310" s="8">
        <f t="shared" ca="1" si="13"/>
        <v>0</v>
      </c>
      <c r="G310" s="8">
        <f t="shared" ca="1" si="14"/>
        <v>0</v>
      </c>
    </row>
    <row r="311" spans="1:7" x14ac:dyDescent="0.15">
      <c r="A311" s="8">
        <f t="shared" ca="1" si="13"/>
        <v>0</v>
      </c>
      <c r="G311" s="8">
        <f t="shared" ca="1" si="14"/>
        <v>0</v>
      </c>
    </row>
    <row r="312" spans="1:7" x14ac:dyDescent="0.15">
      <c r="A312" s="8">
        <f t="shared" ref="A312:A375" ca="1" si="15">OFFSET($B312,0,LangOffset,1,1)</f>
        <v>0</v>
      </c>
      <c r="G312" s="8">
        <f t="shared" ca="1" si="14"/>
        <v>0</v>
      </c>
    </row>
    <row r="313" spans="1:7" x14ac:dyDescent="0.15">
      <c r="A313" s="8">
        <f t="shared" ca="1" si="15"/>
        <v>0</v>
      </c>
      <c r="G313" s="8">
        <f t="shared" ca="1" si="14"/>
        <v>0</v>
      </c>
    </row>
    <row r="314" spans="1:7" x14ac:dyDescent="0.15">
      <c r="A314" s="8">
        <f t="shared" ca="1" si="15"/>
        <v>0</v>
      </c>
      <c r="G314" s="8">
        <f t="shared" ca="1" si="14"/>
        <v>0</v>
      </c>
    </row>
    <row r="315" spans="1:7" x14ac:dyDescent="0.15">
      <c r="A315" s="8">
        <f t="shared" ca="1" si="15"/>
        <v>0</v>
      </c>
      <c r="G315" s="8">
        <f t="shared" ca="1" si="14"/>
        <v>0</v>
      </c>
    </row>
    <row r="316" spans="1:7" x14ac:dyDescent="0.15">
      <c r="A316" s="8">
        <f t="shared" ca="1" si="15"/>
        <v>0</v>
      </c>
      <c r="G316" s="8">
        <f t="shared" ca="1" si="14"/>
        <v>0</v>
      </c>
    </row>
    <row r="317" spans="1:7" x14ac:dyDescent="0.15">
      <c r="A317" s="8">
        <f t="shared" ca="1" si="15"/>
        <v>0</v>
      </c>
      <c r="G317" s="8">
        <f t="shared" ca="1" si="14"/>
        <v>0</v>
      </c>
    </row>
    <row r="318" spans="1:7" x14ac:dyDescent="0.15">
      <c r="A318" s="8">
        <f t="shared" ca="1" si="15"/>
        <v>0</v>
      </c>
      <c r="G318" s="8">
        <f t="shared" ca="1" si="14"/>
        <v>0</v>
      </c>
    </row>
    <row r="319" spans="1:7" x14ac:dyDescent="0.15">
      <c r="A319" s="8">
        <f t="shared" ca="1" si="15"/>
        <v>0</v>
      </c>
      <c r="G319" s="8">
        <f t="shared" ca="1" si="14"/>
        <v>0</v>
      </c>
    </row>
    <row r="320" spans="1:7" x14ac:dyDescent="0.15">
      <c r="A320" s="8">
        <f t="shared" ca="1" si="15"/>
        <v>0</v>
      </c>
      <c r="G320" s="8">
        <f t="shared" ca="1" si="14"/>
        <v>0</v>
      </c>
    </row>
    <row r="321" spans="1:7" x14ac:dyDescent="0.15">
      <c r="A321" s="8">
        <f t="shared" ca="1" si="15"/>
        <v>0</v>
      </c>
      <c r="G321" s="8">
        <f t="shared" ca="1" si="14"/>
        <v>0</v>
      </c>
    </row>
    <row r="322" spans="1:7" x14ac:dyDescent="0.15">
      <c r="A322" s="8">
        <f t="shared" ca="1" si="15"/>
        <v>0</v>
      </c>
      <c r="G322" s="8">
        <f t="shared" ca="1" si="14"/>
        <v>0</v>
      </c>
    </row>
    <row r="323" spans="1:7" x14ac:dyDescent="0.15">
      <c r="A323" s="8">
        <f t="shared" ca="1" si="15"/>
        <v>0</v>
      </c>
      <c r="G323" s="8">
        <f t="shared" ca="1" si="14"/>
        <v>0</v>
      </c>
    </row>
    <row r="324" spans="1:7" x14ac:dyDescent="0.15">
      <c r="A324" s="8">
        <f t="shared" ca="1" si="15"/>
        <v>0</v>
      </c>
      <c r="G324" s="8">
        <f t="shared" ca="1" si="14"/>
        <v>0</v>
      </c>
    </row>
    <row r="325" spans="1:7" x14ac:dyDescent="0.15">
      <c r="A325" s="8">
        <f t="shared" ca="1" si="15"/>
        <v>0</v>
      </c>
      <c r="G325" s="8">
        <f t="shared" ca="1" si="14"/>
        <v>0</v>
      </c>
    </row>
    <row r="326" spans="1:7" x14ac:dyDescent="0.15">
      <c r="A326" s="8">
        <f t="shared" ca="1" si="15"/>
        <v>0</v>
      </c>
      <c r="G326" s="8">
        <f t="shared" ca="1" si="14"/>
        <v>0</v>
      </c>
    </row>
    <row r="327" spans="1:7" x14ac:dyDescent="0.15">
      <c r="A327" s="8">
        <f t="shared" ca="1" si="15"/>
        <v>0</v>
      </c>
      <c r="G327" s="8">
        <f t="shared" ca="1" si="14"/>
        <v>0</v>
      </c>
    </row>
    <row r="328" spans="1:7" x14ac:dyDescent="0.15">
      <c r="A328" s="8">
        <f t="shared" ca="1" si="15"/>
        <v>0</v>
      </c>
      <c r="G328" s="8">
        <f t="shared" ca="1" si="14"/>
        <v>0</v>
      </c>
    </row>
    <row r="329" spans="1:7" x14ac:dyDescent="0.15">
      <c r="A329" s="8">
        <f t="shared" ca="1" si="15"/>
        <v>0</v>
      </c>
      <c r="G329" s="8">
        <f t="shared" ca="1" si="14"/>
        <v>0</v>
      </c>
    </row>
    <row r="330" spans="1:7" x14ac:dyDescent="0.15">
      <c r="A330" s="8">
        <f t="shared" ca="1" si="15"/>
        <v>0</v>
      </c>
      <c r="G330" s="8">
        <f t="shared" ca="1" si="14"/>
        <v>0</v>
      </c>
    </row>
    <row r="331" spans="1:7" x14ac:dyDescent="0.15">
      <c r="A331" s="8">
        <f t="shared" ca="1" si="15"/>
        <v>0</v>
      </c>
      <c r="G331" s="8">
        <f t="shared" ca="1" si="14"/>
        <v>0</v>
      </c>
    </row>
    <row r="332" spans="1:7" x14ac:dyDescent="0.15">
      <c r="A332" s="8">
        <f t="shared" ca="1" si="15"/>
        <v>0</v>
      </c>
      <c r="G332" s="8">
        <f t="shared" ca="1" si="14"/>
        <v>0</v>
      </c>
    </row>
    <row r="333" spans="1:7" x14ac:dyDescent="0.15">
      <c r="A333" s="8">
        <f t="shared" ca="1" si="15"/>
        <v>0</v>
      </c>
      <c r="G333" s="8">
        <f t="shared" ca="1" si="14"/>
        <v>0</v>
      </c>
    </row>
    <row r="334" spans="1:7" x14ac:dyDescent="0.15">
      <c r="A334" s="8">
        <f t="shared" ca="1" si="15"/>
        <v>0</v>
      </c>
      <c r="G334" s="8">
        <f t="shared" ca="1" si="14"/>
        <v>0</v>
      </c>
    </row>
    <row r="335" spans="1:7" x14ac:dyDescent="0.15">
      <c r="A335" s="8">
        <f t="shared" ca="1" si="15"/>
        <v>0</v>
      </c>
      <c r="G335" s="8">
        <f t="shared" ca="1" si="14"/>
        <v>0</v>
      </c>
    </row>
    <row r="336" spans="1:7" x14ac:dyDescent="0.15">
      <c r="A336" s="8">
        <f t="shared" ca="1" si="15"/>
        <v>0</v>
      </c>
      <c r="G336" s="8">
        <f t="shared" ca="1" si="14"/>
        <v>0</v>
      </c>
    </row>
    <row r="337" spans="1:7" x14ac:dyDescent="0.15">
      <c r="A337" s="8">
        <f t="shared" ca="1" si="15"/>
        <v>0</v>
      </c>
      <c r="G337" s="8">
        <f t="shared" ca="1" si="14"/>
        <v>0</v>
      </c>
    </row>
    <row r="338" spans="1:7" x14ac:dyDescent="0.15">
      <c r="A338" s="8">
        <f t="shared" ca="1" si="15"/>
        <v>0</v>
      </c>
      <c r="G338" s="8">
        <f t="shared" ca="1" si="14"/>
        <v>0</v>
      </c>
    </row>
    <row r="339" spans="1:7" x14ac:dyDescent="0.15">
      <c r="A339" s="8">
        <f t="shared" ca="1" si="15"/>
        <v>0</v>
      </c>
      <c r="G339" s="8">
        <f t="shared" ca="1" si="14"/>
        <v>0</v>
      </c>
    </row>
    <row r="340" spans="1:7" x14ac:dyDescent="0.15">
      <c r="A340" s="8">
        <f t="shared" ca="1" si="15"/>
        <v>0</v>
      </c>
      <c r="G340" s="8">
        <f t="shared" ca="1" si="14"/>
        <v>0</v>
      </c>
    </row>
    <row r="341" spans="1:7" x14ac:dyDescent="0.15">
      <c r="A341" s="8">
        <f t="shared" ca="1" si="15"/>
        <v>0</v>
      </c>
      <c r="G341" s="8">
        <f t="shared" ca="1" si="14"/>
        <v>0</v>
      </c>
    </row>
    <row r="342" spans="1:7" x14ac:dyDescent="0.15">
      <c r="A342" s="8">
        <f t="shared" ca="1" si="15"/>
        <v>0</v>
      </c>
      <c r="G342" s="8">
        <f t="shared" ca="1" si="14"/>
        <v>0</v>
      </c>
    </row>
    <row r="343" spans="1:7" x14ac:dyDescent="0.15">
      <c r="A343" s="8">
        <f t="shared" ca="1" si="15"/>
        <v>0</v>
      </c>
      <c r="G343" s="8">
        <f t="shared" ca="1" si="14"/>
        <v>0</v>
      </c>
    </row>
    <row r="344" spans="1:7" x14ac:dyDescent="0.15">
      <c r="A344" s="8">
        <f t="shared" ca="1" si="15"/>
        <v>0</v>
      </c>
      <c r="G344" s="8">
        <f t="shared" ca="1" si="14"/>
        <v>0</v>
      </c>
    </row>
    <row r="345" spans="1:7" x14ac:dyDescent="0.15">
      <c r="A345" s="8">
        <f t="shared" ca="1" si="15"/>
        <v>0</v>
      </c>
      <c r="G345" s="8">
        <f t="shared" ref="G345:G408" ca="1" si="16">OFFSET($H345,0,LangOffset,1,1)</f>
        <v>0</v>
      </c>
    </row>
    <row r="346" spans="1:7" x14ac:dyDescent="0.15">
      <c r="A346" s="8">
        <f t="shared" ca="1" si="15"/>
        <v>0</v>
      </c>
      <c r="G346" s="8">
        <f t="shared" ca="1" si="16"/>
        <v>0</v>
      </c>
    </row>
    <row r="347" spans="1:7" x14ac:dyDescent="0.15">
      <c r="A347" s="8">
        <f t="shared" ca="1" si="15"/>
        <v>0</v>
      </c>
      <c r="G347" s="8">
        <f t="shared" ca="1" si="16"/>
        <v>0</v>
      </c>
    </row>
    <row r="348" spans="1:7" x14ac:dyDescent="0.15">
      <c r="A348" s="8">
        <f t="shared" ca="1" si="15"/>
        <v>0</v>
      </c>
      <c r="G348" s="8">
        <f t="shared" ca="1" si="16"/>
        <v>0</v>
      </c>
    </row>
    <row r="349" spans="1:7" x14ac:dyDescent="0.15">
      <c r="A349" s="8">
        <f t="shared" ca="1" si="15"/>
        <v>0</v>
      </c>
      <c r="G349" s="8">
        <f t="shared" ca="1" si="16"/>
        <v>0</v>
      </c>
    </row>
    <row r="350" spans="1:7" x14ac:dyDescent="0.15">
      <c r="A350" s="8">
        <f t="shared" ca="1" si="15"/>
        <v>0</v>
      </c>
      <c r="G350" s="8">
        <f t="shared" ca="1" si="16"/>
        <v>0</v>
      </c>
    </row>
    <row r="351" spans="1:7" x14ac:dyDescent="0.15">
      <c r="A351" s="8">
        <f t="shared" ca="1" si="15"/>
        <v>0</v>
      </c>
      <c r="G351" s="8">
        <f t="shared" ca="1" si="16"/>
        <v>0</v>
      </c>
    </row>
    <row r="352" spans="1:7" x14ac:dyDescent="0.15">
      <c r="A352" s="8">
        <f t="shared" ca="1" si="15"/>
        <v>0</v>
      </c>
      <c r="G352" s="8">
        <f t="shared" ca="1" si="16"/>
        <v>0</v>
      </c>
    </row>
    <row r="353" spans="1:7" x14ac:dyDescent="0.15">
      <c r="A353" s="8">
        <f t="shared" ca="1" si="15"/>
        <v>0</v>
      </c>
      <c r="G353" s="8">
        <f t="shared" ca="1" si="16"/>
        <v>0</v>
      </c>
    </row>
    <row r="354" spans="1:7" x14ac:dyDescent="0.15">
      <c r="A354" s="8">
        <f t="shared" ca="1" si="15"/>
        <v>0</v>
      </c>
      <c r="G354" s="8">
        <f t="shared" ca="1" si="16"/>
        <v>0</v>
      </c>
    </row>
    <row r="355" spans="1:7" x14ac:dyDescent="0.15">
      <c r="A355" s="8">
        <f t="shared" ca="1" si="15"/>
        <v>0</v>
      </c>
      <c r="G355" s="8">
        <f t="shared" ca="1" si="16"/>
        <v>0</v>
      </c>
    </row>
    <row r="356" spans="1:7" x14ac:dyDescent="0.15">
      <c r="A356" s="8">
        <f t="shared" ca="1" si="15"/>
        <v>0</v>
      </c>
      <c r="G356" s="8">
        <f t="shared" ca="1" si="16"/>
        <v>0</v>
      </c>
    </row>
    <row r="357" spans="1:7" x14ac:dyDescent="0.15">
      <c r="A357" s="8">
        <f t="shared" ca="1" si="15"/>
        <v>0</v>
      </c>
      <c r="G357" s="8">
        <f t="shared" ca="1" si="16"/>
        <v>0</v>
      </c>
    </row>
    <row r="358" spans="1:7" x14ac:dyDescent="0.15">
      <c r="A358" s="8">
        <f t="shared" ca="1" si="15"/>
        <v>0</v>
      </c>
      <c r="G358" s="8">
        <f t="shared" ca="1" si="16"/>
        <v>0</v>
      </c>
    </row>
    <row r="359" spans="1:7" x14ac:dyDescent="0.15">
      <c r="A359" s="8">
        <f t="shared" ca="1" si="15"/>
        <v>0</v>
      </c>
      <c r="G359" s="8">
        <f t="shared" ca="1" si="16"/>
        <v>0</v>
      </c>
    </row>
    <row r="360" spans="1:7" x14ac:dyDescent="0.15">
      <c r="A360" s="8">
        <f t="shared" ca="1" si="15"/>
        <v>0</v>
      </c>
      <c r="G360" s="8">
        <f t="shared" ca="1" si="16"/>
        <v>0</v>
      </c>
    </row>
    <row r="361" spans="1:7" x14ac:dyDescent="0.15">
      <c r="A361" s="8">
        <f t="shared" ca="1" si="15"/>
        <v>0</v>
      </c>
      <c r="G361" s="8">
        <f t="shared" ca="1" si="16"/>
        <v>0</v>
      </c>
    </row>
    <row r="362" spans="1:7" x14ac:dyDescent="0.15">
      <c r="A362" s="8">
        <f t="shared" ca="1" si="15"/>
        <v>0</v>
      </c>
      <c r="G362" s="8">
        <f t="shared" ca="1" si="16"/>
        <v>0</v>
      </c>
    </row>
    <row r="363" spans="1:7" x14ac:dyDescent="0.15">
      <c r="A363" s="8">
        <f t="shared" ca="1" si="15"/>
        <v>0</v>
      </c>
      <c r="G363" s="8">
        <f t="shared" ca="1" si="16"/>
        <v>0</v>
      </c>
    </row>
    <row r="364" spans="1:7" x14ac:dyDescent="0.15">
      <c r="A364" s="8">
        <f t="shared" ca="1" si="15"/>
        <v>0</v>
      </c>
      <c r="G364" s="8">
        <f t="shared" ca="1" si="16"/>
        <v>0</v>
      </c>
    </row>
    <row r="365" spans="1:7" x14ac:dyDescent="0.15">
      <c r="A365" s="8">
        <f t="shared" ca="1" si="15"/>
        <v>0</v>
      </c>
      <c r="G365" s="8">
        <f t="shared" ca="1" si="16"/>
        <v>0</v>
      </c>
    </row>
    <row r="366" spans="1:7" x14ac:dyDescent="0.15">
      <c r="A366" s="8">
        <f t="shared" ca="1" si="15"/>
        <v>0</v>
      </c>
      <c r="G366" s="8">
        <f t="shared" ca="1" si="16"/>
        <v>0</v>
      </c>
    </row>
    <row r="367" spans="1:7" x14ac:dyDescent="0.15">
      <c r="A367" s="8">
        <f t="shared" ca="1" si="15"/>
        <v>0</v>
      </c>
      <c r="G367" s="8">
        <f t="shared" ca="1" si="16"/>
        <v>0</v>
      </c>
    </row>
    <row r="368" spans="1:7" x14ac:dyDescent="0.15">
      <c r="A368" s="8">
        <f t="shared" ca="1" si="15"/>
        <v>0</v>
      </c>
      <c r="G368" s="8">
        <f t="shared" ca="1" si="16"/>
        <v>0</v>
      </c>
    </row>
    <row r="369" spans="1:7" x14ac:dyDescent="0.15">
      <c r="A369" s="8">
        <f t="shared" ca="1" si="15"/>
        <v>0</v>
      </c>
      <c r="G369" s="8">
        <f t="shared" ca="1" si="16"/>
        <v>0</v>
      </c>
    </row>
    <row r="370" spans="1:7" x14ac:dyDescent="0.15">
      <c r="A370" s="8">
        <f t="shared" ca="1" si="15"/>
        <v>0</v>
      </c>
      <c r="G370" s="8">
        <f t="shared" ca="1" si="16"/>
        <v>0</v>
      </c>
    </row>
    <row r="371" spans="1:7" x14ac:dyDescent="0.15">
      <c r="A371" s="8">
        <f t="shared" ca="1" si="15"/>
        <v>0</v>
      </c>
      <c r="G371" s="8">
        <f t="shared" ca="1" si="16"/>
        <v>0</v>
      </c>
    </row>
    <row r="372" spans="1:7" x14ac:dyDescent="0.15">
      <c r="A372" s="8">
        <f t="shared" ca="1" si="15"/>
        <v>0</v>
      </c>
      <c r="G372" s="8">
        <f t="shared" ca="1" si="16"/>
        <v>0</v>
      </c>
    </row>
    <row r="373" spans="1:7" x14ac:dyDescent="0.15">
      <c r="A373" s="8">
        <f t="shared" ca="1" si="15"/>
        <v>0</v>
      </c>
      <c r="G373" s="8">
        <f t="shared" ca="1" si="16"/>
        <v>0</v>
      </c>
    </row>
    <row r="374" spans="1:7" x14ac:dyDescent="0.15">
      <c r="A374" s="8">
        <f t="shared" ca="1" si="15"/>
        <v>0</v>
      </c>
      <c r="G374" s="8">
        <f t="shared" ca="1" si="16"/>
        <v>0</v>
      </c>
    </row>
    <row r="375" spans="1:7" x14ac:dyDescent="0.15">
      <c r="A375" s="8">
        <f t="shared" ca="1" si="15"/>
        <v>0</v>
      </c>
      <c r="G375" s="8">
        <f t="shared" ca="1" si="16"/>
        <v>0</v>
      </c>
    </row>
    <row r="376" spans="1:7" x14ac:dyDescent="0.15">
      <c r="A376" s="8">
        <f t="shared" ref="A376:A439" ca="1" si="17">OFFSET($B376,0,LangOffset,1,1)</f>
        <v>0</v>
      </c>
      <c r="G376" s="8">
        <f t="shared" ca="1" si="16"/>
        <v>0</v>
      </c>
    </row>
    <row r="377" spans="1:7" x14ac:dyDescent="0.15">
      <c r="A377" s="8">
        <f t="shared" ca="1" si="17"/>
        <v>0</v>
      </c>
      <c r="G377" s="8">
        <f t="shared" ca="1" si="16"/>
        <v>0</v>
      </c>
    </row>
    <row r="378" spans="1:7" x14ac:dyDescent="0.15">
      <c r="A378" s="8">
        <f t="shared" ca="1" si="17"/>
        <v>0</v>
      </c>
      <c r="G378" s="8">
        <f t="shared" ca="1" si="16"/>
        <v>0</v>
      </c>
    </row>
    <row r="379" spans="1:7" x14ac:dyDescent="0.15">
      <c r="A379" s="8">
        <f t="shared" ca="1" si="17"/>
        <v>0</v>
      </c>
      <c r="G379" s="8">
        <f t="shared" ca="1" si="16"/>
        <v>0</v>
      </c>
    </row>
    <row r="380" spans="1:7" x14ac:dyDescent="0.15">
      <c r="A380" s="8">
        <f t="shared" ca="1" si="17"/>
        <v>0</v>
      </c>
      <c r="G380" s="8">
        <f t="shared" ca="1" si="16"/>
        <v>0</v>
      </c>
    </row>
    <row r="381" spans="1:7" x14ac:dyDescent="0.15">
      <c r="A381" s="8">
        <f t="shared" ca="1" si="17"/>
        <v>0</v>
      </c>
      <c r="G381" s="8">
        <f t="shared" ca="1" si="16"/>
        <v>0</v>
      </c>
    </row>
    <row r="382" spans="1:7" x14ac:dyDescent="0.15">
      <c r="A382" s="8">
        <f t="shared" ca="1" si="17"/>
        <v>0</v>
      </c>
      <c r="G382" s="8">
        <f t="shared" ca="1" si="16"/>
        <v>0</v>
      </c>
    </row>
    <row r="383" spans="1:7" x14ac:dyDescent="0.15">
      <c r="A383" s="8">
        <f t="shared" ca="1" si="17"/>
        <v>0</v>
      </c>
      <c r="G383" s="8">
        <f t="shared" ca="1" si="16"/>
        <v>0</v>
      </c>
    </row>
    <row r="384" spans="1:7" x14ac:dyDescent="0.15">
      <c r="A384" s="8">
        <f t="shared" ca="1" si="17"/>
        <v>0</v>
      </c>
      <c r="G384" s="8">
        <f t="shared" ca="1" si="16"/>
        <v>0</v>
      </c>
    </row>
    <row r="385" spans="1:7" x14ac:dyDescent="0.15">
      <c r="A385" s="8">
        <f t="shared" ca="1" si="17"/>
        <v>0</v>
      </c>
      <c r="G385" s="8">
        <f t="shared" ca="1" si="16"/>
        <v>0</v>
      </c>
    </row>
    <row r="386" spans="1:7" x14ac:dyDescent="0.15">
      <c r="A386" s="8">
        <f t="shared" ca="1" si="17"/>
        <v>0</v>
      </c>
      <c r="G386" s="8">
        <f t="shared" ca="1" si="16"/>
        <v>0</v>
      </c>
    </row>
    <row r="387" spans="1:7" x14ac:dyDescent="0.15">
      <c r="A387" s="8">
        <f t="shared" ca="1" si="17"/>
        <v>0</v>
      </c>
      <c r="G387" s="8">
        <f t="shared" ca="1" si="16"/>
        <v>0</v>
      </c>
    </row>
    <row r="388" spans="1:7" x14ac:dyDescent="0.15">
      <c r="A388" s="8">
        <f t="shared" ca="1" si="17"/>
        <v>0</v>
      </c>
      <c r="G388" s="8">
        <f t="shared" ca="1" si="16"/>
        <v>0</v>
      </c>
    </row>
    <row r="389" spans="1:7" x14ac:dyDescent="0.15">
      <c r="A389" s="8">
        <f t="shared" ca="1" si="17"/>
        <v>0</v>
      </c>
      <c r="G389" s="8">
        <f t="shared" ca="1" si="16"/>
        <v>0</v>
      </c>
    </row>
    <row r="390" spans="1:7" x14ac:dyDescent="0.15">
      <c r="A390" s="8">
        <f t="shared" ca="1" si="17"/>
        <v>0</v>
      </c>
      <c r="G390" s="8">
        <f t="shared" ca="1" si="16"/>
        <v>0</v>
      </c>
    </row>
    <row r="391" spans="1:7" x14ac:dyDescent="0.15">
      <c r="A391" s="8">
        <f t="shared" ca="1" si="17"/>
        <v>0</v>
      </c>
      <c r="G391" s="8">
        <f t="shared" ca="1" si="16"/>
        <v>0</v>
      </c>
    </row>
    <row r="392" spans="1:7" x14ac:dyDescent="0.15">
      <c r="A392" s="8">
        <f t="shared" ca="1" si="17"/>
        <v>0</v>
      </c>
      <c r="G392" s="8">
        <f t="shared" ca="1" si="16"/>
        <v>0</v>
      </c>
    </row>
    <row r="393" spans="1:7" x14ac:dyDescent="0.15">
      <c r="A393" s="8">
        <f t="shared" ca="1" si="17"/>
        <v>0</v>
      </c>
      <c r="G393" s="8">
        <f t="shared" ca="1" si="16"/>
        <v>0</v>
      </c>
    </row>
    <row r="394" spans="1:7" x14ac:dyDescent="0.15">
      <c r="A394" s="8">
        <f t="shared" ca="1" si="17"/>
        <v>0</v>
      </c>
      <c r="G394" s="8">
        <f t="shared" ca="1" si="16"/>
        <v>0</v>
      </c>
    </row>
    <row r="395" spans="1:7" x14ac:dyDescent="0.15">
      <c r="A395" s="8">
        <f t="shared" ca="1" si="17"/>
        <v>0</v>
      </c>
      <c r="G395" s="8">
        <f t="shared" ca="1" si="16"/>
        <v>0</v>
      </c>
    </row>
    <row r="396" spans="1:7" x14ac:dyDescent="0.15">
      <c r="A396" s="8">
        <f t="shared" ca="1" si="17"/>
        <v>0</v>
      </c>
      <c r="G396" s="8">
        <f t="shared" ca="1" si="16"/>
        <v>0</v>
      </c>
    </row>
    <row r="397" spans="1:7" x14ac:dyDescent="0.15">
      <c r="A397" s="8">
        <f t="shared" ca="1" si="17"/>
        <v>0</v>
      </c>
      <c r="G397" s="8">
        <f t="shared" ca="1" si="16"/>
        <v>0</v>
      </c>
    </row>
    <row r="398" spans="1:7" x14ac:dyDescent="0.15">
      <c r="A398" s="8">
        <f t="shared" ca="1" si="17"/>
        <v>0</v>
      </c>
      <c r="G398" s="8">
        <f t="shared" ca="1" si="16"/>
        <v>0</v>
      </c>
    </row>
    <row r="399" spans="1:7" x14ac:dyDescent="0.15">
      <c r="A399" s="8">
        <f t="shared" ca="1" si="17"/>
        <v>0</v>
      </c>
      <c r="G399" s="8">
        <f t="shared" ca="1" si="16"/>
        <v>0</v>
      </c>
    </row>
    <row r="400" spans="1:7" x14ac:dyDescent="0.15">
      <c r="A400" s="8">
        <f t="shared" ca="1" si="17"/>
        <v>0</v>
      </c>
      <c r="G400" s="8">
        <f t="shared" ca="1" si="16"/>
        <v>0</v>
      </c>
    </row>
    <row r="401" spans="1:7" x14ac:dyDescent="0.15">
      <c r="A401" s="8">
        <f t="shared" ca="1" si="17"/>
        <v>0</v>
      </c>
      <c r="G401" s="8">
        <f t="shared" ca="1" si="16"/>
        <v>0</v>
      </c>
    </row>
    <row r="402" spans="1:7" x14ac:dyDescent="0.15">
      <c r="A402" s="8">
        <f t="shared" ca="1" si="17"/>
        <v>0</v>
      </c>
      <c r="G402" s="8">
        <f t="shared" ca="1" si="16"/>
        <v>0</v>
      </c>
    </row>
    <row r="403" spans="1:7" x14ac:dyDescent="0.15">
      <c r="A403" s="8">
        <f t="shared" ca="1" si="17"/>
        <v>0</v>
      </c>
      <c r="G403" s="8">
        <f t="shared" ca="1" si="16"/>
        <v>0</v>
      </c>
    </row>
    <row r="404" spans="1:7" x14ac:dyDescent="0.15">
      <c r="A404" s="8">
        <f t="shared" ca="1" si="17"/>
        <v>0</v>
      </c>
      <c r="G404" s="8">
        <f t="shared" ca="1" si="16"/>
        <v>0</v>
      </c>
    </row>
    <row r="405" spans="1:7" x14ac:dyDescent="0.15">
      <c r="A405" s="8">
        <f t="shared" ca="1" si="17"/>
        <v>0</v>
      </c>
      <c r="G405" s="8">
        <f t="shared" ca="1" si="16"/>
        <v>0</v>
      </c>
    </row>
    <row r="406" spans="1:7" x14ac:dyDescent="0.15">
      <c r="A406" s="8">
        <f t="shared" ca="1" si="17"/>
        <v>0</v>
      </c>
      <c r="G406" s="8">
        <f t="shared" ca="1" si="16"/>
        <v>0</v>
      </c>
    </row>
    <row r="407" spans="1:7" x14ac:dyDescent="0.15">
      <c r="A407" s="8">
        <f t="shared" ca="1" si="17"/>
        <v>0</v>
      </c>
      <c r="G407" s="8">
        <f t="shared" ca="1" si="16"/>
        <v>0</v>
      </c>
    </row>
    <row r="408" spans="1:7" x14ac:dyDescent="0.15">
      <c r="A408" s="8">
        <f t="shared" ca="1" si="17"/>
        <v>0</v>
      </c>
      <c r="G408" s="8">
        <f t="shared" ca="1" si="16"/>
        <v>0</v>
      </c>
    </row>
    <row r="409" spans="1:7" x14ac:dyDescent="0.15">
      <c r="A409" s="8">
        <f t="shared" ca="1" si="17"/>
        <v>0</v>
      </c>
      <c r="G409" s="8">
        <f t="shared" ref="G409:G472" ca="1" si="18">OFFSET($H409,0,LangOffset,1,1)</f>
        <v>0</v>
      </c>
    </row>
    <row r="410" spans="1:7" x14ac:dyDescent="0.15">
      <c r="A410" s="8">
        <f t="shared" ca="1" si="17"/>
        <v>0</v>
      </c>
      <c r="G410" s="8">
        <f t="shared" ca="1" si="18"/>
        <v>0</v>
      </c>
    </row>
    <row r="411" spans="1:7" x14ac:dyDescent="0.15">
      <c r="A411" s="8">
        <f t="shared" ca="1" si="17"/>
        <v>0</v>
      </c>
      <c r="G411" s="8">
        <f t="shared" ca="1" si="18"/>
        <v>0</v>
      </c>
    </row>
    <row r="412" spans="1:7" x14ac:dyDescent="0.15">
      <c r="A412" s="8">
        <f t="shared" ca="1" si="17"/>
        <v>0</v>
      </c>
      <c r="G412" s="8">
        <f t="shared" ca="1" si="18"/>
        <v>0</v>
      </c>
    </row>
    <row r="413" spans="1:7" x14ac:dyDescent="0.15">
      <c r="A413" s="8">
        <f t="shared" ca="1" si="17"/>
        <v>0</v>
      </c>
      <c r="G413" s="8">
        <f t="shared" ca="1" si="18"/>
        <v>0</v>
      </c>
    </row>
    <row r="414" spans="1:7" x14ac:dyDescent="0.15">
      <c r="A414" s="8">
        <f t="shared" ca="1" si="17"/>
        <v>0</v>
      </c>
      <c r="G414" s="8">
        <f t="shared" ca="1" si="18"/>
        <v>0</v>
      </c>
    </row>
    <row r="415" spans="1:7" x14ac:dyDescent="0.15">
      <c r="A415" s="8">
        <f t="shared" ca="1" si="17"/>
        <v>0</v>
      </c>
      <c r="G415" s="8">
        <f t="shared" ca="1" si="18"/>
        <v>0</v>
      </c>
    </row>
    <row r="416" spans="1:7" x14ac:dyDescent="0.15">
      <c r="A416" s="8">
        <f t="shared" ca="1" si="17"/>
        <v>0</v>
      </c>
      <c r="G416" s="8">
        <f t="shared" ca="1" si="18"/>
        <v>0</v>
      </c>
    </row>
    <row r="417" spans="1:7" x14ac:dyDescent="0.15">
      <c r="A417" s="8">
        <f t="shared" ca="1" si="17"/>
        <v>0</v>
      </c>
      <c r="G417" s="8">
        <f t="shared" ca="1" si="18"/>
        <v>0</v>
      </c>
    </row>
    <row r="418" spans="1:7" x14ac:dyDescent="0.15">
      <c r="A418" s="8">
        <f t="shared" ca="1" si="17"/>
        <v>0</v>
      </c>
      <c r="G418" s="8">
        <f t="shared" ca="1" si="18"/>
        <v>0</v>
      </c>
    </row>
    <row r="419" spans="1:7" x14ac:dyDescent="0.15">
      <c r="A419" s="8">
        <f t="shared" ca="1" si="17"/>
        <v>0</v>
      </c>
      <c r="G419" s="8">
        <f t="shared" ca="1" si="18"/>
        <v>0</v>
      </c>
    </row>
    <row r="420" spans="1:7" x14ac:dyDescent="0.15">
      <c r="A420" s="8">
        <f t="shared" ca="1" si="17"/>
        <v>0</v>
      </c>
      <c r="G420" s="8">
        <f t="shared" ca="1" si="18"/>
        <v>0</v>
      </c>
    </row>
    <row r="421" spans="1:7" x14ac:dyDescent="0.15">
      <c r="A421" s="8">
        <f t="shared" ca="1" si="17"/>
        <v>0</v>
      </c>
      <c r="G421" s="8">
        <f t="shared" ca="1" si="18"/>
        <v>0</v>
      </c>
    </row>
    <row r="422" spans="1:7" x14ac:dyDescent="0.15">
      <c r="A422" s="8">
        <f t="shared" ca="1" si="17"/>
        <v>0</v>
      </c>
      <c r="G422" s="8">
        <f t="shared" ca="1" si="18"/>
        <v>0</v>
      </c>
    </row>
    <row r="423" spans="1:7" x14ac:dyDescent="0.15">
      <c r="A423" s="8">
        <f t="shared" ca="1" si="17"/>
        <v>0</v>
      </c>
      <c r="G423" s="8">
        <f t="shared" ca="1" si="18"/>
        <v>0</v>
      </c>
    </row>
    <row r="424" spans="1:7" x14ac:dyDescent="0.15">
      <c r="A424" s="8">
        <f t="shared" ca="1" si="17"/>
        <v>0</v>
      </c>
      <c r="G424" s="8">
        <f t="shared" ca="1" si="18"/>
        <v>0</v>
      </c>
    </row>
    <row r="425" spans="1:7" x14ac:dyDescent="0.15">
      <c r="A425" s="8">
        <f t="shared" ca="1" si="17"/>
        <v>0</v>
      </c>
      <c r="G425" s="8">
        <f t="shared" ca="1" si="18"/>
        <v>0</v>
      </c>
    </row>
    <row r="426" spans="1:7" x14ac:dyDescent="0.15">
      <c r="A426" s="8">
        <f t="shared" ca="1" si="17"/>
        <v>0</v>
      </c>
      <c r="G426" s="8">
        <f t="shared" ca="1" si="18"/>
        <v>0</v>
      </c>
    </row>
    <row r="427" spans="1:7" x14ac:dyDescent="0.15">
      <c r="A427" s="8">
        <f t="shared" ca="1" si="17"/>
        <v>0</v>
      </c>
      <c r="G427" s="8">
        <f t="shared" ca="1" si="18"/>
        <v>0</v>
      </c>
    </row>
    <row r="428" spans="1:7" x14ac:dyDescent="0.15">
      <c r="A428" s="8">
        <f t="shared" ca="1" si="17"/>
        <v>0</v>
      </c>
      <c r="G428" s="8">
        <f t="shared" ca="1" si="18"/>
        <v>0</v>
      </c>
    </row>
    <row r="429" spans="1:7" x14ac:dyDescent="0.15">
      <c r="A429" s="8">
        <f t="shared" ca="1" si="17"/>
        <v>0</v>
      </c>
      <c r="G429" s="8">
        <f t="shared" ca="1" si="18"/>
        <v>0</v>
      </c>
    </row>
    <row r="430" spans="1:7" x14ac:dyDescent="0.15">
      <c r="A430" s="8">
        <f t="shared" ca="1" si="17"/>
        <v>0</v>
      </c>
      <c r="G430" s="8">
        <f t="shared" ca="1" si="18"/>
        <v>0</v>
      </c>
    </row>
    <row r="431" spans="1:7" x14ac:dyDescent="0.15">
      <c r="A431" s="8">
        <f t="shared" ca="1" si="17"/>
        <v>0</v>
      </c>
      <c r="G431" s="8">
        <f t="shared" ca="1" si="18"/>
        <v>0</v>
      </c>
    </row>
    <row r="432" spans="1:7" x14ac:dyDescent="0.15">
      <c r="A432" s="8">
        <f t="shared" ca="1" si="17"/>
        <v>0</v>
      </c>
      <c r="G432" s="8">
        <f t="shared" ca="1" si="18"/>
        <v>0</v>
      </c>
    </row>
    <row r="433" spans="1:7" x14ac:dyDescent="0.15">
      <c r="A433" s="8">
        <f t="shared" ca="1" si="17"/>
        <v>0</v>
      </c>
      <c r="G433" s="8">
        <f t="shared" ca="1" si="18"/>
        <v>0</v>
      </c>
    </row>
    <row r="434" spans="1:7" x14ac:dyDescent="0.15">
      <c r="A434" s="8">
        <f t="shared" ca="1" si="17"/>
        <v>0</v>
      </c>
      <c r="G434" s="8">
        <f t="shared" ca="1" si="18"/>
        <v>0</v>
      </c>
    </row>
    <row r="435" spans="1:7" x14ac:dyDescent="0.15">
      <c r="A435" s="8">
        <f t="shared" ca="1" si="17"/>
        <v>0</v>
      </c>
      <c r="G435" s="8">
        <f t="shared" ca="1" si="18"/>
        <v>0</v>
      </c>
    </row>
    <row r="436" spans="1:7" x14ac:dyDescent="0.15">
      <c r="A436" s="8">
        <f t="shared" ca="1" si="17"/>
        <v>0</v>
      </c>
      <c r="G436" s="8">
        <f t="shared" ca="1" si="18"/>
        <v>0</v>
      </c>
    </row>
    <row r="437" spans="1:7" x14ac:dyDescent="0.15">
      <c r="A437" s="8">
        <f t="shared" ca="1" si="17"/>
        <v>0</v>
      </c>
      <c r="G437" s="8">
        <f t="shared" ca="1" si="18"/>
        <v>0</v>
      </c>
    </row>
    <row r="438" spans="1:7" x14ac:dyDescent="0.15">
      <c r="A438" s="8">
        <f t="shared" ca="1" si="17"/>
        <v>0</v>
      </c>
      <c r="G438" s="8">
        <f t="shared" ca="1" si="18"/>
        <v>0</v>
      </c>
    </row>
    <row r="439" spans="1:7" x14ac:dyDescent="0.15">
      <c r="A439" s="8">
        <f t="shared" ca="1" si="17"/>
        <v>0</v>
      </c>
      <c r="G439" s="8">
        <f t="shared" ca="1" si="18"/>
        <v>0</v>
      </c>
    </row>
    <row r="440" spans="1:7" x14ac:dyDescent="0.15">
      <c r="A440" s="8">
        <f t="shared" ref="A440:A503" ca="1" si="19">OFFSET($B440,0,LangOffset,1,1)</f>
        <v>0</v>
      </c>
      <c r="G440" s="8">
        <f t="shared" ca="1" si="18"/>
        <v>0</v>
      </c>
    </row>
    <row r="441" spans="1:7" x14ac:dyDescent="0.15">
      <c r="A441" s="8">
        <f t="shared" ca="1" si="19"/>
        <v>0</v>
      </c>
      <c r="G441" s="8">
        <f t="shared" ca="1" si="18"/>
        <v>0</v>
      </c>
    </row>
    <row r="442" spans="1:7" x14ac:dyDescent="0.15">
      <c r="A442" s="8">
        <f t="shared" ca="1" si="19"/>
        <v>0</v>
      </c>
      <c r="G442" s="8">
        <f t="shared" ca="1" si="18"/>
        <v>0</v>
      </c>
    </row>
    <row r="443" spans="1:7" x14ac:dyDescent="0.15">
      <c r="A443" s="8">
        <f t="shared" ca="1" si="19"/>
        <v>0</v>
      </c>
      <c r="G443" s="8">
        <f t="shared" ca="1" si="18"/>
        <v>0</v>
      </c>
    </row>
    <row r="444" spans="1:7" x14ac:dyDescent="0.15">
      <c r="A444" s="8">
        <f t="shared" ca="1" si="19"/>
        <v>0</v>
      </c>
      <c r="G444" s="8">
        <f t="shared" ca="1" si="18"/>
        <v>0</v>
      </c>
    </row>
    <row r="445" spans="1:7" x14ac:dyDescent="0.15">
      <c r="A445" s="8">
        <f t="shared" ca="1" si="19"/>
        <v>0</v>
      </c>
      <c r="G445" s="8">
        <f t="shared" ca="1" si="18"/>
        <v>0</v>
      </c>
    </row>
    <row r="446" spans="1:7" x14ac:dyDescent="0.15">
      <c r="A446" s="8">
        <f t="shared" ca="1" si="19"/>
        <v>0</v>
      </c>
      <c r="G446" s="8">
        <f t="shared" ca="1" si="18"/>
        <v>0</v>
      </c>
    </row>
    <row r="447" spans="1:7" x14ac:dyDescent="0.15">
      <c r="A447" s="8">
        <f t="shared" ca="1" si="19"/>
        <v>0</v>
      </c>
      <c r="G447" s="8">
        <f t="shared" ca="1" si="18"/>
        <v>0</v>
      </c>
    </row>
    <row r="448" spans="1:7" x14ac:dyDescent="0.15">
      <c r="A448" s="8">
        <f t="shared" ca="1" si="19"/>
        <v>0</v>
      </c>
      <c r="G448" s="8">
        <f t="shared" ca="1" si="18"/>
        <v>0</v>
      </c>
    </row>
    <row r="449" spans="1:7" x14ac:dyDescent="0.15">
      <c r="A449" s="8">
        <f t="shared" ca="1" si="19"/>
        <v>0</v>
      </c>
      <c r="G449" s="8">
        <f t="shared" ca="1" si="18"/>
        <v>0</v>
      </c>
    </row>
    <row r="450" spans="1:7" x14ac:dyDescent="0.15">
      <c r="A450" s="8">
        <f t="shared" ca="1" si="19"/>
        <v>0</v>
      </c>
      <c r="G450" s="8">
        <f t="shared" ca="1" si="18"/>
        <v>0</v>
      </c>
    </row>
    <row r="451" spans="1:7" x14ac:dyDescent="0.15">
      <c r="A451" s="8">
        <f t="shared" ca="1" si="19"/>
        <v>0</v>
      </c>
      <c r="G451" s="8">
        <f t="shared" ca="1" si="18"/>
        <v>0</v>
      </c>
    </row>
    <row r="452" spans="1:7" x14ac:dyDescent="0.15">
      <c r="A452" s="8">
        <f t="shared" ca="1" si="19"/>
        <v>0</v>
      </c>
      <c r="G452" s="8">
        <f t="shared" ca="1" si="18"/>
        <v>0</v>
      </c>
    </row>
    <row r="453" spans="1:7" x14ac:dyDescent="0.15">
      <c r="A453" s="8">
        <f t="shared" ca="1" si="19"/>
        <v>0</v>
      </c>
      <c r="G453" s="8">
        <f t="shared" ca="1" si="18"/>
        <v>0</v>
      </c>
    </row>
    <row r="454" spans="1:7" x14ac:dyDescent="0.15">
      <c r="A454" s="8">
        <f t="shared" ca="1" si="19"/>
        <v>0</v>
      </c>
      <c r="G454" s="8">
        <f t="shared" ca="1" si="18"/>
        <v>0</v>
      </c>
    </row>
    <row r="455" spans="1:7" x14ac:dyDescent="0.15">
      <c r="A455" s="8">
        <f t="shared" ca="1" si="19"/>
        <v>0</v>
      </c>
      <c r="G455" s="8">
        <f t="shared" ca="1" si="18"/>
        <v>0</v>
      </c>
    </row>
    <row r="456" spans="1:7" x14ac:dyDescent="0.15">
      <c r="A456" s="8">
        <f t="shared" ca="1" si="19"/>
        <v>0</v>
      </c>
      <c r="G456" s="8">
        <f t="shared" ca="1" si="18"/>
        <v>0</v>
      </c>
    </row>
    <row r="457" spans="1:7" x14ac:dyDescent="0.15">
      <c r="A457" s="8">
        <f t="shared" ca="1" si="19"/>
        <v>0</v>
      </c>
      <c r="G457" s="8">
        <f t="shared" ca="1" si="18"/>
        <v>0</v>
      </c>
    </row>
    <row r="458" spans="1:7" x14ac:dyDescent="0.15">
      <c r="A458" s="8">
        <f t="shared" ca="1" si="19"/>
        <v>0</v>
      </c>
      <c r="G458" s="8">
        <f t="shared" ca="1" si="18"/>
        <v>0</v>
      </c>
    </row>
    <row r="459" spans="1:7" x14ac:dyDescent="0.15">
      <c r="A459" s="8">
        <f t="shared" ca="1" si="19"/>
        <v>0</v>
      </c>
      <c r="G459" s="8">
        <f t="shared" ca="1" si="18"/>
        <v>0</v>
      </c>
    </row>
    <row r="460" spans="1:7" x14ac:dyDescent="0.15">
      <c r="A460" s="8">
        <f t="shared" ca="1" si="19"/>
        <v>0</v>
      </c>
      <c r="G460" s="8">
        <f t="shared" ca="1" si="18"/>
        <v>0</v>
      </c>
    </row>
    <row r="461" spans="1:7" x14ac:dyDescent="0.15">
      <c r="A461" s="8">
        <f t="shared" ca="1" si="19"/>
        <v>0</v>
      </c>
      <c r="G461" s="8">
        <f t="shared" ca="1" si="18"/>
        <v>0</v>
      </c>
    </row>
    <row r="462" spans="1:7" x14ac:dyDescent="0.15">
      <c r="A462" s="8">
        <f t="shared" ca="1" si="19"/>
        <v>0</v>
      </c>
      <c r="G462" s="8">
        <f t="shared" ca="1" si="18"/>
        <v>0</v>
      </c>
    </row>
    <row r="463" spans="1:7" x14ac:dyDescent="0.15">
      <c r="A463" s="8">
        <f t="shared" ca="1" si="19"/>
        <v>0</v>
      </c>
      <c r="G463" s="8">
        <f t="shared" ca="1" si="18"/>
        <v>0</v>
      </c>
    </row>
    <row r="464" spans="1:7" x14ac:dyDescent="0.15">
      <c r="A464" s="8">
        <f t="shared" ca="1" si="19"/>
        <v>0</v>
      </c>
      <c r="G464" s="8">
        <f t="shared" ca="1" si="18"/>
        <v>0</v>
      </c>
    </row>
    <row r="465" spans="1:7" x14ac:dyDescent="0.15">
      <c r="A465" s="8">
        <f t="shared" ca="1" si="19"/>
        <v>0</v>
      </c>
      <c r="G465" s="8">
        <f t="shared" ca="1" si="18"/>
        <v>0</v>
      </c>
    </row>
    <row r="466" spans="1:7" x14ac:dyDescent="0.15">
      <c r="A466" s="8">
        <f t="shared" ca="1" si="19"/>
        <v>0</v>
      </c>
      <c r="G466" s="8">
        <f t="shared" ca="1" si="18"/>
        <v>0</v>
      </c>
    </row>
    <row r="467" spans="1:7" x14ac:dyDescent="0.15">
      <c r="A467" s="8">
        <f t="shared" ca="1" si="19"/>
        <v>0</v>
      </c>
      <c r="G467" s="8">
        <f t="shared" ca="1" si="18"/>
        <v>0</v>
      </c>
    </row>
    <row r="468" spans="1:7" x14ac:dyDescent="0.15">
      <c r="A468" s="8">
        <f t="shared" ca="1" si="19"/>
        <v>0</v>
      </c>
      <c r="G468" s="8">
        <f t="shared" ca="1" si="18"/>
        <v>0</v>
      </c>
    </row>
    <row r="469" spans="1:7" x14ac:dyDescent="0.15">
      <c r="A469" s="8">
        <f t="shared" ca="1" si="19"/>
        <v>0</v>
      </c>
      <c r="G469" s="8">
        <f t="shared" ca="1" si="18"/>
        <v>0</v>
      </c>
    </row>
    <row r="470" spans="1:7" x14ac:dyDescent="0.15">
      <c r="A470" s="8">
        <f t="shared" ca="1" si="19"/>
        <v>0</v>
      </c>
      <c r="G470" s="8">
        <f t="shared" ca="1" si="18"/>
        <v>0</v>
      </c>
    </row>
    <row r="471" spans="1:7" x14ac:dyDescent="0.15">
      <c r="A471" s="8">
        <f t="shared" ca="1" si="19"/>
        <v>0</v>
      </c>
      <c r="G471" s="8">
        <f t="shared" ca="1" si="18"/>
        <v>0</v>
      </c>
    </row>
    <row r="472" spans="1:7" x14ac:dyDescent="0.15">
      <c r="A472" s="8">
        <f t="shared" ca="1" si="19"/>
        <v>0</v>
      </c>
      <c r="G472" s="8">
        <f t="shared" ca="1" si="18"/>
        <v>0</v>
      </c>
    </row>
    <row r="473" spans="1:7" x14ac:dyDescent="0.15">
      <c r="A473" s="8">
        <f t="shared" ca="1" si="19"/>
        <v>0</v>
      </c>
      <c r="G473" s="8">
        <f t="shared" ref="G473:G522" ca="1" si="20">OFFSET($H473,0,LangOffset,1,1)</f>
        <v>0</v>
      </c>
    </row>
    <row r="474" spans="1:7" x14ac:dyDescent="0.15">
      <c r="A474" s="8">
        <f t="shared" ca="1" si="19"/>
        <v>0</v>
      </c>
      <c r="G474" s="8">
        <f t="shared" ca="1" si="20"/>
        <v>0</v>
      </c>
    </row>
    <row r="475" spans="1:7" x14ac:dyDescent="0.15">
      <c r="A475" s="8">
        <f t="shared" ca="1" si="19"/>
        <v>0</v>
      </c>
      <c r="G475" s="8">
        <f t="shared" ca="1" si="20"/>
        <v>0</v>
      </c>
    </row>
    <row r="476" spans="1:7" x14ac:dyDescent="0.15">
      <c r="A476" s="8">
        <f t="shared" ca="1" si="19"/>
        <v>0</v>
      </c>
      <c r="G476" s="8">
        <f t="shared" ca="1" si="20"/>
        <v>0</v>
      </c>
    </row>
    <row r="477" spans="1:7" x14ac:dyDescent="0.15">
      <c r="A477" s="8">
        <f t="shared" ca="1" si="19"/>
        <v>0</v>
      </c>
      <c r="G477" s="8">
        <f t="shared" ca="1" si="20"/>
        <v>0</v>
      </c>
    </row>
    <row r="478" spans="1:7" x14ac:dyDescent="0.15">
      <c r="A478" s="8">
        <f t="shared" ca="1" si="19"/>
        <v>0</v>
      </c>
      <c r="G478" s="8">
        <f t="shared" ca="1" si="20"/>
        <v>0</v>
      </c>
    </row>
    <row r="479" spans="1:7" x14ac:dyDescent="0.15">
      <c r="A479" s="8">
        <f t="shared" ca="1" si="19"/>
        <v>0</v>
      </c>
      <c r="G479" s="8">
        <f t="shared" ca="1" si="20"/>
        <v>0</v>
      </c>
    </row>
    <row r="480" spans="1:7" x14ac:dyDescent="0.15">
      <c r="A480" s="8">
        <f t="shared" ca="1" si="19"/>
        <v>0</v>
      </c>
      <c r="G480" s="8">
        <f t="shared" ca="1" si="20"/>
        <v>0</v>
      </c>
    </row>
    <row r="481" spans="1:7" x14ac:dyDescent="0.15">
      <c r="A481" s="8">
        <f t="shared" ca="1" si="19"/>
        <v>0</v>
      </c>
      <c r="G481" s="8">
        <f t="shared" ca="1" si="20"/>
        <v>0</v>
      </c>
    </row>
    <row r="482" spans="1:7" x14ac:dyDescent="0.15">
      <c r="A482" s="8">
        <f t="shared" ca="1" si="19"/>
        <v>0</v>
      </c>
      <c r="G482" s="8">
        <f t="shared" ca="1" si="20"/>
        <v>0</v>
      </c>
    </row>
    <row r="483" spans="1:7" x14ac:dyDescent="0.15">
      <c r="A483" s="8">
        <f t="shared" ca="1" si="19"/>
        <v>0</v>
      </c>
      <c r="G483" s="8">
        <f t="shared" ca="1" si="20"/>
        <v>0</v>
      </c>
    </row>
    <row r="484" spans="1:7" x14ac:dyDescent="0.15">
      <c r="A484" s="8">
        <f t="shared" ca="1" si="19"/>
        <v>0</v>
      </c>
      <c r="G484" s="8">
        <f t="shared" ca="1" si="20"/>
        <v>0</v>
      </c>
    </row>
    <row r="485" spans="1:7" x14ac:dyDescent="0.15">
      <c r="A485" s="8">
        <f t="shared" ca="1" si="19"/>
        <v>0</v>
      </c>
      <c r="G485" s="8">
        <f t="shared" ca="1" si="20"/>
        <v>0</v>
      </c>
    </row>
    <row r="486" spans="1:7" x14ac:dyDescent="0.15">
      <c r="A486" s="8">
        <f t="shared" ca="1" si="19"/>
        <v>0</v>
      </c>
      <c r="G486" s="8">
        <f t="shared" ca="1" si="20"/>
        <v>0</v>
      </c>
    </row>
    <row r="487" spans="1:7" x14ac:dyDescent="0.15">
      <c r="A487" s="8">
        <f t="shared" ca="1" si="19"/>
        <v>0</v>
      </c>
      <c r="G487" s="8">
        <f t="shared" ca="1" si="20"/>
        <v>0</v>
      </c>
    </row>
    <row r="488" spans="1:7" x14ac:dyDescent="0.15">
      <c r="A488" s="8">
        <f t="shared" ca="1" si="19"/>
        <v>0</v>
      </c>
      <c r="G488" s="8">
        <f t="shared" ca="1" si="20"/>
        <v>0</v>
      </c>
    </row>
    <row r="489" spans="1:7" x14ac:dyDescent="0.15">
      <c r="A489" s="8">
        <f t="shared" ca="1" si="19"/>
        <v>0</v>
      </c>
      <c r="G489" s="8">
        <f t="shared" ca="1" si="20"/>
        <v>0</v>
      </c>
    </row>
    <row r="490" spans="1:7" x14ac:dyDescent="0.15">
      <c r="A490" s="8">
        <f t="shared" ca="1" si="19"/>
        <v>0</v>
      </c>
      <c r="G490" s="8">
        <f t="shared" ca="1" si="20"/>
        <v>0</v>
      </c>
    </row>
    <row r="491" spans="1:7" x14ac:dyDescent="0.15">
      <c r="A491" s="8">
        <f t="shared" ca="1" si="19"/>
        <v>0</v>
      </c>
      <c r="G491" s="8">
        <f t="shared" ca="1" si="20"/>
        <v>0</v>
      </c>
    </row>
    <row r="492" spans="1:7" x14ac:dyDescent="0.15">
      <c r="A492" s="8">
        <f t="shared" ca="1" si="19"/>
        <v>0</v>
      </c>
      <c r="G492" s="8">
        <f t="shared" ca="1" si="20"/>
        <v>0</v>
      </c>
    </row>
    <row r="493" spans="1:7" x14ac:dyDescent="0.15">
      <c r="A493" s="8">
        <f t="shared" ca="1" si="19"/>
        <v>0</v>
      </c>
      <c r="G493" s="8">
        <f t="shared" ca="1" si="20"/>
        <v>0</v>
      </c>
    </row>
    <row r="494" spans="1:7" x14ac:dyDescent="0.15">
      <c r="A494" s="8">
        <f t="shared" ca="1" si="19"/>
        <v>0</v>
      </c>
      <c r="G494" s="8">
        <f t="shared" ca="1" si="20"/>
        <v>0</v>
      </c>
    </row>
    <row r="495" spans="1:7" x14ac:dyDescent="0.15">
      <c r="A495" s="8">
        <f t="shared" ca="1" si="19"/>
        <v>0</v>
      </c>
      <c r="G495" s="8">
        <f t="shared" ca="1" si="20"/>
        <v>0</v>
      </c>
    </row>
    <row r="496" spans="1:7" x14ac:dyDescent="0.15">
      <c r="A496" s="8">
        <f t="shared" ca="1" si="19"/>
        <v>0</v>
      </c>
      <c r="G496" s="8">
        <f t="shared" ca="1" si="20"/>
        <v>0</v>
      </c>
    </row>
    <row r="497" spans="1:7" x14ac:dyDescent="0.15">
      <c r="A497" s="8">
        <f t="shared" ca="1" si="19"/>
        <v>0</v>
      </c>
      <c r="G497" s="8">
        <f t="shared" ca="1" si="20"/>
        <v>0</v>
      </c>
    </row>
    <row r="498" spans="1:7" x14ac:dyDescent="0.15">
      <c r="A498" s="8">
        <f t="shared" ca="1" si="19"/>
        <v>0</v>
      </c>
      <c r="G498" s="8">
        <f t="shared" ca="1" si="20"/>
        <v>0</v>
      </c>
    </row>
    <row r="499" spans="1:7" x14ac:dyDescent="0.15">
      <c r="A499" s="8">
        <f t="shared" ca="1" si="19"/>
        <v>0</v>
      </c>
      <c r="G499" s="8">
        <f t="shared" ca="1" si="20"/>
        <v>0</v>
      </c>
    </row>
    <row r="500" spans="1:7" x14ac:dyDescent="0.15">
      <c r="A500" s="8">
        <f t="shared" ca="1" si="19"/>
        <v>0</v>
      </c>
      <c r="G500" s="8">
        <f t="shared" ca="1" si="20"/>
        <v>0</v>
      </c>
    </row>
    <row r="501" spans="1:7" x14ac:dyDescent="0.15">
      <c r="A501" s="8">
        <f t="shared" ca="1" si="19"/>
        <v>0</v>
      </c>
      <c r="G501" s="8">
        <f t="shared" ca="1" si="20"/>
        <v>0</v>
      </c>
    </row>
    <row r="502" spans="1:7" x14ac:dyDescent="0.15">
      <c r="A502" s="8">
        <f t="shared" ca="1" si="19"/>
        <v>0</v>
      </c>
      <c r="G502" s="8">
        <f t="shared" ca="1" si="20"/>
        <v>0</v>
      </c>
    </row>
    <row r="503" spans="1:7" x14ac:dyDescent="0.15">
      <c r="A503" s="8">
        <f t="shared" ca="1" si="19"/>
        <v>0</v>
      </c>
      <c r="G503" s="8">
        <f t="shared" ca="1" si="20"/>
        <v>0</v>
      </c>
    </row>
    <row r="504" spans="1:7" x14ac:dyDescent="0.15">
      <c r="A504" s="8">
        <f t="shared" ref="A504:A518" ca="1" si="21">OFFSET($B504,0,LangOffset,1,1)</f>
        <v>0</v>
      </c>
      <c r="G504" s="8">
        <f t="shared" ca="1" si="20"/>
        <v>0</v>
      </c>
    </row>
    <row r="505" spans="1:7" x14ac:dyDescent="0.15">
      <c r="A505" s="8">
        <f t="shared" ca="1" si="21"/>
        <v>0</v>
      </c>
      <c r="G505" s="8">
        <f t="shared" ca="1" si="20"/>
        <v>0</v>
      </c>
    </row>
    <row r="506" spans="1:7" x14ac:dyDescent="0.15">
      <c r="A506" s="8">
        <f t="shared" ca="1" si="21"/>
        <v>0</v>
      </c>
      <c r="G506" s="8">
        <f t="shared" ca="1" si="20"/>
        <v>0</v>
      </c>
    </row>
    <row r="507" spans="1:7" x14ac:dyDescent="0.15">
      <c r="A507" s="8">
        <f t="shared" ca="1" si="21"/>
        <v>0</v>
      </c>
      <c r="G507" s="8">
        <f t="shared" ca="1" si="20"/>
        <v>0</v>
      </c>
    </row>
    <row r="508" spans="1:7" x14ac:dyDescent="0.15">
      <c r="A508" s="8">
        <f t="shared" ca="1" si="21"/>
        <v>0</v>
      </c>
      <c r="G508" s="8">
        <f t="shared" ca="1" si="20"/>
        <v>0</v>
      </c>
    </row>
    <row r="509" spans="1:7" x14ac:dyDescent="0.15">
      <c r="A509" s="8">
        <f t="shared" ca="1" si="21"/>
        <v>0</v>
      </c>
      <c r="G509" s="8">
        <f t="shared" ca="1" si="20"/>
        <v>0</v>
      </c>
    </row>
    <row r="510" spans="1:7" x14ac:dyDescent="0.15">
      <c r="A510" s="8">
        <f t="shared" ca="1" si="21"/>
        <v>0</v>
      </c>
      <c r="G510" s="8">
        <f t="shared" ca="1" si="20"/>
        <v>0</v>
      </c>
    </row>
    <row r="511" spans="1:7" x14ac:dyDescent="0.15">
      <c r="A511" s="8">
        <f t="shared" ca="1" si="21"/>
        <v>0</v>
      </c>
      <c r="G511" s="8">
        <f t="shared" ca="1" si="20"/>
        <v>0</v>
      </c>
    </row>
    <row r="512" spans="1:7" x14ac:dyDescent="0.15">
      <c r="A512" s="8">
        <f t="shared" ca="1" si="21"/>
        <v>0</v>
      </c>
      <c r="G512" s="8">
        <f t="shared" ca="1" si="20"/>
        <v>0</v>
      </c>
    </row>
    <row r="513" spans="1:7" x14ac:dyDescent="0.15">
      <c r="A513" s="8">
        <f t="shared" ca="1" si="21"/>
        <v>0</v>
      </c>
      <c r="G513" s="8">
        <f t="shared" ca="1" si="20"/>
        <v>0</v>
      </c>
    </row>
    <row r="514" spans="1:7" x14ac:dyDescent="0.15">
      <c r="A514" s="8">
        <f t="shared" ca="1" si="21"/>
        <v>0</v>
      </c>
      <c r="G514" s="8">
        <f t="shared" ca="1" si="20"/>
        <v>0</v>
      </c>
    </row>
    <row r="515" spans="1:7" x14ac:dyDescent="0.15">
      <c r="A515" s="8">
        <f t="shared" ca="1" si="21"/>
        <v>0</v>
      </c>
      <c r="G515" s="8">
        <f t="shared" ca="1" si="20"/>
        <v>0</v>
      </c>
    </row>
    <row r="516" spans="1:7" x14ac:dyDescent="0.15">
      <c r="A516" s="8">
        <f t="shared" ca="1" si="21"/>
        <v>0</v>
      </c>
      <c r="G516" s="8">
        <f t="shared" ca="1" si="20"/>
        <v>0</v>
      </c>
    </row>
    <row r="517" spans="1:7" x14ac:dyDescent="0.15">
      <c r="A517" s="8">
        <f t="shared" ca="1" si="21"/>
        <v>0</v>
      </c>
      <c r="G517" s="8">
        <f t="shared" ca="1" si="20"/>
        <v>0</v>
      </c>
    </row>
    <row r="518" spans="1:7" x14ac:dyDescent="0.15">
      <c r="A518" s="8">
        <f t="shared" ca="1" si="21"/>
        <v>0</v>
      </c>
      <c r="G518" s="8">
        <f t="shared" ca="1" si="20"/>
        <v>0</v>
      </c>
    </row>
    <row r="519" spans="1:7" x14ac:dyDescent="0.15">
      <c r="G519" s="8">
        <f t="shared" ca="1" si="20"/>
        <v>0</v>
      </c>
    </row>
    <row r="520" spans="1:7" x14ac:dyDescent="0.15">
      <c r="G520" s="8">
        <f t="shared" ca="1" si="20"/>
        <v>0</v>
      </c>
    </row>
    <row r="521" spans="1:7" x14ac:dyDescent="0.15">
      <c r="G521" s="8">
        <f t="shared" ca="1" si="20"/>
        <v>0</v>
      </c>
    </row>
    <row r="522" spans="1:7" x14ac:dyDescent="0.15">
      <c r="G522" s="8">
        <f t="shared" ca="1" si="20"/>
        <v>0</v>
      </c>
    </row>
  </sheetData>
  <sheetProtection algorithmName="SHA-512" hashValue="+wpneUIzWbJxH1/dTaf4GaKE/iLBwqh9TlwFyShhc0hF1GCeRm6GBqLLIFn8U9OrP/FWMltYv4e4WU4kd3JR+Q==" saltValue="DwaMRJc9QM/0dA1QVKn2QA==" spinCount="100000" sheet="1" objects="1" scenario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B1A0C7"/>
  </sheetPr>
  <dimension ref="A1:C9"/>
  <sheetViews>
    <sheetView topLeftCell="A13" workbookViewId="0">
      <selection activeCell="B21" sqref="B21"/>
    </sheetView>
  </sheetViews>
  <sheetFormatPr defaultColWidth="8.578125" defaultRowHeight="13.5" x14ac:dyDescent="0.15"/>
  <cols>
    <col min="1" max="1" width="17.16015625" style="164" customWidth="1"/>
    <col min="2" max="2" width="27.08984375" style="164" customWidth="1"/>
    <col min="3" max="16384" width="8.578125" style="164"/>
  </cols>
  <sheetData>
    <row r="1" spans="1:3" x14ac:dyDescent="0.15">
      <c r="A1" s="101"/>
      <c r="B1" s="101"/>
      <c r="C1" s="101"/>
    </row>
    <row r="2" spans="1:3" x14ac:dyDescent="0.15">
      <c r="A2" s="101"/>
      <c r="B2" s="101"/>
      <c r="C2" s="101"/>
    </row>
    <row r="3" spans="1:3" x14ac:dyDescent="0.15">
      <c r="A3" s="101"/>
      <c r="B3" s="101"/>
      <c r="C3" s="101"/>
    </row>
    <row r="4" spans="1:3" ht="34.5" customHeight="1" x14ac:dyDescent="0.15">
      <c r="A4" s="393" t="str">
        <f ca="1">Translations!G99</f>
        <v>Please read the Instructions sheet carefully before completing the programmatic gap tables.</v>
      </c>
      <c r="B4" s="393"/>
      <c r="C4" s="393"/>
    </row>
    <row r="5" spans="1:3" ht="35.25" customHeight="1" x14ac:dyDescent="0.15">
      <c r="A5" s="393" t="str">
        <f ca="1">Translations!G100</f>
        <v>To complete this cover sheet, select from the drop-down lists the Geography and Applicant Type.</v>
      </c>
      <c r="B5" s="393"/>
      <c r="C5" s="393"/>
    </row>
    <row r="7" spans="1:3" ht="15" x14ac:dyDescent="0.2">
      <c r="A7" s="165" t="str">
        <f ca="1">Translations!G101</f>
        <v>Applicant</v>
      </c>
      <c r="B7" s="175" t="s">
        <v>404</v>
      </c>
    </row>
    <row r="8" spans="1:3" ht="15" x14ac:dyDescent="0.2">
      <c r="A8" s="165" t="str">
        <f ca="1">Translations!G102</f>
        <v>Component</v>
      </c>
      <c r="B8" s="166" t="str">
        <f ca="1">TranslationsTB!G52</f>
        <v>TB/HIV</v>
      </c>
    </row>
    <row r="9" spans="1:3" ht="15" x14ac:dyDescent="0.2">
      <c r="A9" s="165" t="str">
        <f ca="1">Translations!G103</f>
        <v>Applicant Type</v>
      </c>
      <c r="B9" s="175" t="s">
        <v>405</v>
      </c>
    </row>
  </sheetData>
  <sheetProtection algorithmName="SHA-512" hashValue="VeuL7++1O984oPh73Bsa13DR3W6pda7x4cQBw+Qa5MUZGRqdnpG8HLSL32D6zWFX+agxFHOkTDL5y6+nVPf42w==" saltValue="y2ZVBxeCMngLoKPKq24dWg==" spinCount="100000" sheet="1" objects="1" scenarios="1"/>
  <mergeCells count="2">
    <mergeCell ref="A4:C4"/>
    <mergeCell ref="A5:C5"/>
  </mergeCells>
  <dataValidations count="2">
    <dataValidation type="list" allowBlank="1" showInputMessage="1" showErrorMessage="1" sqref="B7" xr:uid="{00000000-0002-0000-0100-000000000000}">
      <formula1>Geography</formula1>
    </dataValidation>
    <dataValidation type="list" allowBlank="1" showInputMessage="1" showErrorMessage="1" sqref="B9" xr:uid="{00000000-0002-0000-0100-000001000000}">
      <formula1>ApplicantType</formula1>
    </dataValidation>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F497D"/>
    <pageSetUpPr fitToPage="1"/>
  </sheetPr>
  <dimension ref="A1:H203"/>
  <sheetViews>
    <sheetView view="pageBreakPreview" zoomScaleNormal="80" zoomScaleSheetLayoutView="100" zoomScalePageLayoutView="80" workbookViewId="0">
      <pane ySplit="5" topLeftCell="A42" activePane="bottomLeft" state="frozen"/>
      <selection activeCell="B8" sqref="B8:F8"/>
      <selection pane="bottomLeft" activeCell="D102" sqref="D102"/>
    </sheetView>
  </sheetViews>
  <sheetFormatPr defaultColWidth="8.94921875" defaultRowHeight="15.75" x14ac:dyDescent="0.25"/>
  <cols>
    <col min="1" max="1" width="27.828125" style="20" customWidth="1"/>
    <col min="2" max="2" width="10.91015625" style="20" customWidth="1"/>
    <col min="3" max="5" width="11.64453125" style="20" customWidth="1"/>
    <col min="6" max="6" width="44.62109375" style="20" bestFit="1" customWidth="1"/>
    <col min="7" max="7" width="15.078125" style="20" customWidth="1"/>
    <col min="8" max="8" width="21.57421875" style="20" customWidth="1"/>
    <col min="9" max="9" width="8.94921875" style="20"/>
    <col min="10" max="10" width="10.41796875" style="20" customWidth="1"/>
    <col min="11" max="11" width="10.91015625" style="20" customWidth="1"/>
    <col min="12" max="12" width="12.13671875" style="20" customWidth="1"/>
    <col min="13" max="16384" width="8.94921875" style="20"/>
  </cols>
  <sheetData>
    <row r="1" spans="1:8" ht="15" customHeight="1" x14ac:dyDescent="0.15">
      <c r="A1" s="346" t="s">
        <v>24</v>
      </c>
      <c r="B1" s="347"/>
      <c r="C1" s="347"/>
      <c r="D1" s="347"/>
      <c r="E1" s="347"/>
      <c r="F1" s="394" t="str">
        <f ca="1">TranslationsTB!$G$49</f>
        <v>Latest version updated December 2016</v>
      </c>
    </row>
    <row r="2" spans="1:8" ht="15" customHeight="1" x14ac:dyDescent="0.15">
      <c r="A2" s="348" t="s">
        <v>1841</v>
      </c>
      <c r="B2" s="349"/>
      <c r="C2" s="349"/>
      <c r="D2" s="349"/>
      <c r="E2" s="349"/>
      <c r="F2" s="395"/>
    </row>
    <row r="3" spans="1:8" ht="15" customHeight="1" x14ac:dyDescent="0.15">
      <c r="A3" s="348" t="s">
        <v>1842</v>
      </c>
      <c r="B3" s="349"/>
      <c r="C3" s="349"/>
      <c r="D3" s="349"/>
      <c r="E3" s="268"/>
      <c r="F3" s="395"/>
    </row>
    <row r="4" spans="1:8" ht="15.75" customHeight="1" thickBot="1" x14ac:dyDescent="0.2">
      <c r="A4" s="396" t="s">
        <v>94</v>
      </c>
      <c r="B4" s="397"/>
      <c r="C4" s="397"/>
      <c r="D4" s="397"/>
      <c r="E4" s="397"/>
      <c r="F4" s="395"/>
    </row>
    <row r="5" spans="1:8" ht="66.75" customHeight="1" thickBot="1" x14ac:dyDescent="0.2">
      <c r="A5" s="398" t="str">
        <f ca="1">TranslationsTB!A38</f>
        <v xml:space="preserve">Carefully read the instructions in the "Instructions" tab before completing the programmatic gap analysis table. 
The instructions have been tailored to each specific module/intervention. </v>
      </c>
      <c r="B5" s="398"/>
      <c r="C5" s="398"/>
      <c r="D5" s="398"/>
      <c r="E5" s="398"/>
      <c r="F5" s="398"/>
      <c r="G5" s="405"/>
      <c r="H5" s="405"/>
    </row>
    <row r="6" spans="1:8" ht="18.75" thickBot="1" x14ac:dyDescent="0.2">
      <c r="A6" s="178" t="str">
        <f ca="1">TranslationsTB!$A$3</f>
        <v>Tuberculosis</v>
      </c>
      <c r="B6" s="179"/>
      <c r="C6" s="179"/>
      <c r="D6" s="179"/>
      <c r="E6" s="179"/>
      <c r="F6" s="180"/>
    </row>
    <row r="7" spans="1:8" ht="16.5" customHeight="1" x14ac:dyDescent="0.15">
      <c r="A7" s="269" t="str">
        <f ca="1">TranslationsTB!A4</f>
        <v>TB Programmatic Gap Table 1 (Per Priority Intervention)</v>
      </c>
      <c r="B7" s="217"/>
      <c r="C7" s="217"/>
      <c r="D7" s="217"/>
      <c r="E7" s="217"/>
      <c r="F7" s="184"/>
    </row>
    <row r="8" spans="1:8" ht="35.25" customHeight="1" x14ac:dyDescent="0.15">
      <c r="A8" s="270" t="str">
        <f ca="1">TranslationsTB!$A$10</f>
        <v>Priority Module</v>
      </c>
      <c r="B8" s="406" t="s">
        <v>1854</v>
      </c>
      <c r="C8" s="407"/>
      <c r="D8" s="407"/>
      <c r="E8" s="407"/>
      <c r="F8" s="408"/>
    </row>
    <row r="9" spans="1:8" ht="48" customHeight="1" x14ac:dyDescent="0.15">
      <c r="A9" s="185" t="str">
        <f ca="1">TranslationsTB!$A$11</f>
        <v>Selected coverage indicator</v>
      </c>
      <c r="B9" s="409" t="str">
        <f ca="1">VLOOKUP(B8,TBModulesIndicators,2,FALSE)</f>
        <v>Number of notified cases of all forms of TB- bacteriologically confirmed plus clinically diagnosed (new and relapse)</v>
      </c>
      <c r="C9" s="410"/>
      <c r="D9" s="410"/>
      <c r="E9" s="410"/>
      <c r="F9" s="411"/>
    </row>
    <row r="10" spans="1:8" ht="13.5" x14ac:dyDescent="0.15">
      <c r="A10" s="187" t="str">
        <f ca="1">TranslationsTB!$A$12</f>
        <v>Current national coverage</v>
      </c>
      <c r="B10" s="188"/>
      <c r="C10" s="188"/>
      <c r="D10" s="188"/>
      <c r="E10" s="188"/>
      <c r="F10" s="189"/>
    </row>
    <row r="11" spans="1:8" ht="33.75" customHeight="1" x14ac:dyDescent="0.15">
      <c r="A11" s="190" t="str">
        <f ca="1">TranslationsTB!$A$13</f>
        <v>Insert latest results</v>
      </c>
      <c r="B11" s="54">
        <v>28225</v>
      </c>
      <c r="C11" s="191" t="str">
        <f ca="1">TranslationsTB!$A$14</f>
        <v>Year</v>
      </c>
      <c r="D11" s="314">
        <v>2015</v>
      </c>
      <c r="E11" s="192" t="str">
        <f ca="1">TranslationsTB!$A$15</f>
        <v>Data source</v>
      </c>
      <c r="F11" s="56" t="s">
        <v>2097</v>
      </c>
    </row>
    <row r="12" spans="1:8" ht="24.75" customHeight="1" thickBot="1" x14ac:dyDescent="0.2">
      <c r="A12" s="271" t="str">
        <f ca="1">TranslationsTB!$A$16</f>
        <v>Comments</v>
      </c>
      <c r="B12" s="412"/>
      <c r="C12" s="413"/>
      <c r="D12" s="413"/>
      <c r="E12" s="413"/>
      <c r="F12" s="414"/>
    </row>
    <row r="13" spans="1:8" ht="14.25" thickBot="1" x14ac:dyDescent="0.2">
      <c r="A13" s="272"/>
      <c r="B13" s="273"/>
      <c r="C13" s="273"/>
      <c r="D13" s="273"/>
      <c r="E13" s="273"/>
      <c r="F13" s="274"/>
    </row>
    <row r="14" spans="1:8" ht="18.75" customHeight="1" x14ac:dyDescent="0.15">
      <c r="A14" s="275"/>
      <c r="B14" s="276"/>
      <c r="C14" s="197" t="str">
        <f ca="1">TranslationsTB!$A$17</f>
        <v>Year 1</v>
      </c>
      <c r="D14" s="197" t="str">
        <f ca="1">TranslationsTB!$A$18</f>
        <v>Year 2</v>
      </c>
      <c r="E14" s="197" t="str">
        <f ca="1">TranslationsTB!$A$19</f>
        <v>Year 3</v>
      </c>
      <c r="F14" s="415" t="str">
        <f ca="1">TranslationsTB!$A$21</f>
        <v>Comments / Assumptions</v>
      </c>
    </row>
    <row r="15" spans="1:8" ht="30" customHeight="1" x14ac:dyDescent="0.15">
      <c r="A15" s="277"/>
      <c r="B15" s="278"/>
      <c r="C15" s="57">
        <v>2018</v>
      </c>
      <c r="D15" s="57">
        <v>2019</v>
      </c>
      <c r="E15" s="57">
        <v>2020</v>
      </c>
      <c r="F15" s="416"/>
    </row>
    <row r="16" spans="1:8" ht="15" customHeight="1" x14ac:dyDescent="0.15">
      <c r="A16" s="198" t="str">
        <f ca="1">TranslationsTB!$A$22</f>
        <v>Current Estimated Country Need</v>
      </c>
      <c r="B16" s="204"/>
      <c r="C16" s="204"/>
      <c r="D16" s="204"/>
      <c r="E16" s="204"/>
      <c r="F16" s="205"/>
    </row>
    <row r="17" spans="1:6" ht="61.5" customHeight="1" x14ac:dyDescent="0.15">
      <c r="A17" s="201" t="str">
        <f ca="1">TranslationsTB!$A$23</f>
        <v>A. Total estimated population in need/at risk</v>
      </c>
      <c r="B17" s="202" t="s">
        <v>7</v>
      </c>
      <c r="C17" s="58">
        <v>36849</v>
      </c>
      <c r="D17" s="58">
        <v>36473</v>
      </c>
      <c r="E17" s="58">
        <v>36101</v>
      </c>
      <c r="F17" s="60" t="s">
        <v>2099</v>
      </c>
    </row>
    <row r="18" spans="1:6" ht="42" customHeight="1" x14ac:dyDescent="0.15">
      <c r="A18" s="399" t="str">
        <f ca="1">TranslationsTB!$A$24</f>
        <v>B. Country targets 
(from National Strategic Plan)</v>
      </c>
      <c r="B18" s="203" t="s">
        <v>7</v>
      </c>
      <c r="C18" s="59">
        <v>30953</v>
      </c>
      <c r="D18" s="59">
        <v>31731</v>
      </c>
      <c r="E18" s="59">
        <v>32491</v>
      </c>
      <c r="F18" s="401" t="s">
        <v>2134</v>
      </c>
    </row>
    <row r="19" spans="1:6" ht="30" customHeight="1" x14ac:dyDescent="0.15">
      <c r="A19" s="400"/>
      <c r="B19" s="203" t="s">
        <v>15</v>
      </c>
      <c r="C19" s="63">
        <f>IF(C18=0,"",+C18/C17)</f>
        <v>0.83999565795543973</v>
      </c>
      <c r="D19" s="63">
        <f t="shared" ref="D19:E19" si="0">IF(D18=0,"",+D18/D17)</f>
        <v>0.86998601705371092</v>
      </c>
      <c r="E19" s="63">
        <f t="shared" si="0"/>
        <v>0.90000277000637097</v>
      </c>
      <c r="F19" s="402"/>
    </row>
    <row r="20" spans="1:6" ht="15" customHeight="1" x14ac:dyDescent="0.15">
      <c r="A20" s="198" t="str">
        <f ca="1">TranslationsTB!$A$25</f>
        <v>Country need already covered</v>
      </c>
      <c r="B20" s="204"/>
      <c r="C20" s="204"/>
      <c r="D20" s="204"/>
      <c r="E20" s="204"/>
      <c r="F20" s="205"/>
    </row>
    <row r="21" spans="1:6" ht="39.75" customHeight="1" x14ac:dyDescent="0.15">
      <c r="A21" s="399" t="str">
        <f ca="1">TranslationsTB!$A$26</f>
        <v>C1. Country need planned to be covered by domestic resources</v>
      </c>
      <c r="B21" s="202" t="s">
        <v>7</v>
      </c>
      <c r="C21" s="61">
        <v>310</v>
      </c>
      <c r="D21" s="61">
        <v>317</v>
      </c>
      <c r="E21" s="61">
        <v>325</v>
      </c>
      <c r="F21" s="401"/>
    </row>
    <row r="22" spans="1:6" ht="39.75" customHeight="1" x14ac:dyDescent="0.15">
      <c r="A22" s="400"/>
      <c r="B22" s="202" t="s">
        <v>15</v>
      </c>
      <c r="C22" s="63">
        <f>IF(C21=0,"",+C21/C17)</f>
        <v>8.4127113354500807E-3</v>
      </c>
      <c r="D22" s="63">
        <f t="shared" ref="D22:E22" si="1">IF(D21=0,"",+D21/D17)</f>
        <v>8.6913607325967146E-3</v>
      </c>
      <c r="E22" s="63">
        <f t="shared" si="1"/>
        <v>9.0025207057976234E-3</v>
      </c>
      <c r="F22" s="402"/>
    </row>
    <row r="23" spans="1:6" ht="39.75" customHeight="1" x14ac:dyDescent="0.15">
      <c r="A23" s="399" t="str">
        <f ca="1">TranslationsTB!$A$27</f>
        <v>C2. Country need planned to be covered by external resources</v>
      </c>
      <c r="B23" s="202" t="s">
        <v>7</v>
      </c>
      <c r="C23" s="61">
        <v>1857</v>
      </c>
      <c r="D23" s="61">
        <v>1904</v>
      </c>
      <c r="E23" s="61">
        <v>1949</v>
      </c>
      <c r="F23" s="403" t="s">
        <v>2101</v>
      </c>
    </row>
    <row r="24" spans="1:6" ht="39.75" customHeight="1" x14ac:dyDescent="0.15">
      <c r="A24" s="400"/>
      <c r="B24" s="202" t="s">
        <v>15</v>
      </c>
      <c r="C24" s="63">
        <f>IF(C23=0,"",+C23/C17)</f>
        <v>5.0394854677196121E-2</v>
      </c>
      <c r="D24" s="63">
        <f>IF(D23=0,"",+D23/D17)</f>
        <v>5.220299947906671E-2</v>
      </c>
      <c r="E24" s="63">
        <f>IF(E23=0,"",+E23/E17)</f>
        <v>5.398742417107559E-2</v>
      </c>
      <c r="F24" s="404"/>
    </row>
    <row r="25" spans="1:6" ht="39.75" customHeight="1" x14ac:dyDescent="0.15">
      <c r="A25" s="399" t="str">
        <f ca="1">TranslationsTB!$A$28</f>
        <v>C. Total country need already covered</v>
      </c>
      <c r="B25" s="202" t="s">
        <v>7</v>
      </c>
      <c r="C25" s="65">
        <f>+C21+C23</f>
        <v>2167</v>
      </c>
      <c r="D25" s="65">
        <f>+D21+D23</f>
        <v>2221</v>
      </c>
      <c r="E25" s="65">
        <f>+E21+E23</f>
        <v>2274</v>
      </c>
      <c r="F25" s="401"/>
    </row>
    <row r="26" spans="1:6" ht="39.75" customHeight="1" x14ac:dyDescent="0.15">
      <c r="A26" s="400"/>
      <c r="B26" s="202" t="s">
        <v>15</v>
      </c>
      <c r="C26" s="63">
        <f>IF(C25=0,"",+C25/C17)</f>
        <v>5.8807566012646202E-2</v>
      </c>
      <c r="D26" s="63">
        <f>IF(D25=0,"",+D25/D17)</f>
        <v>6.0894360211663424E-2</v>
      </c>
      <c r="E26" s="63">
        <f>IF(E25=0,"",+E25/E17)</f>
        <v>6.2989944876873219E-2</v>
      </c>
      <c r="F26" s="402"/>
    </row>
    <row r="27" spans="1:6" ht="13.5" x14ac:dyDescent="0.15">
      <c r="A27" s="198" t="str">
        <f ca="1">TranslationsTB!$A$29</f>
        <v>Programmatic Gap</v>
      </c>
      <c r="B27" s="204"/>
      <c r="C27" s="204"/>
      <c r="D27" s="204"/>
      <c r="E27" s="204"/>
      <c r="F27" s="205"/>
    </row>
    <row r="28" spans="1:6" ht="41.25" customHeight="1" x14ac:dyDescent="0.15">
      <c r="A28" s="417" t="str">
        <f ca="1">TranslationsTB!$A$30</f>
        <v>D. Expected annual gap in meeting the need: A - C</v>
      </c>
      <c r="B28" s="202" t="s">
        <v>7</v>
      </c>
      <c r="C28" s="65">
        <f>+C17-(C25)</f>
        <v>34682</v>
      </c>
      <c r="D28" s="65">
        <f>+D17-(D25)</f>
        <v>34252</v>
      </c>
      <c r="E28" s="65">
        <f>+E17-(E25)</f>
        <v>33827</v>
      </c>
      <c r="F28" s="401"/>
    </row>
    <row r="29" spans="1:6" ht="40.5" customHeight="1" x14ac:dyDescent="0.15">
      <c r="A29" s="420"/>
      <c r="B29" s="202" t="s">
        <v>15</v>
      </c>
      <c r="C29" s="63">
        <f>IF(C28=0,"",+C28/C17)</f>
        <v>0.94119243398735375</v>
      </c>
      <c r="D29" s="63">
        <f>IF(D28=0,"",+D28/D17)</f>
        <v>0.93910563978833661</v>
      </c>
      <c r="E29" s="63">
        <f>IF(E28=0,"",+E28/E17)</f>
        <v>0.93701005512312674</v>
      </c>
      <c r="F29" s="402"/>
    </row>
    <row r="30" spans="1:6" ht="15" customHeight="1" x14ac:dyDescent="0.15">
      <c r="A30" s="198" t="str">
        <f ca="1">TranslationsTB!$A$31</f>
        <v>Country Need Covered with the Allocation Amount</v>
      </c>
      <c r="B30" s="204"/>
      <c r="C30" s="204"/>
      <c r="D30" s="204"/>
      <c r="E30" s="204"/>
      <c r="F30" s="205"/>
    </row>
    <row r="31" spans="1:6" ht="41.25" customHeight="1" x14ac:dyDescent="0.15">
      <c r="A31" s="417" t="str">
        <f ca="1">TranslationsTB!$A$32</f>
        <v>E. Targets to be financed by funding request allocation amount</v>
      </c>
      <c r="B31" s="203" t="s">
        <v>7</v>
      </c>
      <c r="C31" s="58">
        <v>28786</v>
      </c>
      <c r="D31" s="58">
        <v>29509</v>
      </c>
      <c r="E31" s="58">
        <v>30216</v>
      </c>
      <c r="F31" s="401"/>
    </row>
    <row r="32" spans="1:6" ht="41.25" customHeight="1" x14ac:dyDescent="0.15">
      <c r="A32" s="420"/>
      <c r="B32" s="203" t="s">
        <v>15</v>
      </c>
      <c r="C32" s="63">
        <f>IF(C31=0,"",+C31/C17)</f>
        <v>0.78118809194279359</v>
      </c>
      <c r="D32" s="63">
        <f>IF(D31=0,"",+D31/D17)</f>
        <v>0.80906423930030436</v>
      </c>
      <c r="E32" s="63">
        <f>IF(E31=0,"",+E31/E17)</f>
        <v>0.83698512506578771</v>
      </c>
      <c r="F32" s="402"/>
    </row>
    <row r="33" spans="1:6" ht="42" customHeight="1" x14ac:dyDescent="0.15">
      <c r="A33" s="417" t="str">
        <f ca="1">TranslationsTB!$A$33</f>
        <v>F. Total Coverage from allocation amount and other resources: E + C</v>
      </c>
      <c r="B33" s="203" t="s">
        <v>7</v>
      </c>
      <c r="C33" s="65">
        <f>+C31+C25</f>
        <v>30953</v>
      </c>
      <c r="D33" s="65">
        <f>+D31+D25</f>
        <v>31730</v>
      </c>
      <c r="E33" s="65">
        <f>+E31+E25</f>
        <v>32490</v>
      </c>
      <c r="F33" s="401"/>
    </row>
    <row r="34" spans="1:6" ht="42" customHeight="1" x14ac:dyDescent="0.15">
      <c r="A34" s="420"/>
      <c r="B34" s="203" t="s">
        <v>15</v>
      </c>
      <c r="C34" s="63">
        <f>IF(C33=0,"",+C33/C17)</f>
        <v>0.83999565795543973</v>
      </c>
      <c r="D34" s="63">
        <f>IF(D33=0,"",+D33/D17)</f>
        <v>0.86995859951196775</v>
      </c>
      <c r="E34" s="63">
        <f>IF(E33=0,"",+E33/E17)</f>
        <v>0.89997506994266085</v>
      </c>
      <c r="F34" s="402"/>
    </row>
    <row r="35" spans="1:6" ht="41.25" customHeight="1" x14ac:dyDescent="0.15">
      <c r="A35" s="417" t="str">
        <f>TranslationsTB!$B$34</f>
        <v xml:space="preserve">G. Remaining gap: A - F </v>
      </c>
      <c r="B35" s="203" t="s">
        <v>7</v>
      </c>
      <c r="C35" s="65">
        <f>+C17-(C33)</f>
        <v>5896</v>
      </c>
      <c r="D35" s="65">
        <f>+D17-(D33)</f>
        <v>4743</v>
      </c>
      <c r="E35" s="65">
        <f>+E17-(E33)</f>
        <v>3611</v>
      </c>
      <c r="F35" s="401"/>
    </row>
    <row r="36" spans="1:6" ht="41.25" customHeight="1" thickBot="1" x14ac:dyDescent="0.2">
      <c r="A36" s="418"/>
      <c r="B36" s="279" t="s">
        <v>15</v>
      </c>
      <c r="C36" s="280">
        <f>IF(C35=0,"",+C35/C17)</f>
        <v>0.16000434204456024</v>
      </c>
      <c r="D36" s="280">
        <f>IF(D35=0,"",+D35/D17)</f>
        <v>0.13004140048803225</v>
      </c>
      <c r="E36" s="280">
        <f>IF(E35=0,"",+E35/E17)</f>
        <v>0.10002493005733913</v>
      </c>
      <c r="F36" s="419"/>
    </row>
    <row r="37" spans="1:6" ht="13.5" x14ac:dyDescent="0.15">
      <c r="A37" s="207"/>
      <c r="B37" s="207"/>
      <c r="C37" s="207"/>
      <c r="D37" s="207"/>
      <c r="E37" s="207"/>
      <c r="F37" s="207"/>
    </row>
    <row r="38" spans="1:6" ht="14.25" thickBot="1" x14ac:dyDescent="0.2">
      <c r="A38" s="207"/>
      <c r="B38" s="207"/>
      <c r="C38" s="207"/>
      <c r="D38" s="207"/>
      <c r="E38" s="207"/>
      <c r="F38" s="207"/>
    </row>
    <row r="39" spans="1:6" ht="18.75" thickBot="1" x14ac:dyDescent="0.2">
      <c r="A39" s="178" t="str">
        <f ca="1">TranslationsTB!$A$3</f>
        <v>Tuberculosis</v>
      </c>
      <c r="B39" s="179"/>
      <c r="C39" s="179"/>
      <c r="D39" s="179"/>
      <c r="E39" s="179"/>
      <c r="F39" s="180"/>
    </row>
    <row r="40" spans="1:6" ht="16.5" customHeight="1" x14ac:dyDescent="0.15">
      <c r="A40" s="269" t="str">
        <f ca="1">TranslationsTB!A5</f>
        <v>TB Programmatic Gap Table 2 (Per Priority Intervention)</v>
      </c>
      <c r="B40" s="217"/>
      <c r="C40" s="217"/>
      <c r="D40" s="217"/>
      <c r="E40" s="217"/>
      <c r="F40" s="184"/>
    </row>
    <row r="41" spans="1:6" ht="30" customHeight="1" x14ac:dyDescent="0.15">
      <c r="A41" s="270" t="str">
        <f ca="1">TranslationsTB!$A$10</f>
        <v>Priority Module</v>
      </c>
      <c r="B41" s="406" t="s">
        <v>1871</v>
      </c>
      <c r="C41" s="407"/>
      <c r="D41" s="407"/>
      <c r="E41" s="407"/>
      <c r="F41" s="408"/>
    </row>
    <row r="42" spans="1:6" ht="48" customHeight="1" x14ac:dyDescent="0.15">
      <c r="A42" s="185" t="str">
        <f ca="1">TranslationsTB!$A$11</f>
        <v>Selected coverage indicator</v>
      </c>
      <c r="B42" s="409" t="str">
        <f ca="1">VLOOKUP(B41,TBModulesIndicators,2,FALSE)</f>
        <v xml:space="preserve">Number of notified cases with RR-TB and/or MDR-TB that began second-line treatment </v>
      </c>
      <c r="C42" s="410"/>
      <c r="D42" s="410"/>
      <c r="E42" s="410"/>
      <c r="F42" s="411"/>
    </row>
    <row r="43" spans="1:6" ht="13.5" x14ac:dyDescent="0.15">
      <c r="A43" s="187" t="str">
        <f ca="1">TranslationsTB!$A$12</f>
        <v>Current national coverage</v>
      </c>
      <c r="B43" s="170"/>
      <c r="C43" s="170"/>
      <c r="D43" s="170"/>
      <c r="E43" s="170"/>
      <c r="F43" s="281"/>
    </row>
    <row r="44" spans="1:6" ht="30" customHeight="1" x14ac:dyDescent="0.15">
      <c r="A44" s="190" t="str">
        <f ca="1">TranslationsTB!$A$13</f>
        <v>Insert latest results</v>
      </c>
      <c r="B44" s="54">
        <v>468</v>
      </c>
      <c r="C44" s="191" t="str">
        <f ca="1">TranslationsTB!$A$14</f>
        <v>Year</v>
      </c>
      <c r="D44" s="55">
        <v>2015</v>
      </c>
      <c r="E44" s="192" t="str">
        <f ca="1">TranslationsTB!$A$15</f>
        <v>Data source</v>
      </c>
      <c r="F44" s="56" t="s">
        <v>2098</v>
      </c>
    </row>
    <row r="45" spans="1:6" ht="30" customHeight="1" thickBot="1" x14ac:dyDescent="0.2">
      <c r="A45" s="271" t="str">
        <f ca="1">TranslationsTB!$A$16</f>
        <v>Comments</v>
      </c>
      <c r="B45" s="412"/>
      <c r="C45" s="413"/>
      <c r="D45" s="413"/>
      <c r="E45" s="413"/>
      <c r="F45" s="414"/>
    </row>
    <row r="46" spans="1:6" ht="14.25" thickBot="1" x14ac:dyDescent="0.2">
      <c r="A46" s="272"/>
      <c r="B46" s="273"/>
      <c r="C46" s="273"/>
      <c r="D46" s="273"/>
      <c r="E46" s="273"/>
      <c r="F46" s="274"/>
    </row>
    <row r="47" spans="1:6" ht="13.5" x14ac:dyDescent="0.15">
      <c r="A47" s="275"/>
      <c r="B47" s="276"/>
      <c r="C47" s="197" t="str">
        <f ca="1">TranslationsTB!$A$17</f>
        <v>Year 1</v>
      </c>
      <c r="D47" s="197" t="str">
        <f ca="1">TranslationsTB!$A$18</f>
        <v>Year 2</v>
      </c>
      <c r="E47" s="197" t="str">
        <f ca="1">TranslationsTB!$A$19</f>
        <v>Year 3</v>
      </c>
      <c r="F47" s="415" t="str">
        <f ca="1">TranslationsTB!$A$21</f>
        <v>Comments / Assumptions</v>
      </c>
    </row>
    <row r="48" spans="1:6" ht="30" customHeight="1" x14ac:dyDescent="0.15">
      <c r="A48" s="277"/>
      <c r="B48" s="278"/>
      <c r="C48" s="57">
        <v>2018</v>
      </c>
      <c r="D48" s="57">
        <v>2019</v>
      </c>
      <c r="E48" s="57">
        <v>2020</v>
      </c>
      <c r="F48" s="416"/>
    </row>
    <row r="49" spans="1:6" ht="15" customHeight="1" x14ac:dyDescent="0.15">
      <c r="A49" s="198" t="str">
        <f ca="1">TranslationsTB!$A$22</f>
        <v>Current Estimated Country Need</v>
      </c>
      <c r="B49" s="204"/>
      <c r="C49" s="204"/>
      <c r="D49" s="204"/>
      <c r="E49" s="204"/>
      <c r="F49" s="205"/>
    </row>
    <row r="50" spans="1:6" ht="42" customHeight="1" x14ac:dyDescent="0.15">
      <c r="A50" s="201" t="str">
        <f ca="1">TranslationsTB!$A$23</f>
        <v>A. Total estimated population in need/at risk</v>
      </c>
      <c r="B50" s="202" t="s">
        <v>7</v>
      </c>
      <c r="C50" s="58">
        <v>1254</v>
      </c>
      <c r="D50" s="58">
        <v>1285</v>
      </c>
      <c r="E50" s="58">
        <v>1316</v>
      </c>
      <c r="F50" s="60" t="s">
        <v>2099</v>
      </c>
    </row>
    <row r="51" spans="1:6" ht="42" customHeight="1" x14ac:dyDescent="0.15">
      <c r="A51" s="399" t="str">
        <f ca="1">TranslationsTB!$A$24</f>
        <v>B. Country targets 
(from National Strategic Plan)</v>
      </c>
      <c r="B51" s="203" t="s">
        <v>7</v>
      </c>
      <c r="C51" s="59">
        <v>596</v>
      </c>
      <c r="D51" s="59">
        <v>740</v>
      </c>
      <c r="E51" s="59">
        <v>884</v>
      </c>
      <c r="F51" s="401" t="s">
        <v>2100</v>
      </c>
    </row>
    <row r="52" spans="1:6" ht="42" customHeight="1" x14ac:dyDescent="0.15">
      <c r="A52" s="400"/>
      <c r="B52" s="203" t="s">
        <v>15</v>
      </c>
      <c r="C52" s="63">
        <f>IF(C51=0,"",+C51/C50)</f>
        <v>0.47527910685805425</v>
      </c>
      <c r="D52" s="63">
        <f t="shared" ref="D52:E52" si="2">IF(D51=0,"",+D51/D50)</f>
        <v>0.57587548638132291</v>
      </c>
      <c r="E52" s="63">
        <f t="shared" si="2"/>
        <v>0.67173252279635254</v>
      </c>
      <c r="F52" s="402"/>
    </row>
    <row r="53" spans="1:6" ht="15" customHeight="1" x14ac:dyDescent="0.15">
      <c r="A53" s="198" t="str">
        <f ca="1">TranslationsTB!$A$25</f>
        <v>Country need already covered</v>
      </c>
      <c r="B53" s="204"/>
      <c r="C53" s="204"/>
      <c r="D53" s="204"/>
      <c r="E53" s="204"/>
      <c r="F53" s="205"/>
    </row>
    <row r="54" spans="1:6" ht="39.75" customHeight="1" x14ac:dyDescent="0.15">
      <c r="A54" s="399" t="str">
        <f ca="1">TranslationsTB!$A$26</f>
        <v>C1. Country need planned to be covered by domestic resources</v>
      </c>
      <c r="B54" s="202" t="s">
        <v>7</v>
      </c>
      <c r="C54" s="61">
        <v>6</v>
      </c>
      <c r="D54" s="61">
        <v>7</v>
      </c>
      <c r="E54" s="61">
        <v>9</v>
      </c>
      <c r="F54" s="401"/>
    </row>
    <row r="55" spans="1:6" ht="39.75" customHeight="1" x14ac:dyDescent="0.15">
      <c r="A55" s="400"/>
      <c r="B55" s="202" t="s">
        <v>15</v>
      </c>
      <c r="C55" s="63">
        <f>IF(C54=0,"",+C54/C50)</f>
        <v>4.7846889952153108E-3</v>
      </c>
      <c r="D55" s="63">
        <f t="shared" ref="D55:E55" si="3">IF(D54=0,"",+D54/D50)</f>
        <v>5.4474708171206223E-3</v>
      </c>
      <c r="E55" s="63">
        <f t="shared" si="3"/>
        <v>6.8389057750759879E-3</v>
      </c>
      <c r="F55" s="402"/>
    </row>
    <row r="56" spans="1:6" ht="39.75" customHeight="1" x14ac:dyDescent="0.15">
      <c r="A56" s="399" t="str">
        <f ca="1">TranslationsTB!$A$27</f>
        <v>C2. Country need planned to be covered by external resources</v>
      </c>
      <c r="B56" s="202" t="s">
        <v>7</v>
      </c>
      <c r="C56" s="61">
        <v>36</v>
      </c>
      <c r="D56" s="61">
        <v>44</v>
      </c>
      <c r="E56" s="61">
        <v>53</v>
      </c>
      <c r="F56" s="403" t="s">
        <v>2101</v>
      </c>
    </row>
    <row r="57" spans="1:6" ht="39.75" customHeight="1" x14ac:dyDescent="0.15">
      <c r="A57" s="400"/>
      <c r="B57" s="202" t="s">
        <v>15</v>
      </c>
      <c r="C57" s="63">
        <f>IF(C56=0,"",+C56/C50)</f>
        <v>2.8708133971291867E-2</v>
      </c>
      <c r="D57" s="63">
        <f>IF(D56=0,"",+D56/D50)</f>
        <v>3.4241245136186774E-2</v>
      </c>
      <c r="E57" s="63">
        <f>IF(E56=0,"",+E56/E50)</f>
        <v>4.0273556231003038E-2</v>
      </c>
      <c r="F57" s="404"/>
    </row>
    <row r="58" spans="1:6" ht="39.75" customHeight="1" x14ac:dyDescent="0.15">
      <c r="A58" s="399" t="str">
        <f ca="1">TranslationsTB!$A$28</f>
        <v>C. Total country need already covered</v>
      </c>
      <c r="B58" s="202" t="s">
        <v>7</v>
      </c>
      <c r="C58" s="65">
        <f>+C54+C56</f>
        <v>42</v>
      </c>
      <c r="D58" s="65">
        <f>+D54+D56</f>
        <v>51</v>
      </c>
      <c r="E58" s="65">
        <f>+E54+E56</f>
        <v>62</v>
      </c>
      <c r="F58" s="401"/>
    </row>
    <row r="59" spans="1:6" ht="39.75" customHeight="1" x14ac:dyDescent="0.15">
      <c r="A59" s="400"/>
      <c r="B59" s="202" t="s">
        <v>15</v>
      </c>
      <c r="C59" s="63">
        <f>IF(C58=0,"",+C58/C50)</f>
        <v>3.3492822966507178E-2</v>
      </c>
      <c r="D59" s="63">
        <f>IF(D58=0,"",+D58/D50)</f>
        <v>3.9688715953307391E-2</v>
      </c>
      <c r="E59" s="63">
        <f>IF(E58=0,"",+E58/E50)</f>
        <v>4.7112462006079027E-2</v>
      </c>
      <c r="F59" s="402"/>
    </row>
    <row r="60" spans="1:6" ht="13.5" x14ac:dyDescent="0.15">
      <c r="A60" s="198" t="str">
        <f ca="1">TranslationsTB!$A$29</f>
        <v>Programmatic Gap</v>
      </c>
      <c r="B60" s="204"/>
      <c r="C60" s="204"/>
      <c r="D60" s="204"/>
      <c r="E60" s="204"/>
      <c r="F60" s="205"/>
    </row>
    <row r="61" spans="1:6" ht="42" customHeight="1" x14ac:dyDescent="0.15">
      <c r="A61" s="417" t="str">
        <f ca="1">TranslationsTB!$A$30</f>
        <v>D. Expected annual gap in meeting the need: A - C</v>
      </c>
      <c r="B61" s="202" t="s">
        <v>7</v>
      </c>
      <c r="C61" s="282">
        <f>+C50-(C58)</f>
        <v>1212</v>
      </c>
      <c r="D61" s="282">
        <f>+D50-(D58)</f>
        <v>1234</v>
      </c>
      <c r="E61" s="282">
        <f>+E50-(E58)</f>
        <v>1254</v>
      </c>
      <c r="F61" s="401"/>
    </row>
    <row r="62" spans="1:6" ht="42" customHeight="1" x14ac:dyDescent="0.15">
      <c r="A62" s="420"/>
      <c r="B62" s="202" t="s">
        <v>15</v>
      </c>
      <c r="C62" s="260">
        <f>IF(C61=0,"",+C61/C50)</f>
        <v>0.96650717703349287</v>
      </c>
      <c r="D62" s="260">
        <f>IF(D61=0,"",+D61/D50)</f>
        <v>0.96031128404669264</v>
      </c>
      <c r="E62" s="260">
        <f>IF(E61=0,"",+E61/E50)</f>
        <v>0.95288753799392101</v>
      </c>
      <c r="F62" s="402"/>
    </row>
    <row r="63" spans="1:6" ht="15" customHeight="1" x14ac:dyDescent="0.15">
      <c r="A63" s="198" t="str">
        <f ca="1">TranslationsTB!$A$31</f>
        <v>Country Need Covered with the Allocation Amount</v>
      </c>
      <c r="B63" s="204"/>
      <c r="C63" s="204"/>
      <c r="D63" s="204"/>
      <c r="E63" s="204"/>
      <c r="F63" s="205"/>
    </row>
    <row r="64" spans="1:6" ht="42" customHeight="1" x14ac:dyDescent="0.15">
      <c r="A64" s="417" t="str">
        <f ca="1">TranslationsTB!$A$32</f>
        <v>E. Targets to be financed by funding request allocation amount</v>
      </c>
      <c r="B64" s="203" t="s">
        <v>7</v>
      </c>
      <c r="C64" s="61">
        <v>554</v>
      </c>
      <c r="D64" s="61">
        <v>688</v>
      </c>
      <c r="E64" s="61">
        <v>822</v>
      </c>
      <c r="F64" s="401"/>
    </row>
    <row r="65" spans="1:6" ht="42" customHeight="1" x14ac:dyDescent="0.15">
      <c r="A65" s="420"/>
      <c r="B65" s="203" t="s">
        <v>15</v>
      </c>
      <c r="C65" s="260">
        <f>IF(C64=0,"",+C64/C50)</f>
        <v>0.44178628389154706</v>
      </c>
      <c r="D65" s="63">
        <f>IF(D64=0,"",+D64/D50)</f>
        <v>0.53540856031128403</v>
      </c>
      <c r="E65" s="63">
        <f>IF(E64=0,"",+E64/E50)</f>
        <v>0.62462006079027355</v>
      </c>
      <c r="F65" s="402"/>
    </row>
    <row r="66" spans="1:6" ht="42" customHeight="1" x14ac:dyDescent="0.15">
      <c r="A66" s="417" t="str">
        <f ca="1">TranslationsTB!$A$33</f>
        <v>F. Total Coverage from allocation amount and other resources: E + C</v>
      </c>
      <c r="B66" s="203" t="s">
        <v>7</v>
      </c>
      <c r="C66" s="65">
        <f>+C64+C58</f>
        <v>596</v>
      </c>
      <c r="D66" s="65">
        <f>+D64+D58</f>
        <v>739</v>
      </c>
      <c r="E66" s="65">
        <f>+E64+E58</f>
        <v>884</v>
      </c>
      <c r="F66" s="401"/>
    </row>
    <row r="67" spans="1:6" ht="42" customHeight="1" x14ac:dyDescent="0.15">
      <c r="A67" s="420"/>
      <c r="B67" s="203" t="s">
        <v>15</v>
      </c>
      <c r="C67" s="63">
        <f>IF(C66=0,"",+C66/C50)</f>
        <v>0.47527910685805425</v>
      </c>
      <c r="D67" s="63">
        <f>IF(D66=0,"",+D66/D50)</f>
        <v>0.57509727626459139</v>
      </c>
      <c r="E67" s="63">
        <f>IF(E66=0,"",+E66/E50)</f>
        <v>0.67173252279635254</v>
      </c>
      <c r="F67" s="402"/>
    </row>
    <row r="68" spans="1:6" ht="42" customHeight="1" x14ac:dyDescent="0.15">
      <c r="A68" s="417" t="str">
        <f>TranslationsTB!$B$34</f>
        <v xml:space="preserve">G. Remaining gap: A - F </v>
      </c>
      <c r="B68" s="203" t="s">
        <v>7</v>
      </c>
      <c r="C68" s="65">
        <f>+C50-(C66)</f>
        <v>658</v>
      </c>
      <c r="D68" s="65">
        <f>+D50-(D66)</f>
        <v>546</v>
      </c>
      <c r="E68" s="65">
        <f>+E50-(E66)</f>
        <v>432</v>
      </c>
      <c r="F68" s="401"/>
    </row>
    <row r="69" spans="1:6" ht="42" customHeight="1" thickBot="1" x14ac:dyDescent="0.2">
      <c r="A69" s="418"/>
      <c r="B69" s="279" t="s">
        <v>15</v>
      </c>
      <c r="C69" s="280">
        <f>IF(C68=0,"",+C68/C50)</f>
        <v>0.52472089314194581</v>
      </c>
      <c r="D69" s="280">
        <f>IF(D68=0,"",+D68/D50)</f>
        <v>0.42490272373540855</v>
      </c>
      <c r="E69" s="280">
        <f>IF(E68=0,"",+E68/E50)</f>
        <v>0.32826747720364741</v>
      </c>
      <c r="F69" s="419"/>
    </row>
    <row r="70" spans="1:6" ht="13.5" x14ac:dyDescent="0.15">
      <c r="A70" s="207"/>
      <c r="B70" s="207"/>
      <c r="C70" s="207"/>
      <c r="D70" s="207"/>
      <c r="E70" s="207"/>
      <c r="F70" s="207"/>
    </row>
    <row r="71" spans="1:6" ht="14.25" thickBot="1" x14ac:dyDescent="0.2">
      <c r="A71" s="207"/>
      <c r="B71" s="207"/>
      <c r="C71" s="207"/>
      <c r="D71" s="207"/>
      <c r="E71" s="207"/>
      <c r="F71" s="207"/>
    </row>
    <row r="72" spans="1:6" ht="18.75" thickBot="1" x14ac:dyDescent="0.2">
      <c r="A72" s="178" t="str">
        <f ca="1">TranslationsTB!$A$3</f>
        <v>Tuberculosis</v>
      </c>
      <c r="B72" s="179"/>
      <c r="C72" s="179"/>
      <c r="D72" s="179"/>
      <c r="E72" s="179"/>
      <c r="F72" s="180"/>
    </row>
    <row r="73" spans="1:6" ht="16.5" customHeight="1" x14ac:dyDescent="0.15">
      <c r="A73" s="269" t="str">
        <f ca="1">TranslationsTB!A6</f>
        <v>TB Programmatic Gap Table 3 (Per Priority Intervention)</v>
      </c>
      <c r="B73" s="217"/>
      <c r="C73" s="217"/>
      <c r="D73" s="217"/>
      <c r="E73" s="217"/>
      <c r="F73" s="184"/>
    </row>
    <row r="74" spans="1:6" ht="30" customHeight="1" x14ac:dyDescent="0.15">
      <c r="A74" s="270" t="str">
        <f ca="1">TranslationsTB!$A$10</f>
        <v>Priority Module</v>
      </c>
      <c r="B74" s="406" t="s">
        <v>42</v>
      </c>
      <c r="C74" s="407"/>
      <c r="D74" s="407"/>
      <c r="E74" s="407"/>
      <c r="F74" s="408"/>
    </row>
    <row r="75" spans="1:6" ht="48.75" customHeight="1" x14ac:dyDescent="0.15">
      <c r="A75" s="185" t="str">
        <f ca="1">TranslationsTB!$A$11</f>
        <v>Selected coverage indicator</v>
      </c>
      <c r="B75" s="409" t="str">
        <f ca="1">VLOOKUP(B74,TBModulesIndicators,2,FALSE)</f>
        <v>Percentage of notified TB patients (new and relapse) with documented HIV status</v>
      </c>
      <c r="C75" s="410"/>
      <c r="D75" s="410"/>
      <c r="E75" s="410"/>
      <c r="F75" s="411"/>
    </row>
    <row r="76" spans="1:6" ht="13.5" x14ac:dyDescent="0.15">
      <c r="A76" s="187" t="str">
        <f ca="1">TranslationsTB!$A$12</f>
        <v>Current national coverage</v>
      </c>
      <c r="B76" s="188"/>
      <c r="C76" s="188"/>
      <c r="D76" s="188"/>
      <c r="E76" s="188"/>
      <c r="F76" s="189"/>
    </row>
    <row r="77" spans="1:6" ht="30" customHeight="1" x14ac:dyDescent="0.15">
      <c r="A77" s="190" t="str">
        <f ca="1">TranslationsTB!$A$13</f>
        <v>Insert latest results</v>
      </c>
      <c r="B77" s="316">
        <v>0.96</v>
      </c>
      <c r="C77" s="191" t="str">
        <f ca="1">TranslationsTB!$A$14</f>
        <v>Year</v>
      </c>
      <c r="D77" s="55">
        <v>2015</v>
      </c>
      <c r="E77" s="192" t="str">
        <f ca="1">TranslationsTB!$A$15</f>
        <v>Data source</v>
      </c>
      <c r="F77" s="56" t="s">
        <v>2098</v>
      </c>
    </row>
    <row r="78" spans="1:6" ht="30" customHeight="1" thickBot="1" x14ac:dyDescent="0.2">
      <c r="A78" s="271" t="str">
        <f ca="1">TranslationsTB!$A$16</f>
        <v>Comments</v>
      </c>
      <c r="B78" s="412"/>
      <c r="C78" s="413"/>
      <c r="D78" s="413"/>
      <c r="E78" s="413"/>
      <c r="F78" s="414"/>
    </row>
    <row r="79" spans="1:6" ht="14.25" thickBot="1" x14ac:dyDescent="0.2">
      <c r="A79" s="272"/>
      <c r="B79" s="273"/>
      <c r="C79" s="273"/>
      <c r="D79" s="273"/>
      <c r="E79" s="273"/>
      <c r="F79" s="274"/>
    </row>
    <row r="80" spans="1:6" ht="13.5" x14ac:dyDescent="0.15">
      <c r="A80" s="275"/>
      <c r="B80" s="276"/>
      <c r="C80" s="197" t="str">
        <f ca="1">TranslationsTB!$A$17</f>
        <v>Year 1</v>
      </c>
      <c r="D80" s="197" t="str">
        <f ca="1">TranslationsTB!$A$18</f>
        <v>Year 2</v>
      </c>
      <c r="E80" s="197" t="str">
        <f ca="1">TranslationsTB!$A$19</f>
        <v>Year 3</v>
      </c>
      <c r="F80" s="415" t="str">
        <f ca="1">TranslationsTB!$A$21</f>
        <v>Comments / Assumptions</v>
      </c>
    </row>
    <row r="81" spans="1:6" ht="30" customHeight="1" x14ac:dyDescent="0.15">
      <c r="A81" s="277"/>
      <c r="B81" s="278"/>
      <c r="C81" s="57">
        <v>2018</v>
      </c>
      <c r="D81" s="57">
        <v>2018</v>
      </c>
      <c r="E81" s="57">
        <v>2018</v>
      </c>
      <c r="F81" s="416"/>
    </row>
    <row r="82" spans="1:6" ht="15" customHeight="1" x14ac:dyDescent="0.15">
      <c r="A82" s="198" t="str">
        <f ca="1">TranslationsTB!$A$22</f>
        <v>Current Estimated Country Need</v>
      </c>
      <c r="B82" s="199"/>
      <c r="C82" s="199"/>
      <c r="D82" s="199"/>
      <c r="E82" s="199"/>
      <c r="F82" s="200"/>
    </row>
    <row r="83" spans="1:6" ht="42" customHeight="1" x14ac:dyDescent="0.15">
      <c r="A83" s="201" t="str">
        <f ca="1">TranslationsTB!$A$23</f>
        <v>A. Total estimated population in need/at risk</v>
      </c>
      <c r="B83" s="202" t="s">
        <v>7</v>
      </c>
      <c r="C83" s="58">
        <v>36849</v>
      </c>
      <c r="D83" s="58">
        <v>36473</v>
      </c>
      <c r="E83" s="58">
        <v>36101</v>
      </c>
      <c r="F83" s="60"/>
    </row>
    <row r="84" spans="1:6" ht="42" customHeight="1" x14ac:dyDescent="0.15">
      <c r="A84" s="399" t="str">
        <f ca="1">TranslationsTB!$A$24</f>
        <v>B. Country targets 
(from National Strategic Plan)</v>
      </c>
      <c r="B84" s="203" t="s">
        <v>7</v>
      </c>
      <c r="C84" s="59">
        <v>30953</v>
      </c>
      <c r="D84" s="59">
        <v>31731</v>
      </c>
      <c r="E84" s="59">
        <v>32491</v>
      </c>
      <c r="F84" s="401"/>
    </row>
    <row r="85" spans="1:6" ht="42" customHeight="1" x14ac:dyDescent="0.15">
      <c r="A85" s="400"/>
      <c r="B85" s="203" t="s">
        <v>15</v>
      </c>
      <c r="C85" s="63">
        <f>IF(C84=0,"",+C84/C83)</f>
        <v>0.83999565795543973</v>
      </c>
      <c r="D85" s="63">
        <f t="shared" ref="D85:E85" si="4">IF(D84=0,"",+D84/D83)</f>
        <v>0.86998601705371092</v>
      </c>
      <c r="E85" s="63">
        <f t="shared" si="4"/>
        <v>0.90000277000637097</v>
      </c>
      <c r="F85" s="402"/>
    </row>
    <row r="86" spans="1:6" ht="15" customHeight="1" x14ac:dyDescent="0.15">
      <c r="A86" s="198" t="str">
        <f ca="1">TranslationsTB!$A$25</f>
        <v>Country need already covered</v>
      </c>
      <c r="B86" s="199"/>
      <c r="C86" s="199"/>
      <c r="D86" s="199"/>
      <c r="E86" s="199"/>
      <c r="F86" s="200"/>
    </row>
    <row r="87" spans="1:6" ht="39.75" customHeight="1" x14ac:dyDescent="0.15">
      <c r="A87" s="399" t="str">
        <f ca="1">TranslationsTB!$A$26</f>
        <v>C1. Country need planned to be covered by domestic resources</v>
      </c>
      <c r="B87" s="202" t="s">
        <v>7</v>
      </c>
      <c r="C87" s="61">
        <v>5023</v>
      </c>
      <c r="D87" s="61">
        <v>5239</v>
      </c>
      <c r="E87" s="61">
        <v>5212</v>
      </c>
      <c r="F87" s="401"/>
    </row>
    <row r="88" spans="1:6" ht="39.75" customHeight="1" x14ac:dyDescent="0.15">
      <c r="A88" s="400"/>
      <c r="B88" s="202" t="s">
        <v>15</v>
      </c>
      <c r="C88" s="63">
        <f>IF(C87=0,"",+C87/C83)</f>
        <v>0.13631306141279276</v>
      </c>
      <c r="D88" s="63">
        <f t="shared" ref="D88:E88" si="5">IF(D87=0,"",+D87/D83)</f>
        <v>0.14364050119266306</v>
      </c>
      <c r="E88" s="63">
        <f t="shared" si="5"/>
        <v>0.14437273205728374</v>
      </c>
      <c r="F88" s="402"/>
    </row>
    <row r="89" spans="1:6" ht="39.75" customHeight="1" x14ac:dyDescent="0.15">
      <c r="A89" s="399" t="str">
        <f ca="1">TranslationsTB!$A$27</f>
        <v>C2. Country need planned to be covered by external resources</v>
      </c>
      <c r="B89" s="202" t="s">
        <v>7</v>
      </c>
      <c r="C89" s="61">
        <v>0</v>
      </c>
      <c r="D89" s="61">
        <v>0</v>
      </c>
      <c r="E89" s="61">
        <v>0</v>
      </c>
      <c r="F89" s="401"/>
    </row>
    <row r="90" spans="1:6" ht="39.75" customHeight="1" x14ac:dyDescent="0.15">
      <c r="A90" s="400"/>
      <c r="B90" s="202" t="s">
        <v>15</v>
      </c>
      <c r="C90" s="63" t="str">
        <f>IF(C89=0,"",+C89/C83)</f>
        <v/>
      </c>
      <c r="D90" s="63" t="str">
        <f>IF(D89=0,"",+D89/D83)</f>
        <v/>
      </c>
      <c r="E90" s="63" t="str">
        <f>IF(E89=0,"",+E89/E83)</f>
        <v/>
      </c>
      <c r="F90" s="402"/>
    </row>
    <row r="91" spans="1:6" ht="39.75" customHeight="1" x14ac:dyDescent="0.15">
      <c r="A91" s="399" t="str">
        <f ca="1">TranslationsTB!$A$28</f>
        <v>C. Total country need already covered</v>
      </c>
      <c r="B91" s="202" t="s">
        <v>7</v>
      </c>
      <c r="C91" s="65">
        <f>+C87+C89</f>
        <v>5023</v>
      </c>
      <c r="D91" s="65">
        <f>+D87+D89</f>
        <v>5239</v>
      </c>
      <c r="E91" s="65">
        <f>+E87+E89</f>
        <v>5212</v>
      </c>
      <c r="F91" s="401"/>
    </row>
    <row r="92" spans="1:6" ht="39.75" customHeight="1" x14ac:dyDescent="0.15">
      <c r="A92" s="400"/>
      <c r="B92" s="202" t="s">
        <v>15</v>
      </c>
      <c r="C92" s="63">
        <f>IF(C91=0,"",+C91/C83)</f>
        <v>0.13631306141279276</v>
      </c>
      <c r="D92" s="63">
        <f>IF(D91=0,"",+D91/D83)</f>
        <v>0.14364050119266306</v>
      </c>
      <c r="E92" s="63">
        <f>IF(E91=0,"",+E91/E83)</f>
        <v>0.14437273205728374</v>
      </c>
      <c r="F92" s="402"/>
    </row>
    <row r="93" spans="1:6" ht="13.5" x14ac:dyDescent="0.15">
      <c r="A93" s="198" t="str">
        <f ca="1">TranslationsTB!$A$29</f>
        <v>Programmatic Gap</v>
      </c>
      <c r="B93" s="199"/>
      <c r="C93" s="199"/>
      <c r="D93" s="199"/>
      <c r="E93" s="199"/>
      <c r="F93" s="200"/>
    </row>
    <row r="94" spans="1:6" ht="42" customHeight="1" x14ac:dyDescent="0.15">
      <c r="A94" s="417" t="str">
        <f ca="1">TranslationsTB!$A$30</f>
        <v>D. Expected annual gap in meeting the need: A - C</v>
      </c>
      <c r="B94" s="202" t="s">
        <v>7</v>
      </c>
      <c r="C94" s="65">
        <f>+C83-(C91)</f>
        <v>31826</v>
      </c>
      <c r="D94" s="65">
        <f>+D83-(D91)</f>
        <v>31234</v>
      </c>
      <c r="E94" s="65">
        <f>+E83-(E91)</f>
        <v>30889</v>
      </c>
      <c r="F94" s="401"/>
    </row>
    <row r="95" spans="1:6" ht="42" customHeight="1" x14ac:dyDescent="0.15">
      <c r="A95" s="420"/>
      <c r="B95" s="202" t="s">
        <v>15</v>
      </c>
      <c r="C95" s="63">
        <f>IF(C94=0,"",+C94/C83)</f>
        <v>0.86368693858720724</v>
      </c>
      <c r="D95" s="63">
        <f>IF(D94=0,"",+D94/D83)</f>
        <v>0.85635949880733697</v>
      </c>
      <c r="E95" s="63">
        <f>IF(E94=0,"",+E94/E83)</f>
        <v>0.85562726794271626</v>
      </c>
      <c r="F95" s="402"/>
    </row>
    <row r="96" spans="1:6" ht="15" customHeight="1" x14ac:dyDescent="0.15">
      <c r="A96" s="198" t="str">
        <f ca="1">TranslationsTB!$A$31</f>
        <v>Country Need Covered with the Allocation Amount</v>
      </c>
      <c r="B96" s="204"/>
      <c r="C96" s="204"/>
      <c r="D96" s="204"/>
      <c r="E96" s="204"/>
      <c r="F96" s="205"/>
    </row>
    <row r="97" spans="1:6" ht="42" customHeight="1" x14ac:dyDescent="0.15">
      <c r="A97" s="417" t="str">
        <f ca="1">TranslationsTB!$A$32</f>
        <v>E. Targets to be financed by funding request allocation amount</v>
      </c>
      <c r="B97" s="203" t="s">
        <v>7</v>
      </c>
      <c r="C97" s="61">
        <v>25930</v>
      </c>
      <c r="D97" s="61">
        <v>26492</v>
      </c>
      <c r="E97" s="61">
        <v>27279</v>
      </c>
      <c r="F97" s="401"/>
    </row>
    <row r="98" spans="1:6" ht="42" customHeight="1" x14ac:dyDescent="0.15">
      <c r="A98" s="420"/>
      <c r="B98" s="203" t="s">
        <v>15</v>
      </c>
      <c r="C98" s="63">
        <f>IF(C97=0,"",+C97/C83)</f>
        <v>0.70368259654264698</v>
      </c>
      <c r="D98" s="63">
        <f>IF(D97=0,"",+D97/D83)</f>
        <v>0.7263455158610479</v>
      </c>
      <c r="E98" s="63">
        <f>IF(E97=0,"",+E97/E83)</f>
        <v>0.75563003794908723</v>
      </c>
      <c r="F98" s="402"/>
    </row>
    <row r="99" spans="1:6" ht="42" customHeight="1" x14ac:dyDescent="0.15">
      <c r="A99" s="417" t="str">
        <f ca="1">TranslationsTB!$A$33</f>
        <v>F. Total Coverage from allocation amount and other resources: E + C</v>
      </c>
      <c r="B99" s="203" t="s">
        <v>7</v>
      </c>
      <c r="C99" s="65">
        <f>+C97+C91</f>
        <v>30953</v>
      </c>
      <c r="D99" s="65">
        <f>+D97+D91</f>
        <v>31731</v>
      </c>
      <c r="E99" s="65">
        <f>+E97+E91</f>
        <v>32491</v>
      </c>
      <c r="F99" s="401"/>
    </row>
    <row r="100" spans="1:6" ht="42" customHeight="1" x14ac:dyDescent="0.15">
      <c r="A100" s="420"/>
      <c r="B100" s="203" t="s">
        <v>15</v>
      </c>
      <c r="C100" s="63">
        <f>IF(C99=0,"",+C99/C83)</f>
        <v>0.83999565795543973</v>
      </c>
      <c r="D100" s="63">
        <f>IF(D99=0,"",+D99/D83)</f>
        <v>0.86998601705371092</v>
      </c>
      <c r="E100" s="63">
        <f>IF(E99=0,"",+E99/E83)</f>
        <v>0.90000277000637097</v>
      </c>
      <c r="F100" s="402"/>
    </row>
    <row r="101" spans="1:6" ht="42" customHeight="1" x14ac:dyDescent="0.15">
      <c r="A101" s="417" t="str">
        <f>TranslationsTB!$B$34</f>
        <v xml:space="preserve">G. Remaining gap: A - F </v>
      </c>
      <c r="B101" s="203" t="s">
        <v>7</v>
      </c>
      <c r="C101" s="65">
        <f>+C83-(C99)</f>
        <v>5896</v>
      </c>
      <c r="D101" s="65">
        <f>+D83-(D99)</f>
        <v>4742</v>
      </c>
      <c r="E101" s="65">
        <f>+E83-(E99)</f>
        <v>3610</v>
      </c>
      <c r="F101" s="401"/>
    </row>
    <row r="102" spans="1:6" ht="42" customHeight="1" thickBot="1" x14ac:dyDescent="0.2">
      <c r="A102" s="418"/>
      <c r="B102" s="279" t="s">
        <v>15</v>
      </c>
      <c r="C102" s="280">
        <f>IF(C101=0,"",+C101/C83)</f>
        <v>0.16000434204456024</v>
      </c>
      <c r="D102" s="280">
        <f>IF(D101=0,"",+D101/D83)</f>
        <v>0.13001398294628905</v>
      </c>
      <c r="E102" s="280">
        <f>IF(E101=0,"",+E101/E83)</f>
        <v>9.9997229993628992E-2</v>
      </c>
      <c r="F102" s="419"/>
    </row>
    <row r="103" spans="1:6" ht="13.5" x14ac:dyDescent="0.15">
      <c r="A103" s="207"/>
      <c r="B103" s="207"/>
      <c r="C103" s="207"/>
      <c r="D103" s="207"/>
      <c r="E103" s="207"/>
      <c r="F103" s="207"/>
    </row>
    <row r="104" spans="1:6" ht="14.25" thickBot="1" x14ac:dyDescent="0.2">
      <c r="A104" s="207"/>
      <c r="B104" s="207"/>
      <c r="C104" s="207"/>
      <c r="D104" s="207"/>
      <c r="E104" s="207"/>
      <c r="F104" s="207"/>
    </row>
    <row r="105" spans="1:6" ht="18.75" thickBot="1" x14ac:dyDescent="0.2">
      <c r="A105" s="178" t="str">
        <f ca="1">TranslationsTB!$A$3</f>
        <v>Tuberculosis</v>
      </c>
      <c r="B105" s="179"/>
      <c r="C105" s="179"/>
      <c r="D105" s="179"/>
      <c r="E105" s="179"/>
      <c r="F105" s="180"/>
    </row>
    <row r="106" spans="1:6" ht="16.5" customHeight="1" x14ac:dyDescent="0.15">
      <c r="A106" s="269" t="str">
        <f ca="1">TranslationsTB!A7</f>
        <v>TB Programmatic Gap Table 4 (Per Priority Intervention)</v>
      </c>
      <c r="B106" s="217"/>
      <c r="C106" s="217"/>
      <c r="D106" s="217"/>
      <c r="E106" s="217"/>
      <c r="F106" s="184"/>
    </row>
    <row r="107" spans="1:6" ht="30" customHeight="1" x14ac:dyDescent="0.15">
      <c r="A107" s="270" t="str">
        <f ca="1">TranslationsTB!$A$10</f>
        <v>Priority Module</v>
      </c>
      <c r="B107" s="421" t="s">
        <v>128</v>
      </c>
      <c r="C107" s="422"/>
      <c r="D107" s="422"/>
      <c r="E107" s="422"/>
      <c r="F107" s="423"/>
    </row>
    <row r="108" spans="1:6" ht="50.25" customHeight="1" x14ac:dyDescent="0.15">
      <c r="A108" s="185" t="str">
        <f ca="1">TranslationsTB!$A$11</f>
        <v>Selected coverage indicator</v>
      </c>
      <c r="B108" s="409" t="str">
        <f ca="1">VLOOKUP(B107,TBModulesIndicators,2,FALSE)</f>
        <v xml:space="preserve"> </v>
      </c>
      <c r="C108" s="410"/>
      <c r="D108" s="410"/>
      <c r="E108" s="410"/>
      <c r="F108" s="411"/>
    </row>
    <row r="109" spans="1:6" ht="13.5" x14ac:dyDescent="0.15">
      <c r="A109" s="187" t="str">
        <f ca="1">TranslationsTB!$A$12</f>
        <v>Current national coverage</v>
      </c>
      <c r="B109" s="170"/>
      <c r="C109" s="170"/>
      <c r="D109" s="170"/>
      <c r="E109" s="170"/>
      <c r="F109" s="281"/>
    </row>
    <row r="110" spans="1:6" ht="30" customHeight="1" x14ac:dyDescent="0.15">
      <c r="A110" s="190" t="str">
        <f ca="1">TranslationsTB!$A$13</f>
        <v>Insert latest results</v>
      </c>
      <c r="B110" s="54"/>
      <c r="C110" s="191" t="str">
        <f ca="1">TranslationsTB!$A$14</f>
        <v>Year</v>
      </c>
      <c r="D110" s="55"/>
      <c r="E110" s="192" t="str">
        <f ca="1">TranslationsTB!$A$15</f>
        <v>Data source</v>
      </c>
      <c r="F110" s="56"/>
    </row>
    <row r="111" spans="1:6" ht="30" customHeight="1" thickBot="1" x14ac:dyDescent="0.2">
      <c r="A111" s="271" t="str">
        <f ca="1">TranslationsTB!$A$16</f>
        <v>Comments</v>
      </c>
      <c r="B111" s="412"/>
      <c r="C111" s="413"/>
      <c r="D111" s="413"/>
      <c r="E111" s="413"/>
      <c r="F111" s="414"/>
    </row>
    <row r="112" spans="1:6" ht="14.25" thickBot="1" x14ac:dyDescent="0.2">
      <c r="A112" s="272"/>
      <c r="B112" s="273"/>
      <c r="C112" s="273"/>
      <c r="D112" s="273"/>
      <c r="E112" s="273"/>
      <c r="F112" s="274"/>
    </row>
    <row r="113" spans="1:6" ht="13.5" x14ac:dyDescent="0.15">
      <c r="A113" s="275"/>
      <c r="B113" s="276"/>
      <c r="C113" s="197" t="str">
        <f ca="1">TranslationsTB!$A$17</f>
        <v>Year 1</v>
      </c>
      <c r="D113" s="197" t="str">
        <f ca="1">TranslationsTB!$A$18</f>
        <v>Year 2</v>
      </c>
      <c r="E113" s="197" t="str">
        <f ca="1">TranslationsTB!$A$19</f>
        <v>Year 3</v>
      </c>
      <c r="F113" s="415" t="str">
        <f ca="1">TranslationsTB!$A$21</f>
        <v>Comments / Assumptions</v>
      </c>
    </row>
    <row r="114" spans="1:6" ht="30" customHeight="1" x14ac:dyDescent="0.15">
      <c r="A114" s="277"/>
      <c r="B114" s="278"/>
      <c r="C114" s="57" t="str">
        <f ca="1">TranslationsTB!$A$20</f>
        <v>Insert year</v>
      </c>
      <c r="D114" s="57" t="str">
        <f ca="1">TranslationsTB!$A$20</f>
        <v>Insert year</v>
      </c>
      <c r="E114" s="57" t="str">
        <f ca="1">TranslationsTB!$A$20</f>
        <v>Insert year</v>
      </c>
      <c r="F114" s="416"/>
    </row>
    <row r="115" spans="1:6" ht="15" customHeight="1" x14ac:dyDescent="0.15">
      <c r="A115" s="198" t="str">
        <f ca="1">TranslationsTB!$A$22</f>
        <v>Current Estimated Country Need</v>
      </c>
      <c r="B115" s="199"/>
      <c r="C115" s="199"/>
      <c r="D115" s="199"/>
      <c r="E115" s="199"/>
      <c r="F115" s="200"/>
    </row>
    <row r="116" spans="1:6" ht="42" customHeight="1" x14ac:dyDescent="0.15">
      <c r="A116" s="201" t="str">
        <f ca="1">TranslationsTB!$A$23</f>
        <v>A. Total estimated population in need/at risk</v>
      </c>
      <c r="B116" s="202" t="s">
        <v>7</v>
      </c>
      <c r="C116" s="58"/>
      <c r="D116" s="58"/>
      <c r="E116" s="58"/>
      <c r="F116" s="60"/>
    </row>
    <row r="117" spans="1:6" ht="42" customHeight="1" x14ac:dyDescent="0.15">
      <c r="A117" s="399" t="str">
        <f ca="1">TranslationsTB!$A$24</f>
        <v>B. Country targets 
(from National Strategic Plan)</v>
      </c>
      <c r="B117" s="203" t="s">
        <v>7</v>
      </c>
      <c r="C117" s="59"/>
      <c r="D117" s="59"/>
      <c r="E117" s="59"/>
      <c r="F117" s="401"/>
    </row>
    <row r="118" spans="1:6" ht="42" customHeight="1" x14ac:dyDescent="0.15">
      <c r="A118" s="400"/>
      <c r="B118" s="203" t="s">
        <v>15</v>
      </c>
      <c r="C118" s="63" t="str">
        <f>IF(C117=0,"",+C117/C116)</f>
        <v/>
      </c>
      <c r="D118" s="63" t="str">
        <f t="shared" ref="D118:E118" si="6">IF(D117=0,"",+D117/D116)</f>
        <v/>
      </c>
      <c r="E118" s="63" t="str">
        <f t="shared" si="6"/>
        <v/>
      </c>
      <c r="F118" s="402"/>
    </row>
    <row r="119" spans="1:6" ht="15" customHeight="1" x14ac:dyDescent="0.15">
      <c r="A119" s="198" t="str">
        <f ca="1">TranslationsTB!$A$25</f>
        <v>Country need already covered</v>
      </c>
      <c r="B119" s="199"/>
      <c r="C119" s="199"/>
      <c r="D119" s="199"/>
      <c r="E119" s="199"/>
      <c r="F119" s="200"/>
    </row>
    <row r="120" spans="1:6" ht="39.75" customHeight="1" x14ac:dyDescent="0.15">
      <c r="A120" s="399" t="str">
        <f ca="1">TranslationsTB!$A$26</f>
        <v>C1. Country need planned to be covered by domestic resources</v>
      </c>
      <c r="B120" s="202" t="s">
        <v>7</v>
      </c>
      <c r="C120" s="61"/>
      <c r="D120" s="61"/>
      <c r="E120" s="61"/>
      <c r="F120" s="401"/>
    </row>
    <row r="121" spans="1:6" ht="39.75" customHeight="1" x14ac:dyDescent="0.15">
      <c r="A121" s="400"/>
      <c r="B121" s="202" t="s">
        <v>15</v>
      </c>
      <c r="C121" s="63" t="str">
        <f>IF(C120=0,"",+C120/C116)</f>
        <v/>
      </c>
      <c r="D121" s="63" t="str">
        <f t="shared" ref="D121:E121" si="7">IF(D120=0,"",+D120/D116)</f>
        <v/>
      </c>
      <c r="E121" s="63" t="str">
        <f t="shared" si="7"/>
        <v/>
      </c>
      <c r="F121" s="402"/>
    </row>
    <row r="122" spans="1:6" ht="39.75" customHeight="1" x14ac:dyDescent="0.15">
      <c r="A122" s="399" t="str">
        <f ca="1">TranslationsTB!$A$27</f>
        <v>C2. Country need planned to be covered by external resources</v>
      </c>
      <c r="B122" s="202" t="s">
        <v>7</v>
      </c>
      <c r="C122" s="61"/>
      <c r="D122" s="61"/>
      <c r="E122" s="61"/>
      <c r="F122" s="401"/>
    </row>
    <row r="123" spans="1:6" ht="39.75" customHeight="1" x14ac:dyDescent="0.15">
      <c r="A123" s="400"/>
      <c r="B123" s="202" t="s">
        <v>15</v>
      </c>
      <c r="C123" s="63" t="str">
        <f>IF(C122=0,"",+C122/C116)</f>
        <v/>
      </c>
      <c r="D123" s="63" t="str">
        <f>IF(D122=0,"",+D122/D116)</f>
        <v/>
      </c>
      <c r="E123" s="63" t="str">
        <f>IF(E122=0,"",+E122/E116)</f>
        <v/>
      </c>
      <c r="F123" s="402"/>
    </row>
    <row r="124" spans="1:6" ht="39.75" customHeight="1" x14ac:dyDescent="0.15">
      <c r="A124" s="399" t="str">
        <f ca="1">TranslationsTB!$A$28</f>
        <v>C. Total country need already covered</v>
      </c>
      <c r="B124" s="202" t="s">
        <v>7</v>
      </c>
      <c r="C124" s="65">
        <f>+C120+C122</f>
        <v>0</v>
      </c>
      <c r="D124" s="65">
        <f>+D120+D122</f>
        <v>0</v>
      </c>
      <c r="E124" s="65">
        <f>+E120+E122</f>
        <v>0</v>
      </c>
      <c r="F124" s="401"/>
    </row>
    <row r="125" spans="1:6" ht="39.75" customHeight="1" x14ac:dyDescent="0.15">
      <c r="A125" s="400"/>
      <c r="B125" s="202" t="s">
        <v>15</v>
      </c>
      <c r="C125" s="63" t="str">
        <f>IF(C124=0,"",+C124/C116)</f>
        <v/>
      </c>
      <c r="D125" s="63" t="str">
        <f>IF(D124=0,"",+D124/D116)</f>
        <v/>
      </c>
      <c r="E125" s="63" t="str">
        <f>IF(E124=0,"",+E124/E116)</f>
        <v/>
      </c>
      <c r="F125" s="402"/>
    </row>
    <row r="126" spans="1:6" ht="13.5" x14ac:dyDescent="0.15">
      <c r="A126" s="198" t="str">
        <f ca="1">TranslationsTB!$A$29</f>
        <v>Programmatic Gap</v>
      </c>
      <c r="B126" s="199"/>
      <c r="C126" s="199"/>
      <c r="D126" s="199"/>
      <c r="E126" s="199"/>
      <c r="F126" s="200"/>
    </row>
    <row r="127" spans="1:6" ht="42" customHeight="1" x14ac:dyDescent="0.15">
      <c r="A127" s="417" t="str">
        <f ca="1">TranslationsTB!$A$30</f>
        <v>D. Expected annual gap in meeting the need: A - C</v>
      </c>
      <c r="B127" s="202" t="s">
        <v>7</v>
      </c>
      <c r="C127" s="283">
        <f>+C116-(C124)</f>
        <v>0</v>
      </c>
      <c r="D127" s="283">
        <f>+D116-(D124)</f>
        <v>0</v>
      </c>
      <c r="E127" s="283">
        <f>+E116-(E124)</f>
        <v>0</v>
      </c>
      <c r="F127" s="401"/>
    </row>
    <row r="128" spans="1:6" ht="42" customHeight="1" x14ac:dyDescent="0.15">
      <c r="A128" s="420"/>
      <c r="B128" s="202" t="s">
        <v>15</v>
      </c>
      <c r="C128" s="23" t="str">
        <f>IF(C127=0,"",+C127/C116)</f>
        <v/>
      </c>
      <c r="D128" s="23" t="str">
        <f>IF(D127=0,"",+D127/D116)</f>
        <v/>
      </c>
      <c r="E128" s="23" t="str">
        <f>IF(E127=0,"",+E127/E116)</f>
        <v/>
      </c>
      <c r="F128" s="402"/>
    </row>
    <row r="129" spans="1:6" ht="15" customHeight="1" x14ac:dyDescent="0.15">
      <c r="A129" s="198" t="str">
        <f ca="1">TranslationsTB!$A$31</f>
        <v>Country Need Covered with the Allocation Amount</v>
      </c>
      <c r="B129" s="204"/>
      <c r="C129" s="204"/>
      <c r="D129" s="204"/>
      <c r="E129" s="204"/>
      <c r="F129" s="205"/>
    </row>
    <row r="130" spans="1:6" ht="42" customHeight="1" x14ac:dyDescent="0.15">
      <c r="A130" s="417" t="str">
        <f ca="1">TranslationsTB!$A$32</f>
        <v>E. Targets to be financed by funding request allocation amount</v>
      </c>
      <c r="B130" s="203" t="s">
        <v>7</v>
      </c>
      <c r="C130" s="61"/>
      <c r="D130" s="61"/>
      <c r="E130" s="61"/>
      <c r="F130" s="401"/>
    </row>
    <row r="131" spans="1:6" ht="42" customHeight="1" x14ac:dyDescent="0.15">
      <c r="A131" s="420"/>
      <c r="B131" s="203" t="s">
        <v>15</v>
      </c>
      <c r="C131" s="63" t="str">
        <f>IF(C130=0,"",+C130/C116)</f>
        <v/>
      </c>
      <c r="D131" s="63" t="str">
        <f>IF(D130=0,"",+D130/D116)</f>
        <v/>
      </c>
      <c r="E131" s="63" t="str">
        <f>IF(E130=0,"",+E130/E116)</f>
        <v/>
      </c>
      <c r="F131" s="402"/>
    </row>
    <row r="132" spans="1:6" ht="42" customHeight="1" x14ac:dyDescent="0.15">
      <c r="A132" s="417" t="str">
        <f ca="1">TranslationsTB!$A$33</f>
        <v>F. Total Coverage from allocation amount and other resources: E + C</v>
      </c>
      <c r="B132" s="203" t="s">
        <v>7</v>
      </c>
      <c r="C132" s="65">
        <f>+C130+C124</f>
        <v>0</v>
      </c>
      <c r="D132" s="65">
        <f>+D130+D124</f>
        <v>0</v>
      </c>
      <c r="E132" s="65">
        <f>+E130+E124</f>
        <v>0</v>
      </c>
      <c r="F132" s="401"/>
    </row>
    <row r="133" spans="1:6" ht="42" customHeight="1" x14ac:dyDescent="0.15">
      <c r="A133" s="420"/>
      <c r="B133" s="203" t="s">
        <v>15</v>
      </c>
      <c r="C133" s="63" t="str">
        <f>IF(C132=0,"",+C132/C116)</f>
        <v/>
      </c>
      <c r="D133" s="63" t="str">
        <f>IF(D132=0,"",+D132/D116)</f>
        <v/>
      </c>
      <c r="E133" s="63" t="str">
        <f>IF(E132=0,"",+E132/E116)</f>
        <v/>
      </c>
      <c r="F133" s="402"/>
    </row>
    <row r="134" spans="1:6" ht="42" customHeight="1" x14ac:dyDescent="0.15">
      <c r="A134" s="417" t="str">
        <f>TranslationsTB!$B$34</f>
        <v xml:space="preserve">G. Remaining gap: A - F </v>
      </c>
      <c r="B134" s="203" t="s">
        <v>7</v>
      </c>
      <c r="C134" s="65">
        <f>+C116-(C132)</f>
        <v>0</v>
      </c>
      <c r="D134" s="65">
        <f>+D116-(D132)</f>
        <v>0</v>
      </c>
      <c r="E134" s="65">
        <f>+E116-(E132)</f>
        <v>0</v>
      </c>
      <c r="F134" s="401"/>
    </row>
    <row r="135" spans="1:6" ht="42" customHeight="1" thickBot="1" x14ac:dyDescent="0.2">
      <c r="A135" s="418"/>
      <c r="B135" s="279" t="s">
        <v>15</v>
      </c>
      <c r="C135" s="280" t="str">
        <f>IF(C134=0,"",+C134/C116)</f>
        <v/>
      </c>
      <c r="D135" s="280" t="str">
        <f>IF(D134=0,"",+D134/D116)</f>
        <v/>
      </c>
      <c r="E135" s="280" t="str">
        <f>IF(E134=0,"",+E134/E116)</f>
        <v/>
      </c>
      <c r="F135" s="419"/>
    </row>
    <row r="136" spans="1:6" ht="42" hidden="1" customHeight="1" x14ac:dyDescent="0.15">
      <c r="A136" s="424" t="e">
        <f>TranslationsTB!#REF!</f>
        <v>#REF!</v>
      </c>
      <c r="B136" s="284" t="s">
        <v>7</v>
      </c>
      <c r="C136" s="285">
        <f>+C132+C134</f>
        <v>0</v>
      </c>
      <c r="D136" s="285">
        <f t="shared" ref="D136:E136" si="8">+D132+D134</f>
        <v>0</v>
      </c>
      <c r="E136" s="285">
        <f t="shared" si="8"/>
        <v>0</v>
      </c>
      <c r="F136" s="426"/>
    </row>
    <row r="137" spans="1:6" ht="42" hidden="1" customHeight="1" x14ac:dyDescent="0.15">
      <c r="A137" s="425"/>
      <c r="B137" s="286" t="s">
        <v>15</v>
      </c>
      <c r="C137" s="287" t="str">
        <f>IF(C136=0,"",+C136/C116)</f>
        <v/>
      </c>
      <c r="D137" s="287" t="str">
        <f t="shared" ref="D137:E137" si="9">IF(D136=0,"",+D136/D116)</f>
        <v/>
      </c>
      <c r="E137" s="287" t="str">
        <f t="shared" si="9"/>
        <v/>
      </c>
      <c r="F137" s="427"/>
    </row>
    <row r="138" spans="1:6" ht="13.5" x14ac:dyDescent="0.15">
      <c r="A138" s="207"/>
      <c r="B138" s="207"/>
      <c r="C138" s="207"/>
      <c r="D138" s="207"/>
      <c r="E138" s="207"/>
      <c r="F138" s="207"/>
    </row>
    <row r="139" spans="1:6" ht="14.25" thickBot="1" x14ac:dyDescent="0.2">
      <c r="A139" s="207"/>
      <c r="B139" s="207"/>
      <c r="C139" s="207"/>
      <c r="D139" s="207"/>
      <c r="E139" s="207"/>
      <c r="F139" s="207"/>
    </row>
    <row r="140" spans="1:6" ht="18.75" thickBot="1" x14ac:dyDescent="0.2">
      <c r="A140" s="178" t="str">
        <f ca="1">TranslationsTB!$A$3</f>
        <v>Tuberculosis</v>
      </c>
      <c r="B140" s="288"/>
      <c r="C140" s="288"/>
      <c r="D140" s="288"/>
      <c r="E140" s="288"/>
      <c r="F140" s="289"/>
    </row>
    <row r="141" spans="1:6" ht="16.5" customHeight="1" x14ac:dyDescent="0.15">
      <c r="A141" s="269" t="str">
        <f ca="1">TranslationsTB!A8</f>
        <v>TB Programmatic Gap Table 5 (Per Priority Intervention)</v>
      </c>
      <c r="B141" s="217"/>
      <c r="C141" s="217"/>
      <c r="D141" s="217"/>
      <c r="E141" s="217"/>
      <c r="F141" s="184"/>
    </row>
    <row r="142" spans="1:6" ht="30" customHeight="1" x14ac:dyDescent="0.15">
      <c r="A142" s="270" t="str">
        <f ca="1">TranslationsTB!$A$10</f>
        <v>Priority Module</v>
      </c>
      <c r="B142" s="406" t="s">
        <v>128</v>
      </c>
      <c r="C142" s="407"/>
      <c r="D142" s="407"/>
      <c r="E142" s="407"/>
      <c r="F142" s="408"/>
    </row>
    <row r="143" spans="1:6" ht="48" customHeight="1" x14ac:dyDescent="0.15">
      <c r="A143" s="185" t="str">
        <f ca="1">TranslationsTB!$A$11</f>
        <v>Selected coverage indicator</v>
      </c>
      <c r="B143" s="409" t="str">
        <f ca="1">VLOOKUP(B142,TBModulesIndicators,2,FALSE)</f>
        <v xml:space="preserve"> </v>
      </c>
      <c r="C143" s="410"/>
      <c r="D143" s="410"/>
      <c r="E143" s="410"/>
      <c r="F143" s="411"/>
    </row>
    <row r="144" spans="1:6" ht="13.5" x14ac:dyDescent="0.15">
      <c r="A144" s="187" t="str">
        <f ca="1">TranslationsTB!$A$12</f>
        <v>Current national coverage</v>
      </c>
      <c r="B144" s="170"/>
      <c r="C144" s="170"/>
      <c r="D144" s="170"/>
      <c r="E144" s="170"/>
      <c r="F144" s="281"/>
    </row>
    <row r="145" spans="1:6" ht="30" customHeight="1" x14ac:dyDescent="0.15">
      <c r="A145" s="190" t="str">
        <f ca="1">TranslationsTB!$A$13</f>
        <v>Insert latest results</v>
      </c>
      <c r="B145" s="54"/>
      <c r="C145" s="191" t="str">
        <f ca="1">TranslationsTB!$A$14</f>
        <v>Year</v>
      </c>
      <c r="D145" s="290"/>
      <c r="E145" s="192" t="str">
        <f ca="1">TranslationsTB!$A$15</f>
        <v>Data source</v>
      </c>
      <c r="F145" s="56"/>
    </row>
    <row r="146" spans="1:6" ht="30" customHeight="1" thickBot="1" x14ac:dyDescent="0.2">
      <c r="A146" s="271" t="str">
        <f ca="1">TranslationsTB!$A$16</f>
        <v>Comments</v>
      </c>
      <c r="B146" s="412"/>
      <c r="C146" s="413"/>
      <c r="D146" s="413"/>
      <c r="E146" s="413"/>
      <c r="F146" s="414"/>
    </row>
    <row r="147" spans="1:6" ht="14.25" thickBot="1" x14ac:dyDescent="0.2">
      <c r="A147" s="194"/>
      <c r="B147" s="273"/>
      <c r="C147" s="273"/>
      <c r="D147" s="273"/>
      <c r="E147" s="273"/>
      <c r="F147" s="274"/>
    </row>
    <row r="148" spans="1:6" ht="13.5" x14ac:dyDescent="0.15">
      <c r="A148" s="275"/>
      <c r="B148" s="276"/>
      <c r="C148" s="197" t="str">
        <f ca="1">TranslationsTB!$A$17</f>
        <v>Year 1</v>
      </c>
      <c r="D148" s="197" t="str">
        <f ca="1">TranslationsTB!$A$18</f>
        <v>Year 2</v>
      </c>
      <c r="E148" s="197" t="str">
        <f ca="1">TranslationsTB!$A$19</f>
        <v>Year 3</v>
      </c>
      <c r="F148" s="415" t="str">
        <f ca="1">TranslationsTB!$A$21</f>
        <v>Comments / Assumptions</v>
      </c>
    </row>
    <row r="149" spans="1:6" ht="30" customHeight="1" x14ac:dyDescent="0.15">
      <c r="A149" s="277"/>
      <c r="B149" s="278"/>
      <c r="C149" s="57" t="str">
        <f ca="1">TranslationsTB!$A$20</f>
        <v>Insert year</v>
      </c>
      <c r="D149" s="57" t="str">
        <f ca="1">TranslationsTB!$A$20</f>
        <v>Insert year</v>
      </c>
      <c r="E149" s="57" t="str">
        <f ca="1">TranslationsTB!$A$20</f>
        <v>Insert year</v>
      </c>
      <c r="F149" s="416"/>
    </row>
    <row r="150" spans="1:6" ht="15" customHeight="1" x14ac:dyDescent="0.15">
      <c r="A150" s="198" t="str">
        <f ca="1">TranslationsTB!$A$22</f>
        <v>Current Estimated Country Need</v>
      </c>
      <c r="B150" s="211"/>
      <c r="C150" s="211"/>
      <c r="D150" s="211"/>
      <c r="E150" s="211"/>
      <c r="F150" s="212"/>
    </row>
    <row r="151" spans="1:6" ht="42" customHeight="1" x14ac:dyDescent="0.15">
      <c r="A151" s="201" t="str">
        <f ca="1">TranslationsTB!$A$23</f>
        <v>A. Total estimated population in need/at risk</v>
      </c>
      <c r="B151" s="202" t="s">
        <v>7</v>
      </c>
      <c r="C151" s="58"/>
      <c r="D151" s="58"/>
      <c r="E151" s="58"/>
      <c r="F151" s="60"/>
    </row>
    <row r="152" spans="1:6" ht="42" customHeight="1" x14ac:dyDescent="0.15">
      <c r="A152" s="399" t="str">
        <f ca="1">TranslationsTB!$A$24</f>
        <v>B. Country targets 
(from National Strategic Plan)</v>
      </c>
      <c r="B152" s="203" t="s">
        <v>7</v>
      </c>
      <c r="C152" s="59"/>
      <c r="D152" s="59"/>
      <c r="E152" s="59"/>
      <c r="F152" s="401"/>
    </row>
    <row r="153" spans="1:6" ht="42" customHeight="1" x14ac:dyDescent="0.15">
      <c r="A153" s="400"/>
      <c r="B153" s="203" t="s">
        <v>15</v>
      </c>
      <c r="C153" s="63" t="str">
        <f>IF(C152=0,"",+C152/C151)</f>
        <v/>
      </c>
      <c r="D153" s="63" t="str">
        <f t="shared" ref="D153:E153" si="10">IF(D152=0,"",+D152/D151)</f>
        <v/>
      </c>
      <c r="E153" s="63" t="str">
        <f t="shared" si="10"/>
        <v/>
      </c>
      <c r="F153" s="402"/>
    </row>
    <row r="154" spans="1:6" ht="15" customHeight="1" x14ac:dyDescent="0.15">
      <c r="A154" s="198" t="str">
        <f ca="1">TranslationsTB!$A$25</f>
        <v>Country need already covered</v>
      </c>
      <c r="B154" s="211"/>
      <c r="C154" s="211"/>
      <c r="D154" s="211"/>
      <c r="E154" s="211"/>
      <c r="F154" s="212"/>
    </row>
    <row r="155" spans="1:6" ht="39.75" customHeight="1" x14ac:dyDescent="0.15">
      <c r="A155" s="399" t="str">
        <f ca="1">TranslationsTB!$A$26</f>
        <v>C1. Country need planned to be covered by domestic resources</v>
      </c>
      <c r="B155" s="202" t="s">
        <v>7</v>
      </c>
      <c r="C155" s="61"/>
      <c r="D155" s="61"/>
      <c r="E155" s="61"/>
      <c r="F155" s="401"/>
    </row>
    <row r="156" spans="1:6" ht="39.75" customHeight="1" x14ac:dyDescent="0.15">
      <c r="A156" s="400"/>
      <c r="B156" s="202" t="s">
        <v>15</v>
      </c>
      <c r="C156" s="63" t="str">
        <f>IF(C155=0,"",+C155/C151)</f>
        <v/>
      </c>
      <c r="D156" s="63" t="str">
        <f t="shared" ref="D156:E156" si="11">IF(D155=0,"",+D155/D151)</f>
        <v/>
      </c>
      <c r="E156" s="63" t="str">
        <f t="shared" si="11"/>
        <v/>
      </c>
      <c r="F156" s="402"/>
    </row>
    <row r="157" spans="1:6" ht="39.75" customHeight="1" x14ac:dyDescent="0.15">
      <c r="A157" s="399" t="str">
        <f ca="1">TranslationsTB!$A$27</f>
        <v>C2. Country need planned to be covered by external resources</v>
      </c>
      <c r="B157" s="202" t="s">
        <v>7</v>
      </c>
      <c r="C157" s="61"/>
      <c r="D157" s="61"/>
      <c r="E157" s="61"/>
      <c r="F157" s="401"/>
    </row>
    <row r="158" spans="1:6" ht="39.75" customHeight="1" x14ac:dyDescent="0.15">
      <c r="A158" s="400"/>
      <c r="B158" s="202" t="s">
        <v>15</v>
      </c>
      <c r="C158" s="63" t="str">
        <f>IF(C157=0,"",+C157/C151)</f>
        <v/>
      </c>
      <c r="D158" s="63" t="str">
        <f>IF(D157=0,"",+D157/D151)</f>
        <v/>
      </c>
      <c r="E158" s="63" t="str">
        <f>IF(E157=0,"",+E157/E151)</f>
        <v/>
      </c>
      <c r="F158" s="402"/>
    </row>
    <row r="159" spans="1:6" ht="39.75" customHeight="1" x14ac:dyDescent="0.15">
      <c r="A159" s="399" t="str">
        <f ca="1">TranslationsTB!$A$28</f>
        <v>C. Total country need already covered</v>
      </c>
      <c r="B159" s="202" t="s">
        <v>7</v>
      </c>
      <c r="C159" s="65">
        <f>+C155+C157</f>
        <v>0</v>
      </c>
      <c r="D159" s="65">
        <f>+D155+D157</f>
        <v>0</v>
      </c>
      <c r="E159" s="65">
        <f>+E155+E157</f>
        <v>0</v>
      </c>
      <c r="F159" s="401"/>
    </row>
    <row r="160" spans="1:6" ht="39.75" customHeight="1" x14ac:dyDescent="0.15">
      <c r="A160" s="400"/>
      <c r="B160" s="202" t="s">
        <v>15</v>
      </c>
      <c r="C160" s="63" t="str">
        <f>IF(C159=0,"",+C159/C151)</f>
        <v/>
      </c>
      <c r="D160" s="63" t="str">
        <f>IF(D159=0,"",+D159/D151)</f>
        <v/>
      </c>
      <c r="E160" s="63" t="str">
        <f>IF(E159=0,"",+E159/E151)</f>
        <v/>
      </c>
      <c r="F160" s="402"/>
    </row>
    <row r="161" spans="1:6" ht="13.5" x14ac:dyDescent="0.15">
      <c r="A161" s="198" t="str">
        <f ca="1">TranslationsTB!$A$29</f>
        <v>Programmatic Gap</v>
      </c>
      <c r="B161" s="211"/>
      <c r="C161" s="211"/>
      <c r="D161" s="211"/>
      <c r="E161" s="211"/>
      <c r="F161" s="212"/>
    </row>
    <row r="162" spans="1:6" ht="42" customHeight="1" x14ac:dyDescent="0.15">
      <c r="A162" s="417" t="str">
        <f ca="1">TranslationsTB!$A$30</f>
        <v>D. Expected annual gap in meeting the need: A - C</v>
      </c>
      <c r="B162" s="202" t="s">
        <v>7</v>
      </c>
      <c r="C162" s="65">
        <f>+C151-(C159)</f>
        <v>0</v>
      </c>
      <c r="D162" s="65">
        <f>+D151-(D159)</f>
        <v>0</v>
      </c>
      <c r="E162" s="65">
        <f>+E151-(E159)</f>
        <v>0</v>
      </c>
      <c r="F162" s="401"/>
    </row>
    <row r="163" spans="1:6" ht="42" customHeight="1" x14ac:dyDescent="0.15">
      <c r="A163" s="420"/>
      <c r="B163" s="202" t="s">
        <v>15</v>
      </c>
      <c r="C163" s="63" t="str">
        <f>IF(C162=0,"",+C162/C151)</f>
        <v/>
      </c>
      <c r="D163" s="63" t="str">
        <f>IF(D162=0,"",+D162/D151)</f>
        <v/>
      </c>
      <c r="E163" s="63" t="str">
        <f>IF(E162=0,"",+E162/E151)</f>
        <v/>
      </c>
      <c r="F163" s="402"/>
    </row>
    <row r="164" spans="1:6" ht="15" customHeight="1" x14ac:dyDescent="0.15">
      <c r="A164" s="198" t="str">
        <f ca="1">TranslationsTB!$A$31</f>
        <v>Country Need Covered with the Allocation Amount</v>
      </c>
      <c r="B164" s="204"/>
      <c r="C164" s="204"/>
      <c r="D164" s="204"/>
      <c r="E164" s="204"/>
      <c r="F164" s="205"/>
    </row>
    <row r="165" spans="1:6" ht="42" customHeight="1" x14ac:dyDescent="0.15">
      <c r="A165" s="417" t="str">
        <f ca="1">TranslationsTB!$A$32</f>
        <v>E. Targets to be financed by funding request allocation amount</v>
      </c>
      <c r="B165" s="203" t="s">
        <v>7</v>
      </c>
      <c r="C165" s="61"/>
      <c r="D165" s="61"/>
      <c r="E165" s="61"/>
      <c r="F165" s="401"/>
    </row>
    <row r="166" spans="1:6" ht="42" customHeight="1" x14ac:dyDescent="0.15">
      <c r="A166" s="420"/>
      <c r="B166" s="203" t="s">
        <v>15</v>
      </c>
      <c r="C166" s="63" t="str">
        <f>IF(C165=0,"",+C165/C151)</f>
        <v/>
      </c>
      <c r="D166" s="63" t="str">
        <f>IF(D165=0,"",+D165/D151)</f>
        <v/>
      </c>
      <c r="E166" s="63" t="str">
        <f>IF(E165=0,"",+E165/E151)</f>
        <v/>
      </c>
      <c r="F166" s="402"/>
    </row>
    <row r="167" spans="1:6" ht="42" customHeight="1" x14ac:dyDescent="0.15">
      <c r="A167" s="417" t="str">
        <f ca="1">TranslationsTB!$A$33</f>
        <v>F. Total Coverage from allocation amount and other resources: E + C</v>
      </c>
      <c r="B167" s="203" t="s">
        <v>7</v>
      </c>
      <c r="C167" s="65">
        <f>+C165+C159</f>
        <v>0</v>
      </c>
      <c r="D167" s="65">
        <f>+D165+D159</f>
        <v>0</v>
      </c>
      <c r="E167" s="65">
        <f>+E165+E159</f>
        <v>0</v>
      </c>
      <c r="F167" s="401"/>
    </row>
    <row r="168" spans="1:6" ht="42" customHeight="1" x14ac:dyDescent="0.15">
      <c r="A168" s="420"/>
      <c r="B168" s="203" t="s">
        <v>15</v>
      </c>
      <c r="C168" s="63" t="str">
        <f>IF(C167=0,"",+C167/C151)</f>
        <v/>
      </c>
      <c r="D168" s="63" t="str">
        <f>IF(D167=0,"",+D167/D151)</f>
        <v/>
      </c>
      <c r="E168" s="63" t="str">
        <f>IF(E167=0,"",+E167/E151)</f>
        <v/>
      </c>
      <c r="F168" s="402"/>
    </row>
    <row r="169" spans="1:6" ht="42" customHeight="1" x14ac:dyDescent="0.15">
      <c r="A169" s="417" t="str">
        <f>TranslationsTB!$B$34</f>
        <v xml:space="preserve">G. Remaining gap: A - F </v>
      </c>
      <c r="B169" s="203" t="s">
        <v>7</v>
      </c>
      <c r="C169" s="65">
        <f>+C151-(C167)</f>
        <v>0</v>
      </c>
      <c r="D169" s="65">
        <f>+D151-(D167)</f>
        <v>0</v>
      </c>
      <c r="E169" s="65">
        <f>+E151-(E167)</f>
        <v>0</v>
      </c>
      <c r="F169" s="401"/>
    </row>
    <row r="170" spans="1:6" ht="42" customHeight="1" thickBot="1" x14ac:dyDescent="0.2">
      <c r="A170" s="418"/>
      <c r="B170" s="203" t="s">
        <v>15</v>
      </c>
      <c r="C170" s="63" t="str">
        <f>IF(C169=0,"",+C169/C151)</f>
        <v/>
      </c>
      <c r="D170" s="63" t="str">
        <f>IF(D169=0,"",+D169/D151)</f>
        <v/>
      </c>
      <c r="E170" s="63" t="str">
        <f>IF(E169=0,"",+E169/E151)</f>
        <v/>
      </c>
      <c r="F170" s="402"/>
    </row>
    <row r="171" spans="1:6" ht="13.5" x14ac:dyDescent="0.15">
      <c r="A171" s="213"/>
      <c r="B171" s="213"/>
      <c r="C171" s="213"/>
      <c r="D171" s="213"/>
      <c r="E171" s="213"/>
      <c r="F171" s="213"/>
    </row>
    <row r="172" spans="1:6" ht="14.25" thickBot="1" x14ac:dyDescent="0.2">
      <c r="A172" s="213"/>
      <c r="B172" s="213"/>
      <c r="C172" s="213"/>
      <c r="D172" s="213"/>
      <c r="E172" s="213"/>
      <c r="F172" s="213"/>
    </row>
    <row r="173" spans="1:6" ht="18.75" thickBot="1" x14ac:dyDescent="0.2">
      <c r="A173" s="178" t="str">
        <f ca="1">TranslationsTB!$A$3</f>
        <v>Tuberculosis</v>
      </c>
      <c r="B173" s="179"/>
      <c r="C173" s="179"/>
      <c r="D173" s="179"/>
      <c r="E173" s="179"/>
      <c r="F173" s="180"/>
    </row>
    <row r="174" spans="1:6" ht="16.5" customHeight="1" x14ac:dyDescent="0.15">
      <c r="A174" s="269" t="str">
        <f ca="1">TranslationsTB!A9</f>
        <v>TB Programmatic Gap Table 6 (Per Priority Intervention)</v>
      </c>
      <c r="B174" s="217"/>
      <c r="C174" s="217"/>
      <c r="D174" s="217"/>
      <c r="E174" s="217"/>
      <c r="F174" s="184"/>
    </row>
    <row r="175" spans="1:6" ht="30" customHeight="1" x14ac:dyDescent="0.15">
      <c r="A175" s="270" t="str">
        <f ca="1">TranslationsTB!$A$10</f>
        <v>Priority Module</v>
      </c>
      <c r="B175" s="406" t="s">
        <v>128</v>
      </c>
      <c r="C175" s="407"/>
      <c r="D175" s="407"/>
      <c r="E175" s="407"/>
      <c r="F175" s="408"/>
    </row>
    <row r="176" spans="1:6" ht="47.25" customHeight="1" x14ac:dyDescent="0.15">
      <c r="A176" s="185" t="str">
        <f ca="1">TranslationsTB!$A$11</f>
        <v>Selected coverage indicator</v>
      </c>
      <c r="B176" s="409" t="str">
        <f ca="1">VLOOKUP(B175,TBModulesIndicators,2,FALSE)</f>
        <v xml:space="preserve"> </v>
      </c>
      <c r="C176" s="410"/>
      <c r="D176" s="410"/>
      <c r="E176" s="410"/>
      <c r="F176" s="411"/>
    </row>
    <row r="177" spans="1:6" ht="13.5" x14ac:dyDescent="0.15">
      <c r="A177" s="187" t="str">
        <f ca="1">TranslationsTB!$A$12</f>
        <v>Current national coverage</v>
      </c>
      <c r="B177" s="291"/>
      <c r="C177" s="291"/>
      <c r="D177" s="291"/>
      <c r="E177" s="291"/>
      <c r="F177" s="292"/>
    </row>
    <row r="178" spans="1:6" ht="30" customHeight="1" x14ac:dyDescent="0.15">
      <c r="A178" s="190" t="str">
        <f ca="1">TranslationsTB!$A$13</f>
        <v>Insert latest results</v>
      </c>
      <c r="B178" s="54"/>
      <c r="C178" s="191" t="str">
        <f ca="1">TranslationsTB!$A$14</f>
        <v>Year</v>
      </c>
      <c r="D178" s="290"/>
      <c r="E178" s="192" t="str">
        <f ca="1">TranslationsTB!$A$15</f>
        <v>Data source</v>
      </c>
      <c r="F178" s="56"/>
    </row>
    <row r="179" spans="1:6" ht="30" customHeight="1" thickBot="1" x14ac:dyDescent="0.2">
      <c r="A179" s="271" t="str">
        <f ca="1">TranslationsTB!$A$16</f>
        <v>Comments</v>
      </c>
      <c r="B179" s="412"/>
      <c r="C179" s="413"/>
      <c r="D179" s="413"/>
      <c r="E179" s="413"/>
      <c r="F179" s="414"/>
    </row>
    <row r="180" spans="1:6" ht="14.25" thickBot="1" x14ac:dyDescent="0.2">
      <c r="A180" s="194"/>
      <c r="B180" s="273"/>
      <c r="C180" s="273"/>
      <c r="D180" s="273"/>
      <c r="E180" s="273"/>
      <c r="F180" s="274"/>
    </row>
    <row r="181" spans="1:6" ht="13.5" x14ac:dyDescent="0.15">
      <c r="A181" s="275"/>
      <c r="B181" s="276"/>
      <c r="C181" s="197" t="str">
        <f ca="1">TranslationsTB!$A$17</f>
        <v>Year 1</v>
      </c>
      <c r="D181" s="197" t="str">
        <f ca="1">TranslationsTB!$A$18</f>
        <v>Year 2</v>
      </c>
      <c r="E181" s="197" t="str">
        <f ca="1">TranslationsTB!$A$19</f>
        <v>Year 3</v>
      </c>
      <c r="F181" s="415" t="str">
        <f ca="1">TranslationsTB!$A$21</f>
        <v>Comments / Assumptions</v>
      </c>
    </row>
    <row r="182" spans="1:6" ht="30" customHeight="1" x14ac:dyDescent="0.15">
      <c r="A182" s="277"/>
      <c r="B182" s="278"/>
      <c r="C182" s="57" t="str">
        <f ca="1">TranslationsTB!$A$20</f>
        <v>Insert year</v>
      </c>
      <c r="D182" s="57" t="str">
        <f ca="1">TranslationsTB!$A$20</f>
        <v>Insert year</v>
      </c>
      <c r="E182" s="57" t="str">
        <f ca="1">TranslationsTB!$A$20</f>
        <v>Insert year</v>
      </c>
      <c r="F182" s="416"/>
    </row>
    <row r="183" spans="1:6" ht="15" customHeight="1" x14ac:dyDescent="0.15">
      <c r="A183" s="198" t="str">
        <f ca="1">TranslationsTB!$A$22</f>
        <v>Current Estimated Country Need</v>
      </c>
      <c r="B183" s="211"/>
      <c r="C183" s="211"/>
      <c r="D183" s="211"/>
      <c r="E183" s="211"/>
      <c r="F183" s="212"/>
    </row>
    <row r="184" spans="1:6" ht="42" customHeight="1" x14ac:dyDescent="0.15">
      <c r="A184" s="201" t="str">
        <f ca="1">TranslationsTB!$A$23</f>
        <v>A. Total estimated population in need/at risk</v>
      </c>
      <c r="B184" s="202" t="s">
        <v>7</v>
      </c>
      <c r="C184" s="58"/>
      <c r="D184" s="58"/>
      <c r="E184" s="58"/>
      <c r="F184" s="60"/>
    </row>
    <row r="185" spans="1:6" ht="42" customHeight="1" x14ac:dyDescent="0.15">
      <c r="A185" s="399" t="str">
        <f ca="1">TranslationsTB!$A$24</f>
        <v>B. Country targets 
(from National Strategic Plan)</v>
      </c>
      <c r="B185" s="203" t="s">
        <v>7</v>
      </c>
      <c r="C185" s="59"/>
      <c r="D185" s="59"/>
      <c r="E185" s="59"/>
      <c r="F185" s="401"/>
    </row>
    <row r="186" spans="1:6" ht="42" customHeight="1" x14ac:dyDescent="0.15">
      <c r="A186" s="400"/>
      <c r="B186" s="203" t="s">
        <v>15</v>
      </c>
      <c r="C186" s="23" t="str">
        <f>IF(C185=0,"",+C185/C184)</f>
        <v/>
      </c>
      <c r="D186" s="23" t="str">
        <f t="shared" ref="D186:E186" si="12">IF(D185=0,"",+D185/D184)</f>
        <v/>
      </c>
      <c r="E186" s="23" t="str">
        <f t="shared" si="12"/>
        <v/>
      </c>
      <c r="F186" s="402"/>
    </row>
    <row r="187" spans="1:6" ht="15" customHeight="1" x14ac:dyDescent="0.15">
      <c r="A187" s="198" t="str">
        <f ca="1">TranslationsTB!$A$25</f>
        <v>Country need already covered</v>
      </c>
      <c r="B187" s="211"/>
      <c r="C187" s="211"/>
      <c r="D187" s="211"/>
      <c r="E187" s="211"/>
      <c r="F187" s="212"/>
    </row>
    <row r="188" spans="1:6" ht="39.75" customHeight="1" x14ac:dyDescent="0.15">
      <c r="A188" s="399" t="str">
        <f ca="1">TranslationsTB!$A$26</f>
        <v>C1. Country need planned to be covered by domestic resources</v>
      </c>
      <c r="B188" s="202" t="s">
        <v>7</v>
      </c>
      <c r="C188" s="61"/>
      <c r="D188" s="61"/>
      <c r="E188" s="61"/>
      <c r="F188" s="401"/>
    </row>
    <row r="189" spans="1:6" ht="39.75" customHeight="1" x14ac:dyDescent="0.15">
      <c r="A189" s="400"/>
      <c r="B189" s="202" t="s">
        <v>15</v>
      </c>
      <c r="C189" s="63" t="str">
        <f>IF(C188=0,"",+C188/C184)</f>
        <v/>
      </c>
      <c r="D189" s="63" t="str">
        <f t="shared" ref="D189:E189" si="13">IF(D188=0,"",+D188/D184)</f>
        <v/>
      </c>
      <c r="E189" s="63" t="str">
        <f t="shared" si="13"/>
        <v/>
      </c>
      <c r="F189" s="402"/>
    </row>
    <row r="190" spans="1:6" ht="39.75" customHeight="1" x14ac:dyDescent="0.15">
      <c r="A190" s="399" t="str">
        <f ca="1">TranslationsTB!$A$27</f>
        <v>C2. Country need planned to be covered by external resources</v>
      </c>
      <c r="B190" s="202" t="s">
        <v>7</v>
      </c>
      <c r="C190" s="61"/>
      <c r="D190" s="61"/>
      <c r="E190" s="61"/>
      <c r="F190" s="401"/>
    </row>
    <row r="191" spans="1:6" ht="39.75" customHeight="1" x14ac:dyDescent="0.15">
      <c r="A191" s="400"/>
      <c r="B191" s="202" t="s">
        <v>15</v>
      </c>
      <c r="C191" s="63" t="str">
        <f>IF(C190=0,"",+C190/C184)</f>
        <v/>
      </c>
      <c r="D191" s="63" t="str">
        <f>IF(D190=0,"",+D190/D184)</f>
        <v/>
      </c>
      <c r="E191" s="63" t="str">
        <f>IF(E190=0,"",+E190/E184)</f>
        <v/>
      </c>
      <c r="F191" s="402"/>
    </row>
    <row r="192" spans="1:6" ht="39.75" customHeight="1" x14ac:dyDescent="0.15">
      <c r="A192" s="399" t="str">
        <f ca="1">TranslationsTB!$A$28</f>
        <v>C. Total country need already covered</v>
      </c>
      <c r="B192" s="202" t="s">
        <v>7</v>
      </c>
      <c r="C192" s="65">
        <f>+C188+C190</f>
        <v>0</v>
      </c>
      <c r="D192" s="65">
        <f>+D188+D190</f>
        <v>0</v>
      </c>
      <c r="E192" s="65">
        <f>+E188+E190</f>
        <v>0</v>
      </c>
      <c r="F192" s="401"/>
    </row>
    <row r="193" spans="1:6" ht="39.75" customHeight="1" x14ac:dyDescent="0.15">
      <c r="A193" s="400"/>
      <c r="B193" s="202" t="s">
        <v>15</v>
      </c>
      <c r="C193" s="63" t="str">
        <f>IF(C192=0,"",+C192/C184)</f>
        <v/>
      </c>
      <c r="D193" s="63" t="str">
        <f>IF(D192=0,"",+D192/D184)</f>
        <v/>
      </c>
      <c r="E193" s="63" t="str">
        <f>IF(E192=0,"",+E192/E184)</f>
        <v/>
      </c>
      <c r="F193" s="402"/>
    </row>
    <row r="194" spans="1:6" ht="13.5" x14ac:dyDescent="0.15">
      <c r="A194" s="198" t="str">
        <f ca="1">TranslationsTB!$A$29</f>
        <v>Programmatic Gap</v>
      </c>
      <c r="B194" s="211"/>
      <c r="C194" s="211"/>
      <c r="D194" s="211"/>
      <c r="E194" s="211"/>
      <c r="F194" s="212"/>
    </row>
    <row r="195" spans="1:6" ht="42" customHeight="1" x14ac:dyDescent="0.15">
      <c r="A195" s="417" t="str">
        <f ca="1">TranslationsTB!$A$30</f>
        <v>D. Expected annual gap in meeting the need: A - C</v>
      </c>
      <c r="B195" s="202" t="s">
        <v>7</v>
      </c>
      <c r="C195" s="65">
        <f>+C184-(C192)</f>
        <v>0</v>
      </c>
      <c r="D195" s="65">
        <f>+D184-(D192)</f>
        <v>0</v>
      </c>
      <c r="E195" s="65">
        <f>+E184-(E192)</f>
        <v>0</v>
      </c>
      <c r="F195" s="401"/>
    </row>
    <row r="196" spans="1:6" ht="42" customHeight="1" x14ac:dyDescent="0.15">
      <c r="A196" s="420"/>
      <c r="B196" s="202" t="s">
        <v>15</v>
      </c>
      <c r="C196" s="63" t="str">
        <f>IF(C195=0,"",+C195/C184)</f>
        <v/>
      </c>
      <c r="D196" s="63" t="str">
        <f>IF(D195=0,"",+D195/D184)</f>
        <v/>
      </c>
      <c r="E196" s="63" t="str">
        <f>IF(E195=0,"",+E195/E184)</f>
        <v/>
      </c>
      <c r="F196" s="402"/>
    </row>
    <row r="197" spans="1:6" ht="15" customHeight="1" x14ac:dyDescent="0.15">
      <c r="A197" s="198" t="str">
        <f ca="1">TranslationsTB!$A$31</f>
        <v>Country Need Covered with the Allocation Amount</v>
      </c>
      <c r="B197" s="293"/>
      <c r="C197" s="293"/>
      <c r="D197" s="293"/>
      <c r="E197" s="293"/>
      <c r="F197" s="294"/>
    </row>
    <row r="198" spans="1:6" ht="42" customHeight="1" x14ac:dyDescent="0.15">
      <c r="A198" s="417" t="str">
        <f ca="1">TranslationsTB!$A$32</f>
        <v>E. Targets to be financed by funding request allocation amount</v>
      </c>
      <c r="B198" s="203" t="s">
        <v>7</v>
      </c>
      <c r="C198" s="61"/>
      <c r="D198" s="61"/>
      <c r="E198" s="61"/>
      <c r="F198" s="401"/>
    </row>
    <row r="199" spans="1:6" ht="42" customHeight="1" x14ac:dyDescent="0.15">
      <c r="A199" s="420"/>
      <c r="B199" s="203" t="s">
        <v>15</v>
      </c>
      <c r="C199" s="63" t="str">
        <f>IF(C198=0,"",+C198/C184)</f>
        <v/>
      </c>
      <c r="D199" s="63" t="str">
        <f>IF(D198=0,"",+D198/D184)</f>
        <v/>
      </c>
      <c r="E199" s="63" t="str">
        <f>IF(E198=0,"",+E198/E184)</f>
        <v/>
      </c>
      <c r="F199" s="402"/>
    </row>
    <row r="200" spans="1:6" ht="42" customHeight="1" x14ac:dyDescent="0.15">
      <c r="A200" s="417" t="str">
        <f ca="1">TranslationsTB!$A$33</f>
        <v>F. Total Coverage from allocation amount and other resources: E + C</v>
      </c>
      <c r="B200" s="203" t="s">
        <v>7</v>
      </c>
      <c r="C200" s="65">
        <f>+C198+C192</f>
        <v>0</v>
      </c>
      <c r="D200" s="65">
        <f>+D198+D192</f>
        <v>0</v>
      </c>
      <c r="E200" s="65">
        <f>+E198+E192</f>
        <v>0</v>
      </c>
      <c r="F200" s="401"/>
    </row>
    <row r="201" spans="1:6" ht="42" customHeight="1" x14ac:dyDescent="0.15">
      <c r="A201" s="420"/>
      <c r="B201" s="203" t="s">
        <v>15</v>
      </c>
      <c r="C201" s="63" t="str">
        <f>IF(C200=0,"",+C200/C184)</f>
        <v/>
      </c>
      <c r="D201" s="63" t="str">
        <f>IF(D200=0,"",+D200/D184)</f>
        <v/>
      </c>
      <c r="E201" s="63" t="str">
        <f>IF(E200=0,"",+E200/E184)</f>
        <v/>
      </c>
      <c r="F201" s="402"/>
    </row>
    <row r="202" spans="1:6" ht="42" customHeight="1" x14ac:dyDescent="0.15">
      <c r="A202" s="417" t="str">
        <f>TranslationsTB!$B$34</f>
        <v xml:space="preserve">G. Remaining gap: A - F </v>
      </c>
      <c r="B202" s="203" t="s">
        <v>7</v>
      </c>
      <c r="C202" s="65">
        <f>+C184-(C200)</f>
        <v>0</v>
      </c>
      <c r="D202" s="65">
        <f>+D184-(D200)</f>
        <v>0</v>
      </c>
      <c r="E202" s="65">
        <f>+E184-(E200)</f>
        <v>0</v>
      </c>
      <c r="F202" s="401"/>
    </row>
    <row r="203" spans="1:6" ht="42" customHeight="1" thickBot="1" x14ac:dyDescent="0.2">
      <c r="A203" s="418"/>
      <c r="B203" s="203" t="s">
        <v>15</v>
      </c>
      <c r="C203" s="63" t="str">
        <f>IF(C202=0,"",+C202/C184)</f>
        <v/>
      </c>
      <c r="D203" s="63" t="str">
        <f>IF(D202=0,"",+D202/D184)</f>
        <v/>
      </c>
      <c r="E203" s="63" t="str">
        <f>IF(E202=0,"",+E202/E184)</f>
        <v/>
      </c>
      <c r="F203" s="402"/>
    </row>
  </sheetData>
  <sheetProtection algorithmName="SHA-512" hashValue="qWKy5Zp7sRJTFHL0XhyS5yIURhIWGfSfuQRIXRkUamWrz8DisLN/5RFaU85/eBlqUhwar84a1TC20UKtctZtIg==" saltValue="k6Usw8qhULFO6gfq+qrm0Q==" spinCount="100000" sheet="1" objects="1" scenarios="1" formatColumns="0" formatRows="0"/>
  <mergeCells count="129">
    <mergeCell ref="A202:A203"/>
    <mergeCell ref="F202:F203"/>
    <mergeCell ref="A195:A196"/>
    <mergeCell ref="F195:F196"/>
    <mergeCell ref="A198:A199"/>
    <mergeCell ref="F198:F199"/>
    <mergeCell ref="A200:A201"/>
    <mergeCell ref="F200:F201"/>
    <mergeCell ref="A188:A189"/>
    <mergeCell ref="F188:F189"/>
    <mergeCell ref="A190:A191"/>
    <mergeCell ref="F190:F191"/>
    <mergeCell ref="A192:A193"/>
    <mergeCell ref="F192:F193"/>
    <mergeCell ref="B175:F175"/>
    <mergeCell ref="B176:F176"/>
    <mergeCell ref="B179:F179"/>
    <mergeCell ref="F181:F182"/>
    <mergeCell ref="A185:A186"/>
    <mergeCell ref="F185:F186"/>
    <mergeCell ref="A165:A166"/>
    <mergeCell ref="F165:F166"/>
    <mergeCell ref="A167:A168"/>
    <mergeCell ref="F167:F168"/>
    <mergeCell ref="A169:A170"/>
    <mergeCell ref="F169:F170"/>
    <mergeCell ref="A157:A158"/>
    <mergeCell ref="F157:F158"/>
    <mergeCell ref="A159:A160"/>
    <mergeCell ref="F159:F160"/>
    <mergeCell ref="A162:A163"/>
    <mergeCell ref="F162:F163"/>
    <mergeCell ref="B146:F146"/>
    <mergeCell ref="F148:F149"/>
    <mergeCell ref="A152:A153"/>
    <mergeCell ref="F152:F153"/>
    <mergeCell ref="A155:A156"/>
    <mergeCell ref="F155:F156"/>
    <mergeCell ref="A134:A135"/>
    <mergeCell ref="F134:F135"/>
    <mergeCell ref="A136:A137"/>
    <mergeCell ref="F136:F137"/>
    <mergeCell ref="B142:F142"/>
    <mergeCell ref="B143:F143"/>
    <mergeCell ref="A127:A128"/>
    <mergeCell ref="F127:F128"/>
    <mergeCell ref="A130:A131"/>
    <mergeCell ref="F130:F131"/>
    <mergeCell ref="A132:A133"/>
    <mergeCell ref="F132:F133"/>
    <mergeCell ref="A120:A121"/>
    <mergeCell ref="F120:F121"/>
    <mergeCell ref="A122:A123"/>
    <mergeCell ref="F122:F123"/>
    <mergeCell ref="A124:A125"/>
    <mergeCell ref="F124:F125"/>
    <mergeCell ref="B107:F107"/>
    <mergeCell ref="B108:F108"/>
    <mergeCell ref="B111:F111"/>
    <mergeCell ref="F113:F114"/>
    <mergeCell ref="A117:A118"/>
    <mergeCell ref="F117:F118"/>
    <mergeCell ref="A97:A98"/>
    <mergeCell ref="F97:F98"/>
    <mergeCell ref="A99:A100"/>
    <mergeCell ref="F99:F100"/>
    <mergeCell ref="A101:A102"/>
    <mergeCell ref="F101:F102"/>
    <mergeCell ref="A89:A90"/>
    <mergeCell ref="F89:F90"/>
    <mergeCell ref="A91:A92"/>
    <mergeCell ref="F91:F92"/>
    <mergeCell ref="A94:A95"/>
    <mergeCell ref="F94:F95"/>
    <mergeCell ref="B78:F78"/>
    <mergeCell ref="F80:F81"/>
    <mergeCell ref="A84:A85"/>
    <mergeCell ref="F84:F85"/>
    <mergeCell ref="A87:A88"/>
    <mergeCell ref="F87:F88"/>
    <mergeCell ref="A66:A67"/>
    <mergeCell ref="F66:F67"/>
    <mergeCell ref="A68:A69"/>
    <mergeCell ref="F68:F69"/>
    <mergeCell ref="B74:F74"/>
    <mergeCell ref="B75:F75"/>
    <mergeCell ref="A58:A59"/>
    <mergeCell ref="F58:F59"/>
    <mergeCell ref="A61:A62"/>
    <mergeCell ref="F61:F62"/>
    <mergeCell ref="A64:A65"/>
    <mergeCell ref="F64:F65"/>
    <mergeCell ref="A51:A52"/>
    <mergeCell ref="F51:F52"/>
    <mergeCell ref="A54:A55"/>
    <mergeCell ref="F54:F55"/>
    <mergeCell ref="A56:A57"/>
    <mergeCell ref="F56:F57"/>
    <mergeCell ref="A35:A36"/>
    <mergeCell ref="F35:F36"/>
    <mergeCell ref="B41:F41"/>
    <mergeCell ref="B42:F42"/>
    <mergeCell ref="B45:F45"/>
    <mergeCell ref="F47:F48"/>
    <mergeCell ref="A28:A29"/>
    <mergeCell ref="F28:F29"/>
    <mergeCell ref="A31:A32"/>
    <mergeCell ref="F31:F32"/>
    <mergeCell ref="A33:A34"/>
    <mergeCell ref="F33:F34"/>
    <mergeCell ref="A25:A26"/>
    <mergeCell ref="F25:F26"/>
    <mergeCell ref="G5:H5"/>
    <mergeCell ref="B8:F8"/>
    <mergeCell ref="B9:F9"/>
    <mergeCell ref="B12:F12"/>
    <mergeCell ref="F14:F15"/>
    <mergeCell ref="A18:A19"/>
    <mergeCell ref="F18:F19"/>
    <mergeCell ref="A1:E1"/>
    <mergeCell ref="F1:F4"/>
    <mergeCell ref="A2:E2"/>
    <mergeCell ref="A3:D3"/>
    <mergeCell ref="A4:E4"/>
    <mergeCell ref="A5:F5"/>
    <mergeCell ref="A21:A22"/>
    <mergeCell ref="F21:F22"/>
    <mergeCell ref="A23:A24"/>
    <mergeCell ref="F23:F24"/>
  </mergeCells>
  <dataValidations count="2">
    <dataValidation type="list" allowBlank="1" showInputMessage="1" showErrorMessage="1" sqref="B41:F41 B74:F74 B107:F107 B142:F142 B175:F175" xr:uid="{00000000-0002-0000-0200-000000000000}">
      <formula1>ListTBModules</formula1>
    </dataValidation>
    <dataValidation type="list" allowBlank="1" showInputMessage="1" showErrorMessage="1" promptTitle="Please Select Module" sqref="B8:F8" xr:uid="{00000000-0002-0000-0200-000001000000}">
      <formula1>ListTBonly</formula1>
    </dataValidation>
  </dataValidations>
  <pageMargins left="0.7" right="0.7" top="0.75" bottom="0.75" header="0.3" footer="0.3"/>
  <pageSetup paperSize="8" fitToHeight="0" orientation="portrait" r:id="rId1"/>
  <rowBreaks count="6" manualBreakCount="6">
    <brk id="29" max="5" man="1"/>
    <brk id="57" max="5" man="1"/>
    <brk id="70" max="5" man="1"/>
    <brk id="103" max="5" man="1"/>
    <brk id="138" max="5" man="1"/>
    <brk id="17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1F497D"/>
    <pageSetUpPr fitToPage="1"/>
  </sheetPr>
  <dimension ref="A1:V207"/>
  <sheetViews>
    <sheetView view="pageBreakPreview" topLeftCell="A28" zoomScale="90" zoomScaleNormal="80" zoomScaleSheetLayoutView="90" zoomScalePageLayoutView="80" workbookViewId="0">
      <selection activeCell="F32" sqref="F32:F33"/>
    </sheetView>
  </sheetViews>
  <sheetFormatPr defaultColWidth="8.94921875" defaultRowHeight="15.75" x14ac:dyDescent="0.25"/>
  <cols>
    <col min="1" max="1" width="24.640625" style="177" customWidth="1"/>
    <col min="2" max="2" width="8.578125" style="177" customWidth="1"/>
    <col min="3" max="5" width="11.64453125" style="177" customWidth="1"/>
    <col min="6" max="6" width="47.3203125" style="177" customWidth="1"/>
    <col min="7" max="7" width="15.078125" style="177" customWidth="1"/>
    <col min="8" max="8" width="21.57421875" style="177" customWidth="1"/>
    <col min="9" max="9" width="8.94921875" style="177"/>
    <col min="10" max="10" width="10.171875" style="177" customWidth="1"/>
    <col min="11" max="11" width="10.6640625" style="177" customWidth="1"/>
    <col min="12" max="12" width="12.13671875" style="177" customWidth="1"/>
    <col min="13" max="16384" width="8.94921875" style="177"/>
  </cols>
  <sheetData>
    <row r="1" spans="1:22" s="174" customFormat="1" ht="19.5" customHeight="1" x14ac:dyDescent="0.15">
      <c r="A1" s="436" t="s">
        <v>24</v>
      </c>
      <c r="B1" s="436"/>
      <c r="C1" s="436"/>
      <c r="D1" s="436"/>
      <c r="E1" s="436"/>
      <c r="F1" s="358" t="str">
        <f ca="1">Translations!$G$109</f>
        <v>Latest version updated December 2016</v>
      </c>
      <c r="G1" s="176"/>
      <c r="H1" s="24"/>
      <c r="I1" s="25"/>
      <c r="J1" s="25"/>
      <c r="K1" s="25"/>
      <c r="L1" s="25"/>
      <c r="M1" s="25"/>
      <c r="N1" s="25"/>
      <c r="O1" s="26"/>
      <c r="P1" s="26"/>
      <c r="Q1" s="26"/>
      <c r="R1" s="26"/>
      <c r="S1" s="26"/>
      <c r="T1" s="26"/>
      <c r="U1" s="26"/>
      <c r="V1" s="26"/>
    </row>
    <row r="2" spans="1:22" s="174" customFormat="1" ht="19.5" customHeight="1" x14ac:dyDescent="0.15">
      <c r="A2" s="437" t="s">
        <v>1841</v>
      </c>
      <c r="B2" s="437"/>
      <c r="C2" s="437"/>
      <c r="D2" s="437"/>
      <c r="E2" s="437"/>
      <c r="F2" s="359"/>
      <c r="G2" s="176"/>
      <c r="H2" s="24"/>
      <c r="I2" s="25"/>
      <c r="J2" s="25"/>
      <c r="K2" s="25"/>
      <c r="L2" s="25"/>
      <c r="M2" s="25"/>
      <c r="N2" s="25"/>
      <c r="O2" s="26"/>
      <c r="P2" s="26"/>
      <c r="Q2" s="26"/>
      <c r="R2" s="26"/>
      <c r="S2" s="26"/>
      <c r="T2" s="26"/>
      <c r="U2" s="26"/>
      <c r="V2" s="26"/>
    </row>
    <row r="3" spans="1:22" s="174" customFormat="1" ht="19.5" customHeight="1" x14ac:dyDescent="0.15">
      <c r="A3" s="437" t="s">
        <v>1842</v>
      </c>
      <c r="B3" s="437"/>
      <c r="C3" s="437"/>
      <c r="D3" s="437"/>
      <c r="E3" s="437"/>
      <c r="F3" s="359"/>
      <c r="G3" s="176"/>
      <c r="H3" s="24"/>
      <c r="I3" s="25"/>
      <c r="J3" s="25"/>
      <c r="K3" s="25"/>
      <c r="L3" s="25"/>
      <c r="M3" s="25"/>
      <c r="N3" s="25"/>
      <c r="O3" s="26"/>
      <c r="P3" s="26"/>
      <c r="Q3" s="26"/>
      <c r="R3" s="26"/>
      <c r="S3" s="26"/>
      <c r="T3" s="26"/>
      <c r="U3" s="26"/>
      <c r="V3" s="26"/>
    </row>
    <row r="4" spans="1:22" s="174" customFormat="1" ht="19.5" customHeight="1" thickBot="1" x14ac:dyDescent="0.2">
      <c r="A4" s="438" t="s">
        <v>25</v>
      </c>
      <c r="B4" s="438"/>
      <c r="C4" s="438"/>
      <c r="D4" s="438"/>
      <c r="E4" s="438"/>
      <c r="F4" s="359"/>
      <c r="G4" s="176"/>
      <c r="H4" s="24"/>
      <c r="I4" s="25"/>
      <c r="J4" s="25"/>
      <c r="K4" s="25"/>
      <c r="L4" s="25"/>
      <c r="M4" s="25"/>
      <c r="N4" s="25"/>
      <c r="O4" s="26"/>
      <c r="P4" s="26"/>
      <c r="Q4" s="26"/>
      <c r="R4" s="26"/>
      <c r="S4" s="26"/>
      <c r="T4" s="26"/>
      <c r="U4" s="26"/>
      <c r="V4" s="26"/>
    </row>
    <row r="5" spans="1:22" ht="46.5" customHeight="1" thickBot="1" x14ac:dyDescent="0.2">
      <c r="A5" s="398" t="str">
        <f ca="1">Translations!$G$107</f>
        <v xml:space="preserve">Carefully read the instructions in the "Instructions" tab before completing the programmatic gap analysis table. 
The instructions have been tailored to each specific module/intervention. </v>
      </c>
      <c r="B5" s="398"/>
      <c r="C5" s="398"/>
      <c r="D5" s="398"/>
      <c r="E5" s="398"/>
      <c r="F5" s="398"/>
      <c r="G5" s="435"/>
      <c r="H5" s="435"/>
    </row>
    <row r="6" spans="1:22" ht="18.75" thickBot="1" x14ac:dyDescent="0.2">
      <c r="A6" s="178" t="str">
        <f ca="1">Translations!$A$3</f>
        <v>HIV/AIDS</v>
      </c>
      <c r="B6" s="179"/>
      <c r="C6" s="179"/>
      <c r="D6" s="179"/>
      <c r="E6" s="179"/>
      <c r="F6" s="180"/>
    </row>
    <row r="7" spans="1:22" ht="16.5" customHeight="1" x14ac:dyDescent="0.15">
      <c r="A7" s="181" t="str">
        <f ca="1">Translations!$A$4</f>
        <v>HIV/AIDS Programmatic Gap Table 1 (Per Priority Intervention)</v>
      </c>
      <c r="B7" s="182"/>
      <c r="C7" s="182"/>
      <c r="D7" s="182"/>
      <c r="E7" s="183"/>
      <c r="F7" s="184"/>
    </row>
    <row r="8" spans="1:22" ht="29.25" customHeight="1" x14ac:dyDescent="0.15">
      <c r="A8" s="185" t="str">
        <f ca="1">Translations!$A$10</f>
        <v>Priority Module</v>
      </c>
      <c r="B8" s="406" t="s">
        <v>166</v>
      </c>
      <c r="C8" s="407"/>
      <c r="D8" s="407"/>
      <c r="E8" s="407"/>
      <c r="F8" s="408"/>
    </row>
    <row r="9" spans="1:22" ht="34.5" customHeight="1" x14ac:dyDescent="0.15">
      <c r="A9" s="185" t="str">
        <f ca="1">Translations!$A$11</f>
        <v>Selected coverage indicator</v>
      </c>
      <c r="B9" s="409" t="str">
        <f ca="1">VLOOKUP(B8,HIVModulesIndicators,2,FALSE)</f>
        <v>Percentage of people living with HIV currently receiving antiretroviral therapy</v>
      </c>
      <c r="C9" s="410"/>
      <c r="D9" s="410"/>
      <c r="E9" s="410"/>
      <c r="F9" s="411"/>
    </row>
    <row r="10" spans="1:22" ht="34.5" customHeight="1" x14ac:dyDescent="0.15">
      <c r="A10" s="186" t="str">
        <f ca="1">Translations!$A$12</f>
        <v>Target Population</v>
      </c>
      <c r="B10" s="421" t="s">
        <v>133</v>
      </c>
      <c r="C10" s="422"/>
      <c r="D10" s="422"/>
      <c r="E10" s="422"/>
      <c r="F10" s="423"/>
    </row>
    <row r="11" spans="1:22" ht="13.5" x14ac:dyDescent="0.15">
      <c r="A11" s="187" t="str">
        <f ca="1">Translations!$A$13</f>
        <v>Current national coverage</v>
      </c>
      <c r="B11" s="188"/>
      <c r="C11" s="188"/>
      <c r="D11" s="188"/>
      <c r="E11" s="188"/>
      <c r="F11" s="189"/>
    </row>
    <row r="12" spans="1:22" ht="33.75" customHeight="1" x14ac:dyDescent="0.15">
      <c r="A12" s="190" t="str">
        <f ca="1">Translations!$A$14</f>
        <v>Insert latest results</v>
      </c>
      <c r="B12" s="54">
        <v>909508</v>
      </c>
      <c r="C12" s="191" t="str">
        <f ca="1">Translations!$A$15</f>
        <v>Year</v>
      </c>
      <c r="D12" s="55">
        <v>2016</v>
      </c>
      <c r="E12" s="192" t="str">
        <f ca="1">Translations!$A$16</f>
        <v>Data source</v>
      </c>
      <c r="F12" s="56" t="s">
        <v>2102</v>
      </c>
    </row>
    <row r="13" spans="1:22" ht="24.75" customHeight="1" thickBot="1" x14ac:dyDescent="0.2">
      <c r="A13" s="193" t="str">
        <f ca="1">Translations!$A$17</f>
        <v>Comments</v>
      </c>
      <c r="B13" s="428"/>
      <c r="C13" s="429"/>
      <c r="D13" s="429"/>
      <c r="E13" s="429"/>
      <c r="F13" s="430"/>
    </row>
    <row r="14" spans="1:22" ht="14.25" thickBot="1" x14ac:dyDescent="0.2">
      <c r="A14" s="194"/>
      <c r="B14" s="195"/>
      <c r="C14" s="195"/>
      <c r="D14" s="195"/>
      <c r="E14" s="195"/>
      <c r="F14" s="196"/>
    </row>
    <row r="15" spans="1:22" ht="13.5" x14ac:dyDescent="0.15">
      <c r="A15" s="431"/>
      <c r="B15" s="432"/>
      <c r="C15" s="197" t="str">
        <f ca="1">Translations!$A$18</f>
        <v>Year 1</v>
      </c>
      <c r="D15" s="197" t="str">
        <f ca="1">Translations!$A$19</f>
        <v>Year 2</v>
      </c>
      <c r="E15" s="197" t="str">
        <f ca="1">Translations!$A$20</f>
        <v>Year 3</v>
      </c>
      <c r="F15" s="415" t="str">
        <f ca="1">Translations!$A$22</f>
        <v>Comments / Assumptions</v>
      </c>
    </row>
    <row r="16" spans="1:22" ht="34.5" customHeight="1" x14ac:dyDescent="0.15">
      <c r="A16" s="433"/>
      <c r="B16" s="434"/>
      <c r="C16" s="57">
        <v>2018</v>
      </c>
      <c r="D16" s="57">
        <v>2019</v>
      </c>
      <c r="E16" s="57">
        <v>2020</v>
      </c>
      <c r="F16" s="416"/>
    </row>
    <row r="17" spans="1:6" ht="15" customHeight="1" x14ac:dyDescent="0.15">
      <c r="A17" s="198" t="str">
        <f ca="1">Translations!$A$23</f>
        <v>Current Estimated Country Need</v>
      </c>
      <c r="B17" s="199"/>
      <c r="C17" s="199"/>
      <c r="D17" s="199"/>
      <c r="E17" s="199"/>
      <c r="F17" s="200"/>
    </row>
    <row r="18" spans="1:6" ht="54.75" customHeight="1" x14ac:dyDescent="0.15">
      <c r="A18" s="201" t="str">
        <f ca="1">Translations!$A$24</f>
        <v>A. Total estimated population in need/at risk</v>
      </c>
      <c r="B18" s="202" t="s">
        <v>7</v>
      </c>
      <c r="C18" s="58">
        <v>1239753</v>
      </c>
      <c r="D18" s="58">
        <v>1243267</v>
      </c>
      <c r="E18" s="58">
        <v>1246586</v>
      </c>
      <c r="F18" s="60" t="s">
        <v>2133</v>
      </c>
    </row>
    <row r="19" spans="1:6" ht="42" customHeight="1" x14ac:dyDescent="0.15">
      <c r="A19" s="399" t="str">
        <f ca="1">Translations!$A$25</f>
        <v>B. Country targets 
(from National Strategic Plan)</v>
      </c>
      <c r="B19" s="203" t="s">
        <v>7</v>
      </c>
      <c r="C19" s="59">
        <v>1023677</v>
      </c>
      <c r="D19" s="59">
        <v>1045229</v>
      </c>
      <c r="E19" s="59">
        <v>1059598</v>
      </c>
      <c r="F19" s="401" t="s">
        <v>2108</v>
      </c>
    </row>
    <row r="20" spans="1:6" ht="42" customHeight="1" x14ac:dyDescent="0.15">
      <c r="A20" s="400"/>
      <c r="B20" s="203" t="s">
        <v>15</v>
      </c>
      <c r="C20" s="63">
        <f>IF(C19=0,"",+C19/C18)</f>
        <v>0.82571044393520321</v>
      </c>
      <c r="D20" s="63">
        <f t="shared" ref="D20:E20" si="0">IF(D19=0,"",+D19/D18)</f>
        <v>0.84071160901077568</v>
      </c>
      <c r="E20" s="63">
        <f t="shared" si="0"/>
        <v>0.84999991978090561</v>
      </c>
      <c r="F20" s="402"/>
    </row>
    <row r="21" spans="1:6" ht="15" customHeight="1" x14ac:dyDescent="0.15">
      <c r="A21" s="198" t="str">
        <f ca="1">Translations!$A$26</f>
        <v>Country need already covered</v>
      </c>
      <c r="B21" s="204"/>
      <c r="C21" s="204"/>
      <c r="D21" s="204"/>
      <c r="E21" s="204"/>
      <c r="F21" s="205"/>
    </row>
    <row r="22" spans="1:6" ht="39.75" customHeight="1" x14ac:dyDescent="0.15">
      <c r="A22" s="399" t="str">
        <f ca="1">Translations!$A$27</f>
        <v>C1. Country need planned to be covered by domestic resources</v>
      </c>
      <c r="B22" s="202" t="s">
        <v>7</v>
      </c>
      <c r="C22" s="61">
        <v>113207.54716981133</v>
      </c>
      <c r="D22" s="61">
        <v>113207.54716981133</v>
      </c>
      <c r="E22" s="61">
        <v>113207.54716981133</v>
      </c>
      <c r="F22" s="401" t="s">
        <v>2109</v>
      </c>
    </row>
    <row r="23" spans="1:6" ht="39.75" customHeight="1" x14ac:dyDescent="0.15">
      <c r="A23" s="400"/>
      <c r="B23" s="202" t="s">
        <v>15</v>
      </c>
      <c r="C23" s="63">
        <f>IF(C22=0,"",+C22/C18)</f>
        <v>9.1314598286764637E-2</v>
      </c>
      <c r="D23" s="63">
        <f>IF(D22=0,"",+D22/D18)</f>
        <v>9.1056504491642848E-2</v>
      </c>
      <c r="E23" s="63">
        <f>IF(E22=0,"",+E22/E18)</f>
        <v>9.0814069121433513E-2</v>
      </c>
      <c r="F23" s="402"/>
    </row>
    <row r="24" spans="1:6" ht="39.75" customHeight="1" x14ac:dyDescent="0.15">
      <c r="A24" s="399" t="str">
        <f ca="1">Translations!$A$28</f>
        <v>C2. Country need planned to be covered by external resources</v>
      </c>
      <c r="B24" s="202" t="s">
        <v>7</v>
      </c>
      <c r="C24" s="214">
        <v>215000</v>
      </c>
      <c r="D24" s="214">
        <v>215000</v>
      </c>
      <c r="E24" s="214">
        <v>215000</v>
      </c>
      <c r="F24" s="62" t="s">
        <v>2110</v>
      </c>
    </row>
    <row r="25" spans="1:6" ht="39.75" customHeight="1" x14ac:dyDescent="0.15">
      <c r="A25" s="400"/>
      <c r="B25" s="202" t="s">
        <v>15</v>
      </c>
      <c r="C25" s="63">
        <f>IF(C24=0,"",+C24/C18)</f>
        <v>0.17342164124628051</v>
      </c>
      <c r="D25" s="63">
        <f>IF(D24=0,"",+D24/D18)</f>
        <v>0.17293147811371171</v>
      </c>
      <c r="E25" s="63">
        <f>IF(E24=0,"",+E24/E18)</f>
        <v>0.17247105293978915</v>
      </c>
      <c r="F25" s="62"/>
    </row>
    <row r="26" spans="1:6" ht="39.75" customHeight="1" x14ac:dyDescent="0.15">
      <c r="A26" s="399" t="str">
        <f ca="1">Translations!$A$29</f>
        <v>C. Total country need already covered</v>
      </c>
      <c r="B26" s="202" t="s">
        <v>7</v>
      </c>
      <c r="C26" s="64">
        <f>+C22+C24</f>
        <v>328207.54716981133</v>
      </c>
      <c r="D26" s="64">
        <f>+D22+D24</f>
        <v>328207.54716981133</v>
      </c>
      <c r="E26" s="64">
        <f>+E22+E24</f>
        <v>328207.54716981133</v>
      </c>
      <c r="F26" s="62"/>
    </row>
    <row r="27" spans="1:6" ht="39.75" customHeight="1" x14ac:dyDescent="0.15">
      <c r="A27" s="400"/>
      <c r="B27" s="202" t="s">
        <v>15</v>
      </c>
      <c r="C27" s="63">
        <f>IF(C26=0,"",+C26/C18)</f>
        <v>0.26473623953304515</v>
      </c>
      <c r="D27" s="63">
        <f>IF(D26=0,"",+D26/D18)</f>
        <v>0.26398798260535455</v>
      </c>
      <c r="E27" s="63">
        <f>IF(E26=0,"",+E26/E18)</f>
        <v>0.26328512206122268</v>
      </c>
      <c r="F27" s="62"/>
    </row>
    <row r="28" spans="1:6" ht="13.5" x14ac:dyDescent="0.15">
      <c r="A28" s="198" t="str">
        <f ca="1">Translations!$A$30</f>
        <v>Programmatic Gap</v>
      </c>
      <c r="B28" s="204"/>
      <c r="C28" s="204"/>
      <c r="D28" s="204"/>
      <c r="E28" s="204"/>
      <c r="F28" s="205"/>
    </row>
    <row r="29" spans="1:6" ht="41.25" customHeight="1" x14ac:dyDescent="0.15">
      <c r="A29" s="417" t="str">
        <f ca="1">Translations!$A$31</f>
        <v>D. Expected annual gap in meeting the need: A - C</v>
      </c>
      <c r="B29" s="202" t="s">
        <v>7</v>
      </c>
      <c r="C29" s="65">
        <f>+C18-(C26)</f>
        <v>911545.45283018867</v>
      </c>
      <c r="D29" s="65">
        <f>+D18-(D26)</f>
        <v>915059.45283018867</v>
      </c>
      <c r="E29" s="65">
        <f>+E18-(E26)</f>
        <v>918378.45283018867</v>
      </c>
      <c r="F29" s="401"/>
    </row>
    <row r="30" spans="1:6" ht="40.5" customHeight="1" x14ac:dyDescent="0.15">
      <c r="A30" s="420"/>
      <c r="B30" s="202" t="s">
        <v>15</v>
      </c>
      <c r="C30" s="63">
        <f>IF(C29=0,"",+C29/C18)</f>
        <v>0.73526376046695485</v>
      </c>
      <c r="D30" s="63">
        <f>IF(D29=0,"",+D29/D18)</f>
        <v>0.7360120173946455</v>
      </c>
      <c r="E30" s="63">
        <f>IF(E29=0,"",+E29/E18)</f>
        <v>0.73671487793877732</v>
      </c>
      <c r="F30" s="402"/>
    </row>
    <row r="31" spans="1:6" ht="15" customHeight="1" x14ac:dyDescent="0.15">
      <c r="A31" s="206" t="str">
        <f ca="1">Translations!$A$32</f>
        <v>Country Need Covered with the Allocation Amount</v>
      </c>
      <c r="B31" s="204"/>
      <c r="C31" s="204"/>
      <c r="D31" s="204"/>
      <c r="E31" s="204"/>
      <c r="F31" s="205"/>
    </row>
    <row r="32" spans="1:6" ht="41.25" customHeight="1" x14ac:dyDescent="0.15">
      <c r="A32" s="417" t="str">
        <f ca="1">Translations!$A$33</f>
        <v>E. Targets to be financed by allocation amount</v>
      </c>
      <c r="B32" s="203" t="s">
        <v>7</v>
      </c>
      <c r="C32" s="61">
        <v>710000</v>
      </c>
      <c r="D32" s="61">
        <v>710000</v>
      </c>
      <c r="E32" s="61">
        <v>710000</v>
      </c>
      <c r="F32" s="401" t="s">
        <v>2125</v>
      </c>
    </row>
    <row r="33" spans="1:6" ht="41.25" customHeight="1" x14ac:dyDescent="0.15">
      <c r="A33" s="420"/>
      <c r="B33" s="203" t="s">
        <v>15</v>
      </c>
      <c r="C33" s="63">
        <f>IF(C32=0,"",+C32/C18)</f>
        <v>0.57269472225515894</v>
      </c>
      <c r="D33" s="63">
        <f>IF(D32=0,"",+D32/D18)</f>
        <v>0.57107604400342005</v>
      </c>
      <c r="E33" s="63">
        <f>IF(E32=0,"",+E32/E18)</f>
        <v>0.5695555701732572</v>
      </c>
      <c r="F33" s="402"/>
    </row>
    <row r="34" spans="1:6" ht="42" customHeight="1" x14ac:dyDescent="0.15">
      <c r="A34" s="417" t="str">
        <f ca="1">Translations!$A$34</f>
        <v>F. Coverage from allocation amount and other resources: E + C</v>
      </c>
      <c r="B34" s="203" t="s">
        <v>7</v>
      </c>
      <c r="C34" s="65">
        <f>+C32+C26</f>
        <v>1038207.5471698113</v>
      </c>
      <c r="D34" s="65">
        <f>+D32+D26</f>
        <v>1038207.5471698113</v>
      </c>
      <c r="E34" s="65">
        <f>+E32+E26</f>
        <v>1038207.5471698113</v>
      </c>
      <c r="F34" s="401"/>
    </row>
    <row r="35" spans="1:6" ht="42" customHeight="1" x14ac:dyDescent="0.15">
      <c r="A35" s="420"/>
      <c r="B35" s="203" t="s">
        <v>15</v>
      </c>
      <c r="C35" s="63">
        <f>IF(C34=0,"",+C34/C18)</f>
        <v>0.83743096178820409</v>
      </c>
      <c r="D35" s="63">
        <f>IF(D34=0,"",+D34/D18)</f>
        <v>0.83506402660877455</v>
      </c>
      <c r="E35" s="63">
        <f>IF(E34=0,"",+E34/E18)</f>
        <v>0.83284069223447987</v>
      </c>
      <c r="F35" s="402"/>
    </row>
    <row r="36" spans="1:6" ht="41.25" customHeight="1" x14ac:dyDescent="0.15">
      <c r="A36" s="417" t="str">
        <f ca="1">Translations!$A$35</f>
        <v xml:space="preserve">G. Remaining gap: A - F </v>
      </c>
      <c r="B36" s="203" t="s">
        <v>7</v>
      </c>
      <c r="C36" s="65">
        <f>+C18-(C34)</f>
        <v>201545.45283018867</v>
      </c>
      <c r="D36" s="65">
        <f>+D18-(D34)</f>
        <v>205059.45283018867</v>
      </c>
      <c r="E36" s="65">
        <f>+E18-(E34)</f>
        <v>208378.45283018867</v>
      </c>
      <c r="F36" s="401"/>
    </row>
    <row r="37" spans="1:6" ht="41.25" customHeight="1" thickBot="1" x14ac:dyDescent="0.2">
      <c r="A37" s="418"/>
      <c r="B37" s="203" t="s">
        <v>15</v>
      </c>
      <c r="C37" s="63">
        <f>IF(C36=0,"",+C36/C18)</f>
        <v>0.16256903821179597</v>
      </c>
      <c r="D37" s="63">
        <f>IF(D36=0,"",+D36/D18)</f>
        <v>0.16493597339122543</v>
      </c>
      <c r="E37" s="63">
        <f>IF(E36=0,"",+E36/E18)</f>
        <v>0.16715930776552013</v>
      </c>
      <c r="F37" s="402"/>
    </row>
    <row r="38" spans="1:6" ht="13.5" x14ac:dyDescent="0.15">
      <c r="A38" s="207"/>
      <c r="B38" s="207"/>
      <c r="C38" s="207"/>
      <c r="D38" s="207"/>
      <c r="E38" s="207"/>
      <c r="F38" s="207"/>
    </row>
    <row r="39" spans="1:6" ht="14.25" thickBot="1" x14ac:dyDescent="0.2">
      <c r="A39" s="207"/>
      <c r="B39" s="207"/>
      <c r="C39" s="207"/>
      <c r="D39" s="207"/>
      <c r="E39" s="207"/>
      <c r="F39" s="207"/>
    </row>
    <row r="40" spans="1:6" ht="18.75" thickBot="1" x14ac:dyDescent="0.2">
      <c r="A40" s="178" t="str">
        <f ca="1">Translations!$A$3</f>
        <v>HIV/AIDS</v>
      </c>
      <c r="B40" s="179"/>
      <c r="C40" s="179"/>
      <c r="D40" s="179"/>
      <c r="E40" s="179"/>
      <c r="F40" s="180"/>
    </row>
    <row r="41" spans="1:6" ht="14.25" customHeight="1" x14ac:dyDescent="0.15">
      <c r="A41" s="181" t="str">
        <f ca="1">Translations!$A$5</f>
        <v>HIV/AIDS Programmatic Gap Table 2 (Per Priority Intervention)</v>
      </c>
      <c r="B41" s="182"/>
      <c r="C41" s="182"/>
      <c r="D41" s="182"/>
      <c r="E41" s="183"/>
      <c r="F41" s="184"/>
    </row>
    <row r="42" spans="1:6" ht="30" customHeight="1" x14ac:dyDescent="0.15">
      <c r="A42" s="185" t="str">
        <f ca="1">Translations!$A$10</f>
        <v>Priority Module</v>
      </c>
      <c r="B42" s="406" t="s">
        <v>166</v>
      </c>
      <c r="C42" s="407"/>
      <c r="D42" s="407"/>
      <c r="E42" s="407"/>
      <c r="F42" s="408"/>
    </row>
    <row r="43" spans="1:6" ht="30" customHeight="1" x14ac:dyDescent="0.15">
      <c r="A43" s="185" t="str">
        <f ca="1">Translations!$A$11</f>
        <v>Selected coverage indicator</v>
      </c>
      <c r="B43" s="409" t="str">
        <f ca="1">VLOOKUP(B42,HIVModulesIndicators,2,FALSE)</f>
        <v>Percentage of people living with HIV currently receiving antiretroviral therapy</v>
      </c>
      <c r="C43" s="410"/>
      <c r="D43" s="410"/>
      <c r="E43" s="410"/>
      <c r="F43" s="411"/>
    </row>
    <row r="44" spans="1:6" ht="30" customHeight="1" x14ac:dyDescent="0.15">
      <c r="A44" s="186" t="str">
        <f ca="1">Translations!$A$12</f>
        <v>Target Population</v>
      </c>
      <c r="B44" s="421" t="s">
        <v>134</v>
      </c>
      <c r="C44" s="422"/>
      <c r="D44" s="422"/>
      <c r="E44" s="422"/>
      <c r="F44" s="423"/>
    </row>
    <row r="45" spans="1:6" ht="13.5" x14ac:dyDescent="0.15">
      <c r="A45" s="187" t="str">
        <f ca="1">Translations!$A$13</f>
        <v>Current national coverage</v>
      </c>
      <c r="B45" s="188"/>
      <c r="C45" s="188"/>
      <c r="D45" s="188"/>
      <c r="E45" s="188"/>
      <c r="F45" s="189"/>
    </row>
    <row r="46" spans="1:6" ht="19.5" customHeight="1" x14ac:dyDescent="0.15">
      <c r="A46" s="190" t="str">
        <f ca="1">Translations!$A$14</f>
        <v>Insert latest results</v>
      </c>
      <c r="B46" s="54">
        <v>66159</v>
      </c>
      <c r="C46" s="191" t="str">
        <f ca="1">Translations!$A$15</f>
        <v>Year</v>
      </c>
      <c r="D46" s="55">
        <v>2016</v>
      </c>
      <c r="E46" s="192" t="str">
        <f ca="1">Translations!$A$16</f>
        <v>Data source</v>
      </c>
      <c r="F46" s="56" t="s">
        <v>2102</v>
      </c>
    </row>
    <row r="47" spans="1:6" ht="30" customHeight="1" thickBot="1" x14ac:dyDescent="0.2">
      <c r="A47" s="193" t="str">
        <f ca="1">Translations!$A$17</f>
        <v>Comments</v>
      </c>
      <c r="B47" s="428"/>
      <c r="C47" s="429"/>
      <c r="D47" s="429"/>
      <c r="E47" s="429"/>
      <c r="F47" s="430"/>
    </row>
    <row r="48" spans="1:6" ht="14.25" thickBot="1" x14ac:dyDescent="0.2">
      <c r="A48" s="194"/>
      <c r="B48" s="195"/>
      <c r="C48" s="195"/>
      <c r="D48" s="195"/>
      <c r="E48" s="195"/>
      <c r="F48" s="196"/>
    </row>
    <row r="49" spans="1:6" ht="13.5" x14ac:dyDescent="0.15">
      <c r="A49" s="431"/>
      <c r="B49" s="432"/>
      <c r="C49" s="197" t="str">
        <f ca="1">Translations!$A$18</f>
        <v>Year 1</v>
      </c>
      <c r="D49" s="197" t="str">
        <f ca="1">Translations!$A$19</f>
        <v>Year 2</v>
      </c>
      <c r="E49" s="197" t="str">
        <f ca="1">Translations!$A$20</f>
        <v>Year 3</v>
      </c>
      <c r="F49" s="415" t="str">
        <f ca="1">Translations!$A$22</f>
        <v>Comments / Assumptions</v>
      </c>
    </row>
    <row r="50" spans="1:6" ht="39.75" customHeight="1" x14ac:dyDescent="0.15">
      <c r="A50" s="433"/>
      <c r="B50" s="434"/>
      <c r="C50" s="57">
        <v>2018</v>
      </c>
      <c r="D50" s="57">
        <v>2019</v>
      </c>
      <c r="E50" s="57">
        <v>2020</v>
      </c>
      <c r="F50" s="416"/>
    </row>
    <row r="51" spans="1:6" ht="15" customHeight="1" x14ac:dyDescent="0.15">
      <c r="A51" s="198" t="str">
        <f ca="1">Translations!$A$23</f>
        <v>Current Estimated Country Need</v>
      </c>
      <c r="B51" s="204"/>
      <c r="C51" s="204"/>
      <c r="D51" s="204"/>
      <c r="E51" s="204"/>
      <c r="F51" s="205"/>
    </row>
    <row r="52" spans="1:6" ht="70.5" customHeight="1" x14ac:dyDescent="0.15">
      <c r="A52" s="201" t="str">
        <f ca="1">Translations!$A$24</f>
        <v>A. Total estimated population in need/at risk</v>
      </c>
      <c r="B52" s="202" t="s">
        <v>7</v>
      </c>
      <c r="C52" s="58">
        <v>77726</v>
      </c>
      <c r="D52" s="58">
        <v>73133</v>
      </c>
      <c r="E52" s="58">
        <v>68395</v>
      </c>
      <c r="F52" s="60" t="s">
        <v>2111</v>
      </c>
    </row>
    <row r="53" spans="1:6" ht="42" customHeight="1" x14ac:dyDescent="0.15">
      <c r="A53" s="399" t="str">
        <f ca="1">Translations!$A$25</f>
        <v>B. Country targets 
(from National Strategic Plan)</v>
      </c>
      <c r="B53" s="203" t="s">
        <v>7</v>
      </c>
      <c r="C53" s="59">
        <v>63735</v>
      </c>
      <c r="D53" s="59">
        <v>60700</v>
      </c>
      <c r="E53" s="59">
        <v>58136</v>
      </c>
      <c r="F53" s="401" t="s">
        <v>2112</v>
      </c>
    </row>
    <row r="54" spans="1:6" ht="42" customHeight="1" x14ac:dyDescent="0.15">
      <c r="A54" s="400"/>
      <c r="B54" s="203" t="s">
        <v>15</v>
      </c>
      <c r="C54" s="63">
        <f>IF(C53=0,"",+C53/C52)</f>
        <v>0.81999588297352233</v>
      </c>
      <c r="D54" s="63">
        <f t="shared" ref="D54:E54" si="1">IF(D53=0,"",+D53/D52)</f>
        <v>0.82999466725007864</v>
      </c>
      <c r="E54" s="63">
        <f t="shared" si="1"/>
        <v>0.85000365523795596</v>
      </c>
      <c r="F54" s="402"/>
    </row>
    <row r="55" spans="1:6" ht="15" customHeight="1" x14ac:dyDescent="0.15">
      <c r="A55" s="198" t="str">
        <f ca="1">Translations!$A$26</f>
        <v>Country need already covered</v>
      </c>
      <c r="B55" s="204"/>
      <c r="C55" s="204"/>
      <c r="D55" s="204"/>
      <c r="E55" s="204"/>
      <c r="F55" s="205"/>
    </row>
    <row r="56" spans="1:6" ht="42" customHeight="1" x14ac:dyDescent="0.15">
      <c r="A56" s="399" t="str">
        <f ca="1">Translations!$A$27</f>
        <v>C1. Country need planned to be covered by domestic resources</v>
      </c>
      <c r="B56" s="202" t="s">
        <v>7</v>
      </c>
      <c r="C56" s="61">
        <v>0</v>
      </c>
      <c r="D56" s="61">
        <v>0</v>
      </c>
      <c r="E56" s="61">
        <v>0</v>
      </c>
      <c r="F56" s="401"/>
    </row>
    <row r="57" spans="1:6" ht="42" customHeight="1" x14ac:dyDescent="0.15">
      <c r="A57" s="400"/>
      <c r="B57" s="202" t="s">
        <v>15</v>
      </c>
      <c r="C57" s="63" t="str">
        <f>IF(C56=0,"",+C56/C52)</f>
        <v/>
      </c>
      <c r="D57" s="63" t="str">
        <f t="shared" ref="D57:E57" si="2">IF(D56=0,"",+D56/D52)</f>
        <v/>
      </c>
      <c r="E57" s="63" t="str">
        <f t="shared" si="2"/>
        <v/>
      </c>
      <c r="F57" s="402"/>
    </row>
    <row r="58" spans="1:6" ht="42" customHeight="1" x14ac:dyDescent="0.15">
      <c r="A58" s="399" t="str">
        <f ca="1">Translations!$A$28</f>
        <v>C2. Country need planned to be covered by external resources</v>
      </c>
      <c r="B58" s="203" t="s">
        <v>7</v>
      </c>
      <c r="C58" s="61">
        <v>0</v>
      </c>
      <c r="D58" s="61">
        <v>0</v>
      </c>
      <c r="E58" s="61">
        <v>0</v>
      </c>
      <c r="F58" s="62"/>
    </row>
    <row r="59" spans="1:6" ht="42" customHeight="1" x14ac:dyDescent="0.15">
      <c r="A59" s="400"/>
      <c r="B59" s="203" t="s">
        <v>15</v>
      </c>
      <c r="C59" s="63" t="str">
        <f>IF(C58=0,"",+C58/C52)</f>
        <v/>
      </c>
      <c r="D59" s="63" t="str">
        <f>IF(D58=0,"",+D58/D52)</f>
        <v/>
      </c>
      <c r="E59" s="63" t="str">
        <f>IF(E58=0,"",+E58/E52)</f>
        <v/>
      </c>
      <c r="F59" s="62"/>
    </row>
    <row r="60" spans="1:6" ht="42" customHeight="1" x14ac:dyDescent="0.15">
      <c r="A60" s="399" t="str">
        <f ca="1">Translations!$A$29</f>
        <v>C. Total country need already covered</v>
      </c>
      <c r="B60" s="203" t="s">
        <v>7</v>
      </c>
      <c r="C60" s="64">
        <f>+C56+C58</f>
        <v>0</v>
      </c>
      <c r="D60" s="64">
        <f>+D56+D58</f>
        <v>0</v>
      </c>
      <c r="E60" s="64">
        <f>+E56+E58</f>
        <v>0</v>
      </c>
      <c r="F60" s="62"/>
    </row>
    <row r="61" spans="1:6" ht="42" customHeight="1" x14ac:dyDescent="0.15">
      <c r="A61" s="400"/>
      <c r="B61" s="203" t="s">
        <v>15</v>
      </c>
      <c r="C61" s="63" t="str">
        <f>IF(C60=0,"",+C60/C52)</f>
        <v/>
      </c>
      <c r="D61" s="63" t="str">
        <f>IF(D60=0,"",+D60/D52)</f>
        <v/>
      </c>
      <c r="E61" s="63" t="str">
        <f>IF(E60=0,"",+E60/E52)</f>
        <v/>
      </c>
      <c r="F61" s="62"/>
    </row>
    <row r="62" spans="1:6" ht="13.5" x14ac:dyDescent="0.15">
      <c r="A62" s="198" t="str">
        <f ca="1">Translations!$A$30</f>
        <v>Programmatic Gap</v>
      </c>
      <c r="B62" s="204"/>
      <c r="C62" s="204"/>
      <c r="D62" s="204"/>
      <c r="E62" s="204"/>
      <c r="F62" s="205"/>
    </row>
    <row r="63" spans="1:6" ht="42" customHeight="1" x14ac:dyDescent="0.15">
      <c r="A63" s="417" t="str">
        <f ca="1">Translations!$A$31</f>
        <v>D. Expected annual gap in meeting the need: A - C</v>
      </c>
      <c r="B63" s="202" t="s">
        <v>7</v>
      </c>
      <c r="C63" s="65">
        <f>+C52-(C60)</f>
        <v>77726</v>
      </c>
      <c r="D63" s="65">
        <f>+D52-(D60)</f>
        <v>73133</v>
      </c>
      <c r="E63" s="65">
        <f>+E52-(E60)</f>
        <v>68395</v>
      </c>
      <c r="F63" s="401"/>
    </row>
    <row r="64" spans="1:6" ht="42" customHeight="1" x14ac:dyDescent="0.15">
      <c r="A64" s="420"/>
      <c r="B64" s="202" t="s">
        <v>15</v>
      </c>
      <c r="C64" s="63">
        <f>IF(C63=0,"",+C63/C52)</f>
        <v>1</v>
      </c>
      <c r="D64" s="63">
        <f>IF(D63=0,"",+D63/D52)</f>
        <v>1</v>
      </c>
      <c r="E64" s="63">
        <f>IF(E63=0,"",+E63/E52)</f>
        <v>1</v>
      </c>
      <c r="F64" s="402"/>
    </row>
    <row r="65" spans="1:6" ht="15" customHeight="1" x14ac:dyDescent="0.15">
      <c r="A65" s="206" t="str">
        <f ca="1">Translations!$A$32</f>
        <v>Country Need Covered with the Allocation Amount</v>
      </c>
      <c r="B65" s="204"/>
      <c r="C65" s="204"/>
      <c r="D65" s="204"/>
      <c r="E65" s="204"/>
      <c r="F65" s="205"/>
    </row>
    <row r="66" spans="1:6" ht="42" customHeight="1" x14ac:dyDescent="0.15">
      <c r="A66" s="417" t="str">
        <f ca="1">Translations!$A$33</f>
        <v>E. Targets to be financed by allocation amount</v>
      </c>
      <c r="B66" s="203" t="s">
        <v>7</v>
      </c>
      <c r="C66" s="61">
        <v>63735</v>
      </c>
      <c r="D66" s="61">
        <v>60700</v>
      </c>
      <c r="E66" s="61">
        <v>58136</v>
      </c>
      <c r="F66" s="401" t="s">
        <v>2113</v>
      </c>
    </row>
    <row r="67" spans="1:6" ht="42" customHeight="1" x14ac:dyDescent="0.15">
      <c r="A67" s="420"/>
      <c r="B67" s="203" t="s">
        <v>15</v>
      </c>
      <c r="C67" s="63">
        <f>IF(C66=0,"",+C66/C52)</f>
        <v>0.81999588297352233</v>
      </c>
      <c r="D67" s="63">
        <f>IF(D66=0,"",+D66/D52)</f>
        <v>0.82999466725007864</v>
      </c>
      <c r="E67" s="63">
        <f>IF(E66=0,"",+E66/E52)</f>
        <v>0.85000365523795596</v>
      </c>
      <c r="F67" s="402"/>
    </row>
    <row r="68" spans="1:6" ht="42" customHeight="1" x14ac:dyDescent="0.15">
      <c r="A68" s="417" t="str">
        <f ca="1">Translations!$A$34</f>
        <v>F. Coverage from allocation amount and other resources: E + C</v>
      </c>
      <c r="B68" s="203" t="s">
        <v>7</v>
      </c>
      <c r="C68" s="65">
        <f>+C66+C60</f>
        <v>63735</v>
      </c>
      <c r="D68" s="65">
        <f>+D66+D60</f>
        <v>60700</v>
      </c>
      <c r="E68" s="65">
        <f>+E66+E60</f>
        <v>58136</v>
      </c>
      <c r="F68" s="401"/>
    </row>
    <row r="69" spans="1:6" ht="42" customHeight="1" x14ac:dyDescent="0.15">
      <c r="A69" s="420"/>
      <c r="B69" s="203" t="s">
        <v>15</v>
      </c>
      <c r="C69" s="63">
        <f>IF(C68=0,"",+C68/C52)</f>
        <v>0.81999588297352233</v>
      </c>
      <c r="D69" s="63">
        <f>IF(D68=0,"",+D68/D52)</f>
        <v>0.82999466725007864</v>
      </c>
      <c r="E69" s="63">
        <f>IF(E68=0,"",+E68/E52)</f>
        <v>0.85000365523795596</v>
      </c>
      <c r="F69" s="402"/>
    </row>
    <row r="70" spans="1:6" ht="42" customHeight="1" x14ac:dyDescent="0.15">
      <c r="A70" s="417" t="str">
        <f ca="1">Translations!$A$35</f>
        <v xml:space="preserve">G. Remaining gap: A - F </v>
      </c>
      <c r="B70" s="203" t="s">
        <v>7</v>
      </c>
      <c r="C70" s="65">
        <f>+C52-(C68)</f>
        <v>13991</v>
      </c>
      <c r="D70" s="65">
        <f>+D52-(D68)</f>
        <v>12433</v>
      </c>
      <c r="E70" s="65">
        <f>+E52-(E68)</f>
        <v>10259</v>
      </c>
      <c r="F70" s="401"/>
    </row>
    <row r="71" spans="1:6" ht="42" customHeight="1" thickBot="1" x14ac:dyDescent="0.2">
      <c r="A71" s="418"/>
      <c r="B71" s="203" t="s">
        <v>15</v>
      </c>
      <c r="C71" s="63">
        <f>IF(C70=0,"",+C70/C52)</f>
        <v>0.18000411702647762</v>
      </c>
      <c r="D71" s="63">
        <f>IF(D70=0,"",+D70/D52)</f>
        <v>0.17000533274992138</v>
      </c>
      <c r="E71" s="63">
        <f>IF(E70=0,"",+E70/E52)</f>
        <v>0.14999634476204401</v>
      </c>
      <c r="F71" s="402"/>
    </row>
    <row r="72" spans="1:6" ht="13.5" x14ac:dyDescent="0.15">
      <c r="A72" s="207"/>
      <c r="B72" s="207"/>
      <c r="C72" s="207"/>
      <c r="D72" s="207"/>
      <c r="E72" s="207"/>
      <c r="F72" s="207"/>
    </row>
    <row r="73" spans="1:6" ht="14.25" thickBot="1" x14ac:dyDescent="0.2">
      <c r="A73" s="207"/>
      <c r="B73" s="207"/>
      <c r="C73" s="207"/>
      <c r="D73" s="207"/>
      <c r="E73" s="207"/>
      <c r="F73" s="207"/>
    </row>
    <row r="74" spans="1:6" ht="18.75" thickBot="1" x14ac:dyDescent="0.2">
      <c r="A74" s="178" t="str">
        <f ca="1">Translations!$A$3</f>
        <v>HIV/AIDS</v>
      </c>
      <c r="B74" s="179"/>
      <c r="C74" s="179"/>
      <c r="D74" s="179"/>
      <c r="E74" s="179"/>
      <c r="F74" s="180"/>
    </row>
    <row r="75" spans="1:6" ht="14.25" customHeight="1" x14ac:dyDescent="0.15">
      <c r="A75" s="181" t="str">
        <f ca="1">Translations!$A$6</f>
        <v>HIV/AIDS Programmatic Gap Table 3 (Per Priority Intervention)</v>
      </c>
      <c r="B75" s="182"/>
      <c r="C75" s="182"/>
      <c r="D75" s="182"/>
      <c r="E75" s="183"/>
      <c r="F75" s="184"/>
    </row>
    <row r="76" spans="1:6" ht="30" customHeight="1" x14ac:dyDescent="0.15">
      <c r="A76" s="185" t="str">
        <f ca="1">Translations!$A$10</f>
        <v>Priority Module</v>
      </c>
      <c r="B76" s="406" t="s">
        <v>95</v>
      </c>
      <c r="C76" s="407"/>
      <c r="D76" s="407"/>
      <c r="E76" s="407"/>
      <c r="F76" s="408"/>
    </row>
    <row r="77" spans="1:6" ht="30" customHeight="1" x14ac:dyDescent="0.15">
      <c r="A77" s="185" t="str">
        <f ca="1">Translations!$A$11</f>
        <v>Selected coverage indicator</v>
      </c>
      <c r="B77" s="409" t="str">
        <f ca="1">VLOOKUP(B76,HIVModulesIndicators,2,FALSE)</f>
        <v>Percentage of HIV-positive pregnant women who receive antiretrovirals to reduce the risk of mother-to-child transmission</v>
      </c>
      <c r="C77" s="410"/>
      <c r="D77" s="410"/>
      <c r="E77" s="410"/>
      <c r="F77" s="411"/>
    </row>
    <row r="78" spans="1:6" ht="30" customHeight="1" x14ac:dyDescent="0.15">
      <c r="A78" s="186" t="str">
        <f ca="1">Translations!$A$12</f>
        <v>Target Population</v>
      </c>
      <c r="B78" s="421" t="s">
        <v>135</v>
      </c>
      <c r="C78" s="422"/>
      <c r="D78" s="422"/>
      <c r="E78" s="422"/>
      <c r="F78" s="423"/>
    </row>
    <row r="79" spans="1:6" ht="13.5" x14ac:dyDescent="0.15">
      <c r="A79" s="187" t="str">
        <f ca="1">Translations!$A$13</f>
        <v>Current national coverage</v>
      </c>
      <c r="B79" s="188"/>
      <c r="C79" s="188"/>
      <c r="D79" s="188"/>
      <c r="E79" s="188"/>
      <c r="F79" s="189"/>
    </row>
    <row r="80" spans="1:6" ht="19.5" customHeight="1" x14ac:dyDescent="0.15">
      <c r="A80" s="190" t="str">
        <f ca="1">Translations!$A$14</f>
        <v>Insert latest results</v>
      </c>
      <c r="B80" s="54">
        <v>61852</v>
      </c>
      <c r="C80" s="191" t="str">
        <f ca="1">Translations!$A$15</f>
        <v>Year</v>
      </c>
      <c r="D80" s="55">
        <v>2016</v>
      </c>
      <c r="E80" s="192" t="str">
        <f ca="1">Translations!$A$16</f>
        <v>Data source</v>
      </c>
      <c r="F80" s="56" t="s">
        <v>2104</v>
      </c>
    </row>
    <row r="81" spans="1:6" ht="30" customHeight="1" thickBot="1" x14ac:dyDescent="0.2">
      <c r="A81" s="193" t="str">
        <f ca="1">Translations!$A$17</f>
        <v>Comments</v>
      </c>
      <c r="B81" s="428"/>
      <c r="C81" s="429"/>
      <c r="D81" s="429"/>
      <c r="E81" s="429"/>
      <c r="F81" s="430"/>
    </row>
    <row r="82" spans="1:6" ht="14.25" thickBot="1" x14ac:dyDescent="0.2">
      <c r="A82" s="194"/>
      <c r="B82" s="195"/>
      <c r="C82" s="195"/>
      <c r="D82" s="195"/>
      <c r="E82" s="195"/>
      <c r="F82" s="196"/>
    </row>
    <row r="83" spans="1:6" ht="13.5" x14ac:dyDescent="0.15">
      <c r="A83" s="431"/>
      <c r="B83" s="432"/>
      <c r="C83" s="197" t="str">
        <f ca="1">Translations!$A$18</f>
        <v>Year 1</v>
      </c>
      <c r="D83" s="197" t="str">
        <f ca="1">Translations!$A$19</f>
        <v>Year 2</v>
      </c>
      <c r="E83" s="197" t="str">
        <f ca="1">Translations!$A$20</f>
        <v>Year 3</v>
      </c>
      <c r="F83" s="415" t="str">
        <f ca="1">Translations!$A$22</f>
        <v>Comments / Assumptions</v>
      </c>
    </row>
    <row r="84" spans="1:6" ht="39" customHeight="1" x14ac:dyDescent="0.15">
      <c r="A84" s="433"/>
      <c r="B84" s="434"/>
      <c r="C84" s="57">
        <v>2018</v>
      </c>
      <c r="D84" s="57">
        <v>2019</v>
      </c>
      <c r="E84" s="57">
        <v>2020</v>
      </c>
      <c r="F84" s="416"/>
    </row>
    <row r="85" spans="1:6" ht="15" customHeight="1" x14ac:dyDescent="0.15">
      <c r="A85" s="198" t="str">
        <f ca="1">Translations!$A$23</f>
        <v>Current Estimated Country Need</v>
      </c>
      <c r="B85" s="204"/>
      <c r="C85" s="204"/>
      <c r="D85" s="204"/>
      <c r="E85" s="204"/>
      <c r="F85" s="205"/>
    </row>
    <row r="86" spans="1:6" ht="60" customHeight="1" x14ac:dyDescent="0.15">
      <c r="A86" s="201" t="str">
        <f ca="1">Translations!$A$24</f>
        <v>A. Total estimated population in need/at risk</v>
      </c>
      <c r="B86" s="202" t="s">
        <v>7</v>
      </c>
      <c r="C86" s="58">
        <v>59910</v>
      </c>
      <c r="D86" s="58">
        <v>57294</v>
      </c>
      <c r="E86" s="58">
        <v>54674</v>
      </c>
      <c r="F86" s="60" t="s">
        <v>2139</v>
      </c>
    </row>
    <row r="87" spans="1:6" ht="42" customHeight="1" x14ac:dyDescent="0.15">
      <c r="A87" s="399" t="str">
        <f ca="1">Translations!$A$25</f>
        <v>B. Country targets 
(from National Strategic Plan)</v>
      </c>
      <c r="B87" s="203" t="s">
        <v>7</v>
      </c>
      <c r="C87" s="61">
        <v>53919</v>
      </c>
      <c r="D87" s="61">
        <v>53283</v>
      </c>
      <c r="E87" s="61">
        <v>51940</v>
      </c>
      <c r="F87" s="401"/>
    </row>
    <row r="88" spans="1:6" ht="42" customHeight="1" x14ac:dyDescent="0.15">
      <c r="A88" s="400"/>
      <c r="B88" s="203" t="s">
        <v>15</v>
      </c>
      <c r="C88" s="63">
        <f>IF(C87=0,"",+C87/C86)</f>
        <v>0.9</v>
      </c>
      <c r="D88" s="63">
        <f t="shared" ref="D88:E88" si="3">IF(D87=0,"",+D87/D86)</f>
        <v>0.9299926693894649</v>
      </c>
      <c r="E88" s="63">
        <f t="shared" si="3"/>
        <v>0.94999451293119219</v>
      </c>
      <c r="F88" s="402"/>
    </row>
    <row r="89" spans="1:6" ht="40.5" customHeight="1" x14ac:dyDescent="0.15">
      <c r="A89" s="198" t="str">
        <f ca="1">Translations!$A$26</f>
        <v>Country need already covered</v>
      </c>
      <c r="B89" s="199"/>
      <c r="C89" s="199"/>
      <c r="D89" s="199"/>
      <c r="E89" s="199"/>
      <c r="F89" s="200"/>
    </row>
    <row r="90" spans="1:6" ht="42" customHeight="1" x14ac:dyDescent="0.15">
      <c r="A90" s="399" t="str">
        <f ca="1">Translations!$A$27</f>
        <v>C1. Country need planned to be covered by domestic resources</v>
      </c>
      <c r="B90" s="202" t="s">
        <v>7</v>
      </c>
      <c r="C90" s="61">
        <f>C87</f>
        <v>53919</v>
      </c>
      <c r="D90" s="61">
        <f>D87</f>
        <v>53283</v>
      </c>
      <c r="E90" s="61">
        <f>E87</f>
        <v>51940</v>
      </c>
      <c r="F90" s="401" t="s">
        <v>2124</v>
      </c>
    </row>
    <row r="91" spans="1:6" ht="42" customHeight="1" x14ac:dyDescent="0.15">
      <c r="A91" s="400"/>
      <c r="B91" s="202" t="s">
        <v>15</v>
      </c>
      <c r="C91" s="63">
        <f>IF(C90=0,"",+C90/C86)</f>
        <v>0.9</v>
      </c>
      <c r="D91" s="63">
        <f t="shared" ref="D91:E91" si="4">IF(D90=0,"",+D90/D86)</f>
        <v>0.9299926693894649</v>
      </c>
      <c r="E91" s="63">
        <f t="shared" si="4"/>
        <v>0.94999451293119219</v>
      </c>
      <c r="F91" s="402"/>
    </row>
    <row r="92" spans="1:6" ht="42" customHeight="1" x14ac:dyDescent="0.15">
      <c r="A92" s="399" t="str">
        <f ca="1">Translations!$A$28</f>
        <v>C2. Country need planned to be covered by external resources</v>
      </c>
      <c r="B92" s="203" t="s">
        <v>7</v>
      </c>
      <c r="C92" s="61">
        <v>0</v>
      </c>
      <c r="D92" s="61">
        <v>0</v>
      </c>
      <c r="E92" s="61">
        <v>0</v>
      </c>
      <c r="F92" s="62"/>
    </row>
    <row r="93" spans="1:6" ht="42" customHeight="1" x14ac:dyDescent="0.15">
      <c r="A93" s="400"/>
      <c r="B93" s="203" t="s">
        <v>15</v>
      </c>
      <c r="C93" s="63" t="str">
        <f>IF(C92=0,"",+C92/C86)</f>
        <v/>
      </c>
      <c r="D93" s="63" t="str">
        <f>IF(D92=0,"",+D92/D86)</f>
        <v/>
      </c>
      <c r="E93" s="63" t="str">
        <f>IF(E92=0,"",+E92/E86)</f>
        <v/>
      </c>
      <c r="F93" s="62"/>
    </row>
    <row r="94" spans="1:6" ht="42" customHeight="1" x14ac:dyDescent="0.15">
      <c r="A94" s="399" t="str">
        <f ca="1">Translations!$A$29</f>
        <v>C. Total country need already covered</v>
      </c>
      <c r="B94" s="203" t="s">
        <v>7</v>
      </c>
      <c r="C94" s="64">
        <f>+C90+C92</f>
        <v>53919</v>
      </c>
      <c r="D94" s="64">
        <f>+D90+D92</f>
        <v>53283</v>
      </c>
      <c r="E94" s="64">
        <f>+E90+E92</f>
        <v>51940</v>
      </c>
      <c r="F94" s="62"/>
    </row>
    <row r="95" spans="1:6" ht="42" customHeight="1" x14ac:dyDescent="0.15">
      <c r="A95" s="400"/>
      <c r="B95" s="203" t="s">
        <v>15</v>
      </c>
      <c r="C95" s="63">
        <f>IF(C94=0,"",+C94/C86)</f>
        <v>0.9</v>
      </c>
      <c r="D95" s="63">
        <f>IF(D94=0,"",+D94/D86)</f>
        <v>0.9299926693894649</v>
      </c>
      <c r="E95" s="63">
        <f>IF(E94=0,"",+E94/E86)</f>
        <v>0.94999451293119219</v>
      </c>
      <c r="F95" s="62"/>
    </row>
    <row r="96" spans="1:6" ht="13.5" x14ac:dyDescent="0.15">
      <c r="A96" s="198" t="str">
        <f ca="1">Translations!$A$30</f>
        <v>Programmatic Gap</v>
      </c>
      <c r="B96" s="204"/>
      <c r="C96" s="204"/>
      <c r="D96" s="204"/>
      <c r="E96" s="204"/>
      <c r="F96" s="205"/>
    </row>
    <row r="97" spans="1:6" ht="42" customHeight="1" x14ac:dyDescent="0.15">
      <c r="A97" s="417" t="str">
        <f ca="1">Translations!$A$31</f>
        <v>D. Expected annual gap in meeting the need: A - C</v>
      </c>
      <c r="B97" s="202" t="s">
        <v>7</v>
      </c>
      <c r="C97" s="65">
        <f>+C86-(C94)</f>
        <v>5991</v>
      </c>
      <c r="D97" s="65">
        <f>+D86-(D94)</f>
        <v>4011</v>
      </c>
      <c r="E97" s="65">
        <f>+E86-(E94)</f>
        <v>2734</v>
      </c>
      <c r="F97" s="401"/>
    </row>
    <row r="98" spans="1:6" ht="42" customHeight="1" x14ac:dyDescent="0.15">
      <c r="A98" s="420"/>
      <c r="B98" s="202" t="s">
        <v>15</v>
      </c>
      <c r="C98" s="63">
        <f>IF(C97=0,"",+C97/C86)</f>
        <v>0.1</v>
      </c>
      <c r="D98" s="63">
        <f>IF(D97=0,"",+D97/D86)</f>
        <v>7.0007330610535129E-2</v>
      </c>
      <c r="E98" s="63">
        <f>IF(E97=0,"",+E97/E86)</f>
        <v>5.0005487068807843E-2</v>
      </c>
      <c r="F98" s="402"/>
    </row>
    <row r="99" spans="1:6" ht="15" customHeight="1" x14ac:dyDescent="0.15">
      <c r="A99" s="206" t="str">
        <f ca="1">Translations!$A$32</f>
        <v>Country Need Covered with the Allocation Amount</v>
      </c>
      <c r="B99" s="204"/>
      <c r="C99" s="204"/>
      <c r="D99" s="204"/>
      <c r="E99" s="204"/>
      <c r="F99" s="205"/>
    </row>
    <row r="100" spans="1:6" ht="42" customHeight="1" x14ac:dyDescent="0.15">
      <c r="A100" s="417" t="str">
        <f ca="1">Translations!$A$33</f>
        <v>E. Targets to be financed by allocation amount</v>
      </c>
      <c r="B100" s="203" t="s">
        <v>7</v>
      </c>
      <c r="C100" s="61">
        <v>0</v>
      </c>
      <c r="D100" s="61">
        <v>0</v>
      </c>
      <c r="E100" s="61">
        <v>0</v>
      </c>
      <c r="F100" s="401"/>
    </row>
    <row r="101" spans="1:6" ht="42" customHeight="1" x14ac:dyDescent="0.15">
      <c r="A101" s="420"/>
      <c r="B101" s="203" t="s">
        <v>15</v>
      </c>
      <c r="C101" s="63" t="str">
        <f>IF(C100=0,"",+C100/C86)</f>
        <v/>
      </c>
      <c r="D101" s="63" t="str">
        <f>IF(D100=0,"",+D100/D86)</f>
        <v/>
      </c>
      <c r="E101" s="63" t="str">
        <f>IF(E100=0,"",+E100/E86)</f>
        <v/>
      </c>
      <c r="F101" s="402"/>
    </row>
    <row r="102" spans="1:6" ht="42" customHeight="1" x14ac:dyDescent="0.15">
      <c r="A102" s="417" t="str">
        <f ca="1">Translations!$A$34</f>
        <v>F. Coverage from allocation amount and other resources: E + C</v>
      </c>
      <c r="B102" s="203" t="s">
        <v>7</v>
      </c>
      <c r="C102" s="65">
        <f>+C100+C94</f>
        <v>53919</v>
      </c>
      <c r="D102" s="65">
        <f>+D100+D94</f>
        <v>53283</v>
      </c>
      <c r="E102" s="65">
        <f>+E100+E94</f>
        <v>51940</v>
      </c>
      <c r="F102" s="401"/>
    </row>
    <row r="103" spans="1:6" ht="42" customHeight="1" x14ac:dyDescent="0.15">
      <c r="A103" s="420"/>
      <c r="B103" s="203" t="s">
        <v>15</v>
      </c>
      <c r="C103" s="63">
        <f>IF(C102=0,"",+C102/C86)</f>
        <v>0.9</v>
      </c>
      <c r="D103" s="63">
        <f>IF(D102=0,"",+D102/D86)</f>
        <v>0.9299926693894649</v>
      </c>
      <c r="E103" s="63">
        <f>IF(E102=0,"",+E102/E86)</f>
        <v>0.94999451293119219</v>
      </c>
      <c r="F103" s="402"/>
    </row>
    <row r="104" spans="1:6" ht="42" customHeight="1" x14ac:dyDescent="0.15">
      <c r="A104" s="417" t="str">
        <f ca="1">Translations!$A$35</f>
        <v xml:space="preserve">G. Remaining gap: A - F </v>
      </c>
      <c r="B104" s="203" t="s">
        <v>7</v>
      </c>
      <c r="C104" s="65">
        <f>+C86-(C102)</f>
        <v>5991</v>
      </c>
      <c r="D104" s="65">
        <f>+D86-(D102)</f>
        <v>4011</v>
      </c>
      <c r="E104" s="65">
        <f>+E86-(E102)</f>
        <v>2734</v>
      </c>
      <c r="F104" s="401"/>
    </row>
    <row r="105" spans="1:6" ht="42" customHeight="1" thickBot="1" x14ac:dyDescent="0.2">
      <c r="A105" s="418"/>
      <c r="B105" s="203" t="s">
        <v>15</v>
      </c>
      <c r="C105" s="63">
        <f>IF(C104=0,"",+C104/C86)</f>
        <v>0.1</v>
      </c>
      <c r="D105" s="63">
        <f>IF(D104=0,"",+D104/D86)</f>
        <v>7.0007330610535129E-2</v>
      </c>
      <c r="E105" s="63">
        <f>IF(E104=0,"",+E104/E86)</f>
        <v>5.0005487068807843E-2</v>
      </c>
      <c r="F105" s="402"/>
    </row>
    <row r="106" spans="1:6" ht="13.5" x14ac:dyDescent="0.15">
      <c r="A106" s="208"/>
      <c r="B106" s="209"/>
      <c r="C106" s="209"/>
      <c r="D106" s="209"/>
      <c r="E106" s="209"/>
      <c r="F106" s="210"/>
    </row>
    <row r="107" spans="1:6" ht="14.25" thickBot="1" x14ac:dyDescent="0.2">
      <c r="A107" s="208"/>
      <c r="B107" s="209"/>
      <c r="C107" s="209"/>
      <c r="D107" s="209"/>
      <c r="E107" s="209"/>
      <c r="F107" s="210"/>
    </row>
    <row r="108" spans="1:6" ht="18.75" thickBot="1" x14ac:dyDescent="0.2">
      <c r="A108" s="178" t="str">
        <f ca="1">Translations!$A$3</f>
        <v>HIV/AIDS</v>
      </c>
      <c r="B108" s="179"/>
      <c r="C108" s="179"/>
      <c r="D108" s="179"/>
      <c r="E108" s="179"/>
      <c r="F108" s="180"/>
    </row>
    <row r="109" spans="1:6" ht="14.25" customHeight="1" x14ac:dyDescent="0.15">
      <c r="A109" s="181" t="str">
        <f ca="1">Translations!$A$7</f>
        <v>HIV/AIDS Programmatic Gap Table 4 (Per Priority Intervention)</v>
      </c>
      <c r="B109" s="182"/>
      <c r="C109" s="182"/>
      <c r="D109" s="182"/>
      <c r="E109" s="183"/>
      <c r="F109" s="184"/>
    </row>
    <row r="110" spans="1:6" ht="30" customHeight="1" x14ac:dyDescent="0.15">
      <c r="A110" s="185" t="str">
        <f ca="1">Translations!$A$10</f>
        <v>Priority Module</v>
      </c>
      <c r="B110" s="406" t="s">
        <v>128</v>
      </c>
      <c r="C110" s="407"/>
      <c r="D110" s="407"/>
      <c r="E110" s="407"/>
      <c r="F110" s="408"/>
    </row>
    <row r="111" spans="1:6" ht="30" customHeight="1" x14ac:dyDescent="0.15">
      <c r="A111" s="185" t="str">
        <f ca="1">Translations!$A$11</f>
        <v>Selected coverage indicator</v>
      </c>
      <c r="B111" s="409" t="str">
        <f ca="1">VLOOKUP(B110,HIVModulesIndicators,2,FALSE)</f>
        <v xml:space="preserve"> </v>
      </c>
      <c r="C111" s="410"/>
      <c r="D111" s="410"/>
      <c r="E111" s="410"/>
      <c r="F111" s="411"/>
    </row>
    <row r="112" spans="1:6" ht="30" customHeight="1" x14ac:dyDescent="0.15">
      <c r="A112" s="186" t="str">
        <f ca="1">Translations!$A$12</f>
        <v>Target Population</v>
      </c>
      <c r="B112" s="421"/>
      <c r="C112" s="422"/>
      <c r="D112" s="422"/>
      <c r="E112" s="422"/>
      <c r="F112" s="423"/>
    </row>
    <row r="113" spans="1:6" ht="13.5" x14ac:dyDescent="0.15">
      <c r="A113" s="187" t="str">
        <f ca="1">Translations!$A$13</f>
        <v>Current national coverage</v>
      </c>
      <c r="B113" s="188"/>
      <c r="C113" s="188"/>
      <c r="D113" s="188"/>
      <c r="E113" s="188"/>
      <c r="F113" s="189"/>
    </row>
    <row r="114" spans="1:6" ht="28.5" customHeight="1" x14ac:dyDescent="0.15">
      <c r="A114" s="190" t="str">
        <f ca="1">Translations!$A$14</f>
        <v>Insert latest results</v>
      </c>
      <c r="B114" s="54"/>
      <c r="C114" s="191" t="str">
        <f ca="1">Translations!$A$15</f>
        <v>Year</v>
      </c>
      <c r="D114" s="55"/>
      <c r="E114" s="192" t="str">
        <f ca="1">Translations!$A$16</f>
        <v>Data source</v>
      </c>
      <c r="F114" s="56"/>
    </row>
    <row r="115" spans="1:6" ht="30" customHeight="1" thickBot="1" x14ac:dyDescent="0.2">
      <c r="A115" s="193" t="str">
        <f ca="1">Translations!$A$17</f>
        <v>Comments</v>
      </c>
      <c r="B115" s="428"/>
      <c r="C115" s="429"/>
      <c r="D115" s="429"/>
      <c r="E115" s="429"/>
      <c r="F115" s="430"/>
    </row>
    <row r="116" spans="1:6" ht="14.25" thickBot="1" x14ac:dyDescent="0.2">
      <c r="A116" s="194"/>
      <c r="B116" s="195"/>
      <c r="C116" s="195"/>
      <c r="D116" s="195"/>
      <c r="E116" s="195"/>
      <c r="F116" s="196"/>
    </row>
    <row r="117" spans="1:6" ht="13.5" x14ac:dyDescent="0.15">
      <c r="A117" s="431"/>
      <c r="B117" s="432"/>
      <c r="C117" s="197" t="str">
        <f ca="1">Translations!$A$18</f>
        <v>Year 1</v>
      </c>
      <c r="D117" s="197" t="str">
        <f ca="1">Translations!$A$19</f>
        <v>Year 2</v>
      </c>
      <c r="E117" s="197" t="str">
        <f ca="1">Translations!$A$20</f>
        <v>Year 3</v>
      </c>
      <c r="F117" s="415" t="str">
        <f ca="1">Translations!$A$22</f>
        <v>Comments / Assumptions</v>
      </c>
    </row>
    <row r="118" spans="1:6" ht="33.75" customHeight="1" x14ac:dyDescent="0.15">
      <c r="A118" s="433"/>
      <c r="B118" s="434"/>
      <c r="C118" s="57" t="str">
        <f ca="1">Translations!$A$21</f>
        <v>Insert year</v>
      </c>
      <c r="D118" s="57" t="str">
        <f ca="1">Translations!$A$21</f>
        <v>Insert year</v>
      </c>
      <c r="E118" s="57" t="str">
        <f ca="1">Translations!$A$21</f>
        <v>Insert year</v>
      </c>
      <c r="F118" s="416"/>
    </row>
    <row r="119" spans="1:6" ht="15" customHeight="1" x14ac:dyDescent="0.15">
      <c r="A119" s="198" t="str">
        <f ca="1">Translations!$A$23</f>
        <v>Current Estimated Country Need</v>
      </c>
      <c r="B119" s="204"/>
      <c r="C119" s="204"/>
      <c r="D119" s="204"/>
      <c r="E119" s="204"/>
      <c r="F119" s="205"/>
    </row>
    <row r="120" spans="1:6" ht="59.25" customHeight="1" x14ac:dyDescent="0.15">
      <c r="A120" s="201" t="str">
        <f ca="1">Translations!$A$24</f>
        <v>A. Total estimated population in need/at risk</v>
      </c>
      <c r="B120" s="202" t="s">
        <v>7</v>
      </c>
      <c r="C120" s="58"/>
      <c r="D120" s="58"/>
      <c r="E120" s="58"/>
      <c r="F120" s="60"/>
    </row>
    <row r="121" spans="1:6" ht="42" customHeight="1" x14ac:dyDescent="0.15">
      <c r="A121" s="399" t="str">
        <f ca="1">Translations!$A$25</f>
        <v>B. Country targets 
(from National Strategic Plan)</v>
      </c>
      <c r="B121" s="203" t="s">
        <v>7</v>
      </c>
      <c r="C121" s="59"/>
      <c r="D121" s="59"/>
      <c r="E121" s="59"/>
      <c r="F121" s="401"/>
    </row>
    <row r="122" spans="1:6" ht="42" customHeight="1" x14ac:dyDescent="0.15">
      <c r="A122" s="400"/>
      <c r="B122" s="203" t="s">
        <v>15</v>
      </c>
      <c r="C122" s="63" t="str">
        <f>IF(C121=0,"",+C121/C120)</f>
        <v/>
      </c>
      <c r="D122" s="63" t="str">
        <f t="shared" ref="D122:E122" si="5">IF(D121=0,"",+D121/D120)</f>
        <v/>
      </c>
      <c r="E122" s="63" t="str">
        <f t="shared" si="5"/>
        <v/>
      </c>
      <c r="F122" s="402"/>
    </row>
    <row r="123" spans="1:6" ht="15" customHeight="1" x14ac:dyDescent="0.15">
      <c r="A123" s="198" t="str">
        <f ca="1">Translations!$A$26</f>
        <v>Country need already covered</v>
      </c>
      <c r="B123" s="204"/>
      <c r="C123" s="204"/>
      <c r="D123" s="204"/>
      <c r="E123" s="204"/>
      <c r="F123" s="205"/>
    </row>
    <row r="124" spans="1:6" ht="42" customHeight="1" x14ac:dyDescent="0.15">
      <c r="A124" s="399" t="str">
        <f ca="1">Translations!$A$27</f>
        <v>C1. Country need planned to be covered by domestic resources</v>
      </c>
      <c r="B124" s="202" t="s">
        <v>7</v>
      </c>
      <c r="C124" s="61"/>
      <c r="D124" s="61"/>
      <c r="E124" s="61"/>
      <c r="F124" s="401"/>
    </row>
    <row r="125" spans="1:6" ht="42" customHeight="1" x14ac:dyDescent="0.15">
      <c r="A125" s="400"/>
      <c r="B125" s="202" t="s">
        <v>15</v>
      </c>
      <c r="C125" s="63" t="str">
        <f>IF(C124=0,"",+C124/C120)</f>
        <v/>
      </c>
      <c r="D125" s="63" t="str">
        <f t="shared" ref="D125:E125" si="6">IF(D124=0,"",+D124/D120)</f>
        <v/>
      </c>
      <c r="E125" s="63" t="str">
        <f t="shared" si="6"/>
        <v/>
      </c>
      <c r="F125" s="402"/>
    </row>
    <row r="126" spans="1:6" ht="42" customHeight="1" x14ac:dyDescent="0.15">
      <c r="A126" s="399" t="str">
        <f ca="1">Translations!$A$28</f>
        <v>C2. Country need planned to be covered by external resources</v>
      </c>
      <c r="B126" s="203" t="s">
        <v>7</v>
      </c>
      <c r="C126" s="61"/>
      <c r="D126" s="61"/>
      <c r="E126" s="61"/>
      <c r="F126" s="62"/>
    </row>
    <row r="127" spans="1:6" ht="42" customHeight="1" x14ac:dyDescent="0.15">
      <c r="A127" s="400"/>
      <c r="B127" s="203" t="s">
        <v>15</v>
      </c>
      <c r="C127" s="63" t="str">
        <f>IF(C126=0,"",+C126/C120)</f>
        <v/>
      </c>
      <c r="D127" s="63" t="str">
        <f>IF(D126=0,"",+D126/D120)</f>
        <v/>
      </c>
      <c r="E127" s="63" t="str">
        <f>IF(E126=0,"",+E126/E120)</f>
        <v/>
      </c>
      <c r="F127" s="62"/>
    </row>
    <row r="128" spans="1:6" ht="42" customHeight="1" x14ac:dyDescent="0.15">
      <c r="A128" s="399" t="str">
        <f ca="1">Translations!$A$29</f>
        <v>C. Total country need already covered</v>
      </c>
      <c r="B128" s="203" t="s">
        <v>7</v>
      </c>
      <c r="C128" s="64">
        <f>+C124+C126</f>
        <v>0</v>
      </c>
      <c r="D128" s="64">
        <f>+D124+D126</f>
        <v>0</v>
      </c>
      <c r="E128" s="64">
        <f>+E124+E126</f>
        <v>0</v>
      </c>
      <c r="F128" s="62"/>
    </row>
    <row r="129" spans="1:6" ht="42" customHeight="1" x14ac:dyDescent="0.15">
      <c r="A129" s="400"/>
      <c r="B129" s="203" t="s">
        <v>15</v>
      </c>
      <c r="C129" s="63" t="str">
        <f>IF(C128=0,"",+C128/C120)</f>
        <v/>
      </c>
      <c r="D129" s="63" t="str">
        <f>IF(D128=0,"",+D128/D120)</f>
        <v/>
      </c>
      <c r="E129" s="63" t="str">
        <f>IF(E128=0,"",+E128/E120)</f>
        <v/>
      </c>
      <c r="F129" s="62"/>
    </row>
    <row r="130" spans="1:6" ht="13.5" x14ac:dyDescent="0.15">
      <c r="A130" s="198" t="str">
        <f ca="1">Translations!$A$30</f>
        <v>Programmatic Gap</v>
      </c>
      <c r="B130" s="204"/>
      <c r="C130" s="204"/>
      <c r="D130" s="204"/>
      <c r="E130" s="204"/>
      <c r="F130" s="205"/>
    </row>
    <row r="131" spans="1:6" ht="42" customHeight="1" x14ac:dyDescent="0.15">
      <c r="A131" s="417" t="str">
        <f ca="1">Translations!$A$31</f>
        <v>D. Expected annual gap in meeting the need: A - C</v>
      </c>
      <c r="B131" s="202" t="s">
        <v>7</v>
      </c>
      <c r="C131" s="65">
        <f>+C120-(C128)</f>
        <v>0</v>
      </c>
      <c r="D131" s="65">
        <f>+D120-(D128)</f>
        <v>0</v>
      </c>
      <c r="E131" s="65">
        <f>+E120-(E128)</f>
        <v>0</v>
      </c>
      <c r="F131" s="401"/>
    </row>
    <row r="132" spans="1:6" ht="42" customHeight="1" x14ac:dyDescent="0.15">
      <c r="A132" s="420"/>
      <c r="B132" s="202" t="s">
        <v>15</v>
      </c>
      <c r="C132" s="63" t="str">
        <f>IF(C131=0,"",+C131/C120)</f>
        <v/>
      </c>
      <c r="D132" s="63" t="str">
        <f>IF(D131=0,"",+D131/D120)</f>
        <v/>
      </c>
      <c r="E132" s="63" t="str">
        <f>IF(E131=0,"",+E131/E120)</f>
        <v/>
      </c>
      <c r="F132" s="402"/>
    </row>
    <row r="133" spans="1:6" ht="15" customHeight="1" x14ac:dyDescent="0.15">
      <c r="A133" s="206" t="str">
        <f ca="1">Translations!$A$32</f>
        <v>Country Need Covered with the Allocation Amount</v>
      </c>
      <c r="B133" s="204"/>
      <c r="C133" s="204"/>
      <c r="D133" s="204"/>
      <c r="E133" s="204"/>
      <c r="F133" s="205"/>
    </row>
    <row r="134" spans="1:6" ht="42" customHeight="1" x14ac:dyDescent="0.15">
      <c r="A134" s="417" t="str">
        <f ca="1">Translations!$A$33</f>
        <v>E. Targets to be financed by allocation amount</v>
      </c>
      <c r="B134" s="203" t="s">
        <v>7</v>
      </c>
      <c r="C134" s="61"/>
      <c r="D134" s="61"/>
      <c r="E134" s="61"/>
      <c r="F134" s="401"/>
    </row>
    <row r="135" spans="1:6" ht="42" customHeight="1" x14ac:dyDescent="0.15">
      <c r="A135" s="420"/>
      <c r="B135" s="203" t="s">
        <v>15</v>
      </c>
      <c r="C135" s="63" t="str">
        <f>IF(C134=0,"",+C134/C120)</f>
        <v/>
      </c>
      <c r="D135" s="63" t="str">
        <f>IF(D134=0,"",+D134/D120)</f>
        <v/>
      </c>
      <c r="E135" s="63" t="str">
        <f>IF(E134=0,"",+E134/E120)</f>
        <v/>
      </c>
      <c r="F135" s="402"/>
    </row>
    <row r="136" spans="1:6" ht="42" customHeight="1" x14ac:dyDescent="0.15">
      <c r="A136" s="417" t="str">
        <f ca="1">Translations!$A$34</f>
        <v>F. Coverage from allocation amount and other resources: E + C</v>
      </c>
      <c r="B136" s="203" t="s">
        <v>7</v>
      </c>
      <c r="C136" s="65">
        <f>+C134+C128</f>
        <v>0</v>
      </c>
      <c r="D136" s="65">
        <f>+D134+D128</f>
        <v>0</v>
      </c>
      <c r="E136" s="65">
        <f>+E134+E128</f>
        <v>0</v>
      </c>
      <c r="F136" s="401"/>
    </row>
    <row r="137" spans="1:6" ht="42" customHeight="1" x14ac:dyDescent="0.15">
      <c r="A137" s="420"/>
      <c r="B137" s="203" t="s">
        <v>15</v>
      </c>
      <c r="C137" s="63" t="str">
        <f>IF(C136=0,"",+C136/C120)</f>
        <v/>
      </c>
      <c r="D137" s="63" t="str">
        <f>IF(D136=0,"",+D136/D120)</f>
        <v/>
      </c>
      <c r="E137" s="63" t="str">
        <f>IF(E136=0,"",+E136/E120)</f>
        <v/>
      </c>
      <c r="F137" s="402"/>
    </row>
    <row r="138" spans="1:6" ht="42" customHeight="1" x14ac:dyDescent="0.15">
      <c r="A138" s="417" t="str">
        <f ca="1">Translations!$A$35</f>
        <v xml:space="preserve">G. Remaining gap: A - F </v>
      </c>
      <c r="B138" s="203" t="s">
        <v>7</v>
      </c>
      <c r="C138" s="65">
        <f>+C120-(C136)</f>
        <v>0</v>
      </c>
      <c r="D138" s="65">
        <f>+D120-(D136)</f>
        <v>0</v>
      </c>
      <c r="E138" s="65">
        <f>+E120-(E136)</f>
        <v>0</v>
      </c>
      <c r="F138" s="401"/>
    </row>
    <row r="139" spans="1:6" ht="42" customHeight="1" thickBot="1" x14ac:dyDescent="0.2">
      <c r="A139" s="418"/>
      <c r="B139" s="203" t="s">
        <v>15</v>
      </c>
      <c r="C139" s="63" t="str">
        <f>IF(C138=0,"",+C138/C120)</f>
        <v/>
      </c>
      <c r="D139" s="63" t="str">
        <f>IF(D138=0,"",+D138/D120)</f>
        <v/>
      </c>
      <c r="E139" s="63" t="str">
        <f>IF(E138=0,"",+E138/E120)</f>
        <v/>
      </c>
      <c r="F139" s="402"/>
    </row>
    <row r="140" spans="1:6" ht="13.5" x14ac:dyDescent="0.15">
      <c r="A140" s="207"/>
      <c r="B140" s="207"/>
      <c r="C140" s="207"/>
      <c r="D140" s="207"/>
      <c r="E140" s="207"/>
      <c r="F140" s="207"/>
    </row>
    <row r="141" spans="1:6" ht="14.25" thickBot="1" x14ac:dyDescent="0.2">
      <c r="A141" s="207"/>
      <c r="B141" s="207"/>
      <c r="C141" s="207"/>
      <c r="D141" s="207"/>
      <c r="E141" s="207"/>
      <c r="F141" s="207"/>
    </row>
    <row r="142" spans="1:6" ht="18.75" thickBot="1" x14ac:dyDescent="0.2">
      <c r="A142" s="178" t="str">
        <f ca="1">Translations!$A$3</f>
        <v>HIV/AIDS</v>
      </c>
      <c r="B142" s="179"/>
      <c r="C142" s="179"/>
      <c r="D142" s="179"/>
      <c r="E142" s="179"/>
      <c r="F142" s="180"/>
    </row>
    <row r="143" spans="1:6" ht="14.25" customHeight="1" x14ac:dyDescent="0.15">
      <c r="A143" s="181" t="str">
        <f ca="1">Translations!$A$8</f>
        <v>HIV/AIDS Programmatic Gap Table 5 (Per Priority Intervention)</v>
      </c>
      <c r="B143" s="182"/>
      <c r="C143" s="182"/>
      <c r="D143" s="182"/>
      <c r="E143" s="183"/>
      <c r="F143" s="184"/>
    </row>
    <row r="144" spans="1:6" ht="30" customHeight="1" x14ac:dyDescent="0.15">
      <c r="A144" s="185" t="str">
        <f ca="1">Translations!$A$10</f>
        <v>Priority Module</v>
      </c>
      <c r="B144" s="406" t="s">
        <v>128</v>
      </c>
      <c r="C144" s="407"/>
      <c r="D144" s="407"/>
      <c r="E144" s="407"/>
      <c r="F144" s="408"/>
    </row>
    <row r="145" spans="1:6" ht="30" customHeight="1" x14ac:dyDescent="0.15">
      <c r="A145" s="185" t="str">
        <f ca="1">Translations!$A$11</f>
        <v>Selected coverage indicator</v>
      </c>
      <c r="B145" s="409" t="str">
        <f ca="1">VLOOKUP(B144,HIVModulesIndicators,2,FALSE)</f>
        <v xml:space="preserve"> </v>
      </c>
      <c r="C145" s="410"/>
      <c r="D145" s="410"/>
      <c r="E145" s="410"/>
      <c r="F145" s="411"/>
    </row>
    <row r="146" spans="1:6" ht="30" customHeight="1" x14ac:dyDescent="0.15">
      <c r="A146" s="186" t="str">
        <f ca="1">Translations!$A$12</f>
        <v>Target Population</v>
      </c>
      <c r="B146" s="421"/>
      <c r="C146" s="422"/>
      <c r="D146" s="422"/>
      <c r="E146" s="422"/>
      <c r="F146" s="423"/>
    </row>
    <row r="147" spans="1:6" ht="13.5" x14ac:dyDescent="0.15">
      <c r="A147" s="187" t="str">
        <f ca="1">Translations!$A$13</f>
        <v>Current national coverage</v>
      </c>
      <c r="B147" s="188"/>
      <c r="C147" s="188"/>
      <c r="D147" s="188"/>
      <c r="E147" s="188"/>
      <c r="F147" s="189"/>
    </row>
    <row r="148" spans="1:6" ht="13.5" x14ac:dyDescent="0.15">
      <c r="A148" s="190" t="str">
        <f ca="1">Translations!$A$14</f>
        <v>Insert latest results</v>
      </c>
      <c r="B148" s="54"/>
      <c r="C148" s="191" t="str">
        <f ca="1">Translations!$A$15</f>
        <v>Year</v>
      </c>
      <c r="D148" s="55"/>
      <c r="E148" s="192" t="str">
        <f ca="1">Translations!$A$16</f>
        <v>Data source</v>
      </c>
      <c r="F148" s="56"/>
    </row>
    <row r="149" spans="1:6" ht="30" customHeight="1" thickBot="1" x14ac:dyDescent="0.2">
      <c r="A149" s="193" t="str">
        <f ca="1">Translations!$A$17</f>
        <v>Comments</v>
      </c>
      <c r="B149" s="428"/>
      <c r="C149" s="429"/>
      <c r="D149" s="429"/>
      <c r="E149" s="429"/>
      <c r="F149" s="430"/>
    </row>
    <row r="150" spans="1:6" ht="14.25" thickBot="1" x14ac:dyDescent="0.2">
      <c r="A150" s="194"/>
      <c r="B150" s="195"/>
      <c r="C150" s="195"/>
      <c r="D150" s="195"/>
      <c r="E150" s="195"/>
      <c r="F150" s="196"/>
    </row>
    <row r="151" spans="1:6" ht="13.5" x14ac:dyDescent="0.15">
      <c r="A151" s="431"/>
      <c r="B151" s="432"/>
      <c r="C151" s="197" t="str">
        <f ca="1">Translations!$A$18</f>
        <v>Year 1</v>
      </c>
      <c r="D151" s="197" t="str">
        <f ca="1">Translations!$A$19</f>
        <v>Year 2</v>
      </c>
      <c r="E151" s="197" t="str">
        <f ca="1">Translations!$A$20</f>
        <v>Year 3</v>
      </c>
      <c r="F151" s="415" t="str">
        <f ca="1">Translations!$A$22</f>
        <v>Comments / Assumptions</v>
      </c>
    </row>
    <row r="152" spans="1:6" ht="39" customHeight="1" x14ac:dyDescent="0.15">
      <c r="A152" s="433"/>
      <c r="B152" s="434"/>
      <c r="C152" s="57" t="str">
        <f ca="1">Translations!$A$21</f>
        <v>Insert year</v>
      </c>
      <c r="D152" s="57" t="str">
        <f ca="1">Translations!$A$21</f>
        <v>Insert year</v>
      </c>
      <c r="E152" s="57" t="str">
        <f ca="1">Translations!$A$21</f>
        <v>Insert year</v>
      </c>
      <c r="F152" s="416"/>
    </row>
    <row r="153" spans="1:6" ht="15" customHeight="1" x14ac:dyDescent="0.15">
      <c r="A153" s="198" t="str">
        <f ca="1">Translations!$A$23</f>
        <v>Current Estimated Country Need</v>
      </c>
      <c r="B153" s="211"/>
      <c r="C153" s="211"/>
      <c r="D153" s="211"/>
      <c r="E153" s="211"/>
      <c r="F153" s="212"/>
    </row>
    <row r="154" spans="1:6" ht="57.75" customHeight="1" x14ac:dyDescent="0.15">
      <c r="A154" s="201" t="str">
        <f ca="1">Translations!$A$24</f>
        <v>A. Total estimated population in need/at risk</v>
      </c>
      <c r="B154" s="202" t="s">
        <v>7</v>
      </c>
      <c r="C154" s="58"/>
      <c r="D154" s="58"/>
      <c r="E154" s="58"/>
      <c r="F154" s="60"/>
    </row>
    <row r="155" spans="1:6" ht="42" customHeight="1" x14ac:dyDescent="0.15">
      <c r="A155" s="399" t="str">
        <f ca="1">Translations!$A$25</f>
        <v>B. Country targets 
(from National Strategic Plan)</v>
      </c>
      <c r="B155" s="203" t="s">
        <v>7</v>
      </c>
      <c r="C155" s="59"/>
      <c r="D155" s="59"/>
      <c r="E155" s="59"/>
      <c r="F155" s="401"/>
    </row>
    <row r="156" spans="1:6" ht="28.5" customHeight="1" x14ac:dyDescent="0.15">
      <c r="A156" s="400"/>
      <c r="B156" s="203" t="s">
        <v>15</v>
      </c>
      <c r="C156" s="63" t="str">
        <f>IF(C155=0,"",+C155/C154)</f>
        <v/>
      </c>
      <c r="D156" s="63" t="str">
        <f t="shared" ref="D156:E156" si="7">IF(D155=0,"",+D155/D154)</f>
        <v/>
      </c>
      <c r="E156" s="63" t="str">
        <f t="shared" si="7"/>
        <v/>
      </c>
      <c r="F156" s="402"/>
    </row>
    <row r="157" spans="1:6" ht="15" customHeight="1" x14ac:dyDescent="0.15">
      <c r="A157" s="198" t="str">
        <f ca="1">Translations!$A$26</f>
        <v>Country need already covered</v>
      </c>
      <c r="B157" s="199"/>
      <c r="C157" s="199"/>
      <c r="D157" s="199"/>
      <c r="E157" s="199"/>
      <c r="F157" s="200"/>
    </row>
    <row r="158" spans="1:6" ht="42" customHeight="1" x14ac:dyDescent="0.15">
      <c r="A158" s="399" t="str">
        <f ca="1">Translations!$A$27</f>
        <v>C1. Country need planned to be covered by domestic resources</v>
      </c>
      <c r="B158" s="202" t="s">
        <v>7</v>
      </c>
      <c r="C158" s="61"/>
      <c r="D158" s="61"/>
      <c r="E158" s="61"/>
      <c r="F158" s="401"/>
    </row>
    <row r="159" spans="1:6" ht="42" customHeight="1" x14ac:dyDescent="0.15">
      <c r="A159" s="400"/>
      <c r="B159" s="202" t="s">
        <v>15</v>
      </c>
      <c r="C159" s="63" t="str">
        <f>IF(C158=0,"",+C158/C154)</f>
        <v/>
      </c>
      <c r="D159" s="63" t="str">
        <f t="shared" ref="D159:E159" si="8">IF(D158=0,"",+D158/D154)</f>
        <v/>
      </c>
      <c r="E159" s="63" t="str">
        <f t="shared" si="8"/>
        <v/>
      </c>
      <c r="F159" s="402"/>
    </row>
    <row r="160" spans="1:6" ht="42" customHeight="1" x14ac:dyDescent="0.15">
      <c r="A160" s="399" t="str">
        <f ca="1">Translations!$A$28</f>
        <v>C2. Country need planned to be covered by external resources</v>
      </c>
      <c r="B160" s="203" t="s">
        <v>7</v>
      </c>
      <c r="C160" s="61"/>
      <c r="D160" s="61"/>
      <c r="E160" s="61"/>
      <c r="F160" s="62"/>
    </row>
    <row r="161" spans="1:6" ht="42" customHeight="1" x14ac:dyDescent="0.15">
      <c r="A161" s="400"/>
      <c r="B161" s="203" t="s">
        <v>15</v>
      </c>
      <c r="C161" s="63" t="str">
        <f>IF(C160=0,"",+C160/C154)</f>
        <v/>
      </c>
      <c r="D161" s="63" t="str">
        <f>IF(D160=0,"",+D160/D154)</f>
        <v/>
      </c>
      <c r="E161" s="63" t="str">
        <f>IF(E160=0,"",+E160/E154)</f>
        <v/>
      </c>
      <c r="F161" s="62"/>
    </row>
    <row r="162" spans="1:6" ht="42" customHeight="1" x14ac:dyDescent="0.15">
      <c r="A162" s="399" t="str">
        <f ca="1">Translations!$A$29</f>
        <v>C. Total country need already covered</v>
      </c>
      <c r="B162" s="203" t="s">
        <v>7</v>
      </c>
      <c r="C162" s="64">
        <f>+C158+C160</f>
        <v>0</v>
      </c>
      <c r="D162" s="64">
        <f>+D158+D160</f>
        <v>0</v>
      </c>
      <c r="E162" s="64">
        <f>+E158+E160</f>
        <v>0</v>
      </c>
      <c r="F162" s="62"/>
    </row>
    <row r="163" spans="1:6" ht="42" customHeight="1" x14ac:dyDescent="0.15">
      <c r="A163" s="400"/>
      <c r="B163" s="203" t="s">
        <v>15</v>
      </c>
      <c r="C163" s="63" t="str">
        <f>IF(C162=0,"",+C162/C154)</f>
        <v/>
      </c>
      <c r="D163" s="63" t="str">
        <f>IF(D162=0,"",+D162/D154)</f>
        <v/>
      </c>
      <c r="E163" s="63" t="str">
        <f>IF(E162=0,"",+E162/E154)</f>
        <v/>
      </c>
      <c r="F163" s="62"/>
    </row>
    <row r="164" spans="1:6" ht="13.5" x14ac:dyDescent="0.15">
      <c r="A164" s="198" t="str">
        <f ca="1">Translations!$A$30</f>
        <v>Programmatic Gap</v>
      </c>
      <c r="B164" s="199"/>
      <c r="C164" s="199"/>
      <c r="D164" s="199"/>
      <c r="E164" s="199"/>
      <c r="F164" s="200"/>
    </row>
    <row r="165" spans="1:6" ht="42" customHeight="1" x14ac:dyDescent="0.15">
      <c r="A165" s="417" t="str">
        <f ca="1">Translations!$A$31</f>
        <v>D. Expected annual gap in meeting the need: A - C</v>
      </c>
      <c r="B165" s="202" t="s">
        <v>7</v>
      </c>
      <c r="C165" s="65">
        <f>+C154-(C162)</f>
        <v>0</v>
      </c>
      <c r="D165" s="65">
        <f>+D154-(D162)</f>
        <v>0</v>
      </c>
      <c r="E165" s="65">
        <f>+E154-(E162)</f>
        <v>0</v>
      </c>
      <c r="F165" s="401"/>
    </row>
    <row r="166" spans="1:6" ht="42" customHeight="1" x14ac:dyDescent="0.15">
      <c r="A166" s="420"/>
      <c r="B166" s="202" t="s">
        <v>15</v>
      </c>
      <c r="C166" s="63" t="str">
        <f>IF(C165=0,"",+C165/C154)</f>
        <v/>
      </c>
      <c r="D166" s="63" t="str">
        <f>IF(D165=0,"",+D165/D154)</f>
        <v/>
      </c>
      <c r="E166" s="63" t="str">
        <f>IF(E165=0,"",+E165/E154)</f>
        <v/>
      </c>
      <c r="F166" s="402"/>
    </row>
    <row r="167" spans="1:6" ht="15" customHeight="1" x14ac:dyDescent="0.15">
      <c r="A167" s="206" t="str">
        <f ca="1">Translations!$A$32</f>
        <v>Country Need Covered with the Allocation Amount</v>
      </c>
      <c r="B167" s="204"/>
      <c r="C167" s="204"/>
      <c r="D167" s="204"/>
      <c r="E167" s="204"/>
      <c r="F167" s="205"/>
    </row>
    <row r="168" spans="1:6" ht="42" customHeight="1" x14ac:dyDescent="0.15">
      <c r="A168" s="417" t="str">
        <f ca="1">Translations!$A$33</f>
        <v>E. Targets to be financed by allocation amount</v>
      </c>
      <c r="B168" s="203" t="s">
        <v>7</v>
      </c>
      <c r="C168" s="61"/>
      <c r="D168" s="61"/>
      <c r="E168" s="61"/>
      <c r="F168" s="401"/>
    </row>
    <row r="169" spans="1:6" ht="42" customHeight="1" x14ac:dyDescent="0.15">
      <c r="A169" s="420"/>
      <c r="B169" s="203" t="s">
        <v>15</v>
      </c>
      <c r="C169" s="63" t="str">
        <f>IF(C168=0,"",+C168/C154)</f>
        <v/>
      </c>
      <c r="D169" s="63" t="str">
        <f>IF(D168=0,"",+D168/D154)</f>
        <v/>
      </c>
      <c r="E169" s="63" t="str">
        <f>IF(E168=0,"",+E168/E154)</f>
        <v/>
      </c>
      <c r="F169" s="402"/>
    </row>
    <row r="170" spans="1:6" ht="42" customHeight="1" x14ac:dyDescent="0.15">
      <c r="A170" s="417" t="str">
        <f ca="1">Translations!$A$34</f>
        <v>F. Coverage from allocation amount and other resources: E + C</v>
      </c>
      <c r="B170" s="203" t="s">
        <v>7</v>
      </c>
      <c r="C170" s="65">
        <f>+C168+C162</f>
        <v>0</v>
      </c>
      <c r="D170" s="65">
        <f>+D168+D162</f>
        <v>0</v>
      </c>
      <c r="E170" s="65">
        <f>+E168+E162</f>
        <v>0</v>
      </c>
      <c r="F170" s="401"/>
    </row>
    <row r="171" spans="1:6" ht="42" customHeight="1" x14ac:dyDescent="0.15">
      <c r="A171" s="420"/>
      <c r="B171" s="203" t="s">
        <v>15</v>
      </c>
      <c r="C171" s="63" t="str">
        <f>IF(C170=0,"",+C170/C154)</f>
        <v/>
      </c>
      <c r="D171" s="63" t="str">
        <f>IF(D170=0,"",+D170/D154)</f>
        <v/>
      </c>
      <c r="E171" s="63" t="str">
        <f>IF(E170=0,"",+E170/E154)</f>
        <v/>
      </c>
      <c r="F171" s="402"/>
    </row>
    <row r="172" spans="1:6" ht="42" customHeight="1" x14ac:dyDescent="0.15">
      <c r="A172" s="417" t="str">
        <f ca="1">Translations!$A$35</f>
        <v xml:space="preserve">G. Remaining gap: A - F </v>
      </c>
      <c r="B172" s="203" t="s">
        <v>7</v>
      </c>
      <c r="C172" s="65">
        <f>+C154-(C170)</f>
        <v>0</v>
      </c>
      <c r="D172" s="65">
        <f>+D154-(D170)</f>
        <v>0</v>
      </c>
      <c r="E172" s="65">
        <f>+E154-(E170)</f>
        <v>0</v>
      </c>
      <c r="F172" s="401"/>
    </row>
    <row r="173" spans="1:6" ht="42" customHeight="1" thickBot="1" x14ac:dyDescent="0.2">
      <c r="A173" s="418"/>
      <c r="B173" s="203" t="s">
        <v>15</v>
      </c>
      <c r="C173" s="63" t="str">
        <f>IF(C172=0,"",+C172/C154)</f>
        <v/>
      </c>
      <c r="D173" s="63" t="str">
        <f>IF(D172=0,"",+D172/D154)</f>
        <v/>
      </c>
      <c r="E173" s="63" t="str">
        <f>IF(E172=0,"",+E172/E154)</f>
        <v/>
      </c>
      <c r="F173" s="402"/>
    </row>
    <row r="174" spans="1:6" ht="13.5" x14ac:dyDescent="0.15">
      <c r="A174" s="213"/>
      <c r="B174" s="213"/>
      <c r="C174" s="213"/>
      <c r="D174" s="213"/>
      <c r="E174" s="213"/>
      <c r="F174" s="213"/>
    </row>
    <row r="175" spans="1:6" ht="14.25" thickBot="1" x14ac:dyDescent="0.2">
      <c r="A175" s="213"/>
      <c r="B175" s="213"/>
      <c r="C175" s="213"/>
      <c r="D175" s="213"/>
      <c r="E175" s="213"/>
      <c r="F175" s="213"/>
    </row>
    <row r="176" spans="1:6" ht="18.75" thickBot="1" x14ac:dyDescent="0.2">
      <c r="A176" s="178" t="str">
        <f ca="1">Translations!$A$3</f>
        <v>HIV/AIDS</v>
      </c>
      <c r="B176" s="179"/>
      <c r="C176" s="179"/>
      <c r="D176" s="179"/>
      <c r="E176" s="179"/>
      <c r="F176" s="180"/>
    </row>
    <row r="177" spans="1:6" ht="14.25" customHeight="1" x14ac:dyDescent="0.15">
      <c r="A177" s="181" t="str">
        <f ca="1">Translations!$A$9</f>
        <v>HIV/AIDS Programmatic Gap Table 6 (Per Priority Intervention)</v>
      </c>
      <c r="B177" s="182"/>
      <c r="C177" s="182"/>
      <c r="D177" s="182"/>
      <c r="E177" s="183"/>
      <c r="F177" s="184"/>
    </row>
    <row r="178" spans="1:6" ht="30" customHeight="1" x14ac:dyDescent="0.15">
      <c r="A178" s="185" t="str">
        <f ca="1">Translations!$A$10</f>
        <v>Priority Module</v>
      </c>
      <c r="B178" s="406" t="s">
        <v>128</v>
      </c>
      <c r="C178" s="407"/>
      <c r="D178" s="407"/>
      <c r="E178" s="407"/>
      <c r="F178" s="408"/>
    </row>
    <row r="179" spans="1:6" ht="30" customHeight="1" x14ac:dyDescent="0.15">
      <c r="A179" s="185" t="str">
        <f ca="1">Translations!$A$11</f>
        <v>Selected coverage indicator</v>
      </c>
      <c r="B179" s="409" t="str">
        <f ca="1">VLOOKUP(B178,HIVModulesIndicators,2,FALSE)</f>
        <v xml:space="preserve"> </v>
      </c>
      <c r="C179" s="410"/>
      <c r="D179" s="410"/>
      <c r="E179" s="410"/>
      <c r="F179" s="411"/>
    </row>
    <row r="180" spans="1:6" ht="30" customHeight="1" x14ac:dyDescent="0.15">
      <c r="A180" s="186" t="str">
        <f ca="1">Translations!$A$12</f>
        <v>Target Population</v>
      </c>
      <c r="B180" s="421"/>
      <c r="C180" s="422"/>
      <c r="D180" s="422"/>
      <c r="E180" s="422"/>
      <c r="F180" s="423"/>
    </row>
    <row r="181" spans="1:6" ht="13.5" x14ac:dyDescent="0.15">
      <c r="A181" s="187" t="str">
        <f ca="1">Translations!$A$13</f>
        <v>Current national coverage</v>
      </c>
      <c r="B181" s="188"/>
      <c r="C181" s="188"/>
      <c r="D181" s="188"/>
      <c r="E181" s="188"/>
      <c r="F181" s="189"/>
    </row>
    <row r="182" spans="1:6" ht="27.75" customHeight="1" x14ac:dyDescent="0.15">
      <c r="A182" s="190" t="str">
        <f ca="1">Translations!$A$14</f>
        <v>Insert latest results</v>
      </c>
      <c r="B182" s="54"/>
      <c r="C182" s="191" t="str">
        <f ca="1">Translations!$A$15</f>
        <v>Year</v>
      </c>
      <c r="D182" s="55"/>
      <c r="E182" s="192" t="str">
        <f ca="1">Translations!$A$16</f>
        <v>Data source</v>
      </c>
      <c r="F182" s="56"/>
    </row>
    <row r="183" spans="1:6" ht="30" customHeight="1" thickBot="1" x14ac:dyDescent="0.2">
      <c r="A183" s="193" t="str">
        <f ca="1">Translations!$A$17</f>
        <v>Comments</v>
      </c>
      <c r="B183" s="428"/>
      <c r="C183" s="429"/>
      <c r="D183" s="429"/>
      <c r="E183" s="429"/>
      <c r="F183" s="430"/>
    </row>
    <row r="184" spans="1:6" ht="14.25" thickBot="1" x14ac:dyDescent="0.2">
      <c r="A184" s="194"/>
      <c r="B184" s="195"/>
      <c r="C184" s="195"/>
      <c r="D184" s="195"/>
      <c r="E184" s="195"/>
      <c r="F184" s="196"/>
    </row>
    <row r="185" spans="1:6" ht="13.5" x14ac:dyDescent="0.15">
      <c r="A185" s="431"/>
      <c r="B185" s="432"/>
      <c r="C185" s="197" t="str">
        <f ca="1">Translations!$A$18</f>
        <v>Year 1</v>
      </c>
      <c r="D185" s="197" t="str">
        <f ca="1">Translations!$A$19</f>
        <v>Year 2</v>
      </c>
      <c r="E185" s="197" t="str">
        <f ca="1">Translations!$A$20</f>
        <v>Year 3</v>
      </c>
      <c r="F185" s="415" t="str">
        <f ca="1">Translations!$A$22</f>
        <v>Comments / Assumptions</v>
      </c>
    </row>
    <row r="186" spans="1:6" ht="39.75" customHeight="1" x14ac:dyDescent="0.15">
      <c r="A186" s="433"/>
      <c r="B186" s="434"/>
      <c r="C186" s="57" t="str">
        <f ca="1">Translations!$A$21</f>
        <v>Insert year</v>
      </c>
      <c r="D186" s="57" t="str">
        <f ca="1">Translations!$A$21</f>
        <v>Insert year</v>
      </c>
      <c r="E186" s="57" t="str">
        <f ca="1">Translations!$A$21</f>
        <v>Insert year</v>
      </c>
      <c r="F186" s="416"/>
    </row>
    <row r="187" spans="1:6" ht="15" customHeight="1" x14ac:dyDescent="0.15">
      <c r="A187" s="198" t="str">
        <f ca="1">Translations!$A$23</f>
        <v>Current Estimated Country Need</v>
      </c>
      <c r="B187" s="204"/>
      <c r="C187" s="204"/>
      <c r="D187" s="204"/>
      <c r="E187" s="204"/>
      <c r="F187" s="205"/>
    </row>
    <row r="188" spans="1:6" ht="69" customHeight="1" x14ac:dyDescent="0.15">
      <c r="A188" s="201" t="str">
        <f ca="1">Translations!$A$24</f>
        <v>A. Total estimated population in need/at risk</v>
      </c>
      <c r="B188" s="202" t="s">
        <v>7</v>
      </c>
      <c r="C188" s="58"/>
      <c r="D188" s="58"/>
      <c r="E188" s="58"/>
      <c r="F188" s="60"/>
    </row>
    <row r="189" spans="1:6" ht="42" customHeight="1" x14ac:dyDescent="0.15">
      <c r="A189" s="399" t="str">
        <f ca="1">Translations!$A$25</f>
        <v>B. Country targets 
(from National Strategic Plan)</v>
      </c>
      <c r="B189" s="203" t="s">
        <v>7</v>
      </c>
      <c r="C189" s="59"/>
      <c r="D189" s="59"/>
      <c r="E189" s="59"/>
      <c r="F189" s="401"/>
    </row>
    <row r="190" spans="1:6" ht="42" customHeight="1" x14ac:dyDescent="0.15">
      <c r="A190" s="400"/>
      <c r="B190" s="203" t="s">
        <v>15</v>
      </c>
      <c r="C190" s="63" t="str">
        <f>IF(C189=0,"",+C189/C188)</f>
        <v/>
      </c>
      <c r="D190" s="63" t="str">
        <f t="shared" ref="D190:E190" si="9">IF(D189=0,"",+D189/D188)</f>
        <v/>
      </c>
      <c r="E190" s="63" t="str">
        <f t="shared" si="9"/>
        <v/>
      </c>
      <c r="F190" s="402"/>
    </row>
    <row r="191" spans="1:6" ht="15" customHeight="1" x14ac:dyDescent="0.15">
      <c r="A191" s="198" t="str">
        <f ca="1">Translations!$A$26</f>
        <v>Country need already covered</v>
      </c>
      <c r="B191" s="204"/>
      <c r="C191" s="204"/>
      <c r="D191" s="204"/>
      <c r="E191" s="204"/>
      <c r="F191" s="205"/>
    </row>
    <row r="192" spans="1:6" ht="42" customHeight="1" x14ac:dyDescent="0.15">
      <c r="A192" s="399" t="str">
        <f ca="1">Translations!$A$27</f>
        <v>C1. Country need planned to be covered by domestic resources</v>
      </c>
      <c r="B192" s="202" t="s">
        <v>7</v>
      </c>
      <c r="C192" s="61"/>
      <c r="D192" s="61"/>
      <c r="E192" s="61"/>
      <c r="F192" s="401"/>
    </row>
    <row r="193" spans="1:6" ht="42" customHeight="1" x14ac:dyDescent="0.15">
      <c r="A193" s="400"/>
      <c r="B193" s="202" t="s">
        <v>15</v>
      </c>
      <c r="C193" s="63" t="str">
        <f>IF(C192=0,"",+C192/C188)</f>
        <v/>
      </c>
      <c r="D193" s="63" t="str">
        <f t="shared" ref="D193:E193" si="10">IF(D192=0,"",+D192/D188)</f>
        <v/>
      </c>
      <c r="E193" s="63" t="str">
        <f t="shared" si="10"/>
        <v/>
      </c>
      <c r="F193" s="402"/>
    </row>
    <row r="194" spans="1:6" ht="42" customHeight="1" x14ac:dyDescent="0.15">
      <c r="A194" s="399" t="str">
        <f ca="1">Translations!$A$28</f>
        <v>C2. Country need planned to be covered by external resources</v>
      </c>
      <c r="B194" s="203" t="s">
        <v>7</v>
      </c>
      <c r="C194" s="61"/>
      <c r="D194" s="61"/>
      <c r="E194" s="61"/>
      <c r="F194" s="62"/>
    </row>
    <row r="195" spans="1:6" ht="42" customHeight="1" x14ac:dyDescent="0.15">
      <c r="A195" s="400"/>
      <c r="B195" s="203" t="s">
        <v>15</v>
      </c>
      <c r="C195" s="63" t="str">
        <f>IF(C194=0,"",+C194/C188)</f>
        <v/>
      </c>
      <c r="D195" s="63" t="str">
        <f>IF(D194=0,"",+D194/D188)</f>
        <v/>
      </c>
      <c r="E195" s="63" t="str">
        <f>IF(E194=0,"",+E194/E188)</f>
        <v/>
      </c>
      <c r="F195" s="62"/>
    </row>
    <row r="196" spans="1:6" ht="42" customHeight="1" x14ac:dyDescent="0.15">
      <c r="A196" s="399" t="str">
        <f ca="1">Translations!$A$29</f>
        <v>C. Total country need already covered</v>
      </c>
      <c r="B196" s="203" t="s">
        <v>7</v>
      </c>
      <c r="C196" s="64">
        <f>+C192+C194</f>
        <v>0</v>
      </c>
      <c r="D196" s="64">
        <f>+D192+D194</f>
        <v>0</v>
      </c>
      <c r="E196" s="64">
        <f>+E192+E194</f>
        <v>0</v>
      </c>
      <c r="F196" s="62"/>
    </row>
    <row r="197" spans="1:6" ht="42" customHeight="1" x14ac:dyDescent="0.15">
      <c r="A197" s="400"/>
      <c r="B197" s="203" t="s">
        <v>15</v>
      </c>
      <c r="C197" s="63" t="str">
        <f>IF(C196=0,"",+C196/C188)</f>
        <v/>
      </c>
      <c r="D197" s="63" t="str">
        <f>IF(D196=0,"",+D196/D188)</f>
        <v/>
      </c>
      <c r="E197" s="63" t="str">
        <f>IF(E196=0,"",+E196/E188)</f>
        <v/>
      </c>
      <c r="F197" s="62"/>
    </row>
    <row r="198" spans="1:6" ht="13.5" x14ac:dyDescent="0.15">
      <c r="A198" s="198" t="str">
        <f ca="1">Translations!$A$30</f>
        <v>Programmatic Gap</v>
      </c>
      <c r="B198" s="204"/>
      <c r="C198" s="204"/>
      <c r="D198" s="204"/>
      <c r="E198" s="204"/>
      <c r="F198" s="205"/>
    </row>
    <row r="199" spans="1:6" ht="42" customHeight="1" x14ac:dyDescent="0.15">
      <c r="A199" s="417" t="str">
        <f ca="1">Translations!$A$31</f>
        <v>D. Expected annual gap in meeting the need: A - C</v>
      </c>
      <c r="B199" s="202" t="s">
        <v>7</v>
      </c>
      <c r="C199" s="65">
        <f>+C188-(C196)</f>
        <v>0</v>
      </c>
      <c r="D199" s="65">
        <f>+D188-(D196)</f>
        <v>0</v>
      </c>
      <c r="E199" s="65">
        <f>+E188-(E196)</f>
        <v>0</v>
      </c>
      <c r="F199" s="401"/>
    </row>
    <row r="200" spans="1:6" ht="42" customHeight="1" x14ac:dyDescent="0.15">
      <c r="A200" s="420"/>
      <c r="B200" s="202" t="s">
        <v>15</v>
      </c>
      <c r="C200" s="63" t="str">
        <f>IF(C199=0,"",+C199/C188)</f>
        <v/>
      </c>
      <c r="D200" s="63" t="str">
        <f>IF(D199=0,"",+D199/D188)</f>
        <v/>
      </c>
      <c r="E200" s="63" t="str">
        <f>IF(E199=0,"",+E199/E188)</f>
        <v/>
      </c>
      <c r="F200" s="402"/>
    </row>
    <row r="201" spans="1:6" ht="15" customHeight="1" x14ac:dyDescent="0.15">
      <c r="A201" s="206" t="str">
        <f ca="1">Translations!$A$32</f>
        <v>Country Need Covered with the Allocation Amount</v>
      </c>
      <c r="B201" s="204"/>
      <c r="C201" s="204"/>
      <c r="D201" s="204"/>
      <c r="E201" s="204"/>
      <c r="F201" s="205"/>
    </row>
    <row r="202" spans="1:6" ht="42" customHeight="1" x14ac:dyDescent="0.15">
      <c r="A202" s="417" t="str">
        <f ca="1">Translations!$A$33</f>
        <v>E. Targets to be financed by allocation amount</v>
      </c>
      <c r="B202" s="203" t="s">
        <v>7</v>
      </c>
      <c r="C202" s="61"/>
      <c r="D202" s="61"/>
      <c r="E202" s="61"/>
      <c r="F202" s="401"/>
    </row>
    <row r="203" spans="1:6" ht="42" customHeight="1" x14ac:dyDescent="0.15">
      <c r="A203" s="420"/>
      <c r="B203" s="203" t="s">
        <v>15</v>
      </c>
      <c r="C203" s="63" t="str">
        <f>IF(C202=0,"",+C202/C188)</f>
        <v/>
      </c>
      <c r="D203" s="63" t="str">
        <f>IF(D202=0,"",+D202/D188)</f>
        <v/>
      </c>
      <c r="E203" s="63" t="str">
        <f>IF(E202=0,"",+E202/E188)</f>
        <v/>
      </c>
      <c r="F203" s="402"/>
    </row>
    <row r="204" spans="1:6" ht="42" customHeight="1" x14ac:dyDescent="0.15">
      <c r="A204" s="417" t="str">
        <f ca="1">Translations!$A$34</f>
        <v>F. Coverage from allocation amount and other resources: E + C</v>
      </c>
      <c r="B204" s="203" t="s">
        <v>7</v>
      </c>
      <c r="C204" s="65">
        <f>+C202+C196</f>
        <v>0</v>
      </c>
      <c r="D204" s="65">
        <f>+D202+D196</f>
        <v>0</v>
      </c>
      <c r="E204" s="65">
        <f>+E202+E196</f>
        <v>0</v>
      </c>
      <c r="F204" s="401"/>
    </row>
    <row r="205" spans="1:6" ht="42" customHeight="1" x14ac:dyDescent="0.15">
      <c r="A205" s="420"/>
      <c r="B205" s="203" t="s">
        <v>15</v>
      </c>
      <c r="C205" s="63" t="str">
        <f>IF(C204=0,"",+C204/C188)</f>
        <v/>
      </c>
      <c r="D205" s="63" t="str">
        <f>IF(D204=0,"",+D204/D188)</f>
        <v/>
      </c>
      <c r="E205" s="63" t="str">
        <f>IF(E204=0,"",+E204/E188)</f>
        <v/>
      </c>
      <c r="F205" s="402"/>
    </row>
    <row r="206" spans="1:6" ht="42" customHeight="1" x14ac:dyDescent="0.15">
      <c r="A206" s="417" t="str">
        <f ca="1">Translations!$A$35</f>
        <v xml:space="preserve">G. Remaining gap: A - F </v>
      </c>
      <c r="B206" s="203" t="s">
        <v>7</v>
      </c>
      <c r="C206" s="65">
        <f>+C188-(C204)</f>
        <v>0</v>
      </c>
      <c r="D206" s="65">
        <f>+D188-(D204)</f>
        <v>0</v>
      </c>
      <c r="E206" s="65">
        <f>+E188-(E204)</f>
        <v>0</v>
      </c>
      <c r="F206" s="401"/>
    </row>
    <row r="207" spans="1:6" ht="42" customHeight="1" thickBot="1" x14ac:dyDescent="0.2">
      <c r="A207" s="418"/>
      <c r="B207" s="203" t="s">
        <v>15</v>
      </c>
      <c r="C207" s="63" t="str">
        <f>IF(C206=0,"",+C206/C188)</f>
        <v/>
      </c>
      <c r="D207" s="63" t="str">
        <f>IF(D206=0,"",+D206/D188)</f>
        <v/>
      </c>
      <c r="E207" s="63" t="str">
        <f>IF(E206=0,"",+E206/E188)</f>
        <v/>
      </c>
      <c r="F207" s="402"/>
    </row>
  </sheetData>
  <sheetProtection algorithmName="SHA-512" hashValue="idEW4NQTRoOw+u2bRbYM/gUH+fNqK3eVSx8SGoHNnIfjlLjszrdOUwv33Q3uUICshECI9J8dQnWT9svx2w9Vfg==" saltValue="jR2WVFZrGQmm3kPkBxGTLQ==" spinCount="100000" sheet="1" objects="1" scenarios="1" formatColumns="0" formatRows="0"/>
  <mergeCells count="127">
    <mergeCell ref="A196:A197"/>
    <mergeCell ref="B145:F145"/>
    <mergeCell ref="B149:F149"/>
    <mergeCell ref="B178:F178"/>
    <mergeCell ref="A189:A190"/>
    <mergeCell ref="A185:B186"/>
    <mergeCell ref="F185:F186"/>
    <mergeCell ref="A158:A159"/>
    <mergeCell ref="A165:A166"/>
    <mergeCell ref="A194:A195"/>
    <mergeCell ref="B180:F180"/>
    <mergeCell ref="F192:F193"/>
    <mergeCell ref="A172:A173"/>
    <mergeCell ref="F168:F169"/>
    <mergeCell ref="F170:F171"/>
    <mergeCell ref="B42:F42"/>
    <mergeCell ref="B43:F43"/>
    <mergeCell ref="B47:F47"/>
    <mergeCell ref="B76:F76"/>
    <mergeCell ref="B77:F77"/>
    <mergeCell ref="B110:F110"/>
    <mergeCell ref="B111:F111"/>
    <mergeCell ref="B115:F115"/>
    <mergeCell ref="B144:F144"/>
    <mergeCell ref="F49:F50"/>
    <mergeCell ref="F97:F98"/>
    <mergeCell ref="F100:F101"/>
    <mergeCell ref="F102:F103"/>
    <mergeCell ref="F104:F105"/>
    <mergeCell ref="A49:B50"/>
    <mergeCell ref="A56:A57"/>
    <mergeCell ref="A63:A64"/>
    <mergeCell ref="B44:F44"/>
    <mergeCell ref="A70:A71"/>
    <mergeCell ref="A83:B84"/>
    <mergeCell ref="F83:F84"/>
    <mergeCell ref="A87:A88"/>
    <mergeCell ref="A97:A98"/>
    <mergeCell ref="A100:A101"/>
    <mergeCell ref="B78:F78"/>
    <mergeCell ref="B112:F112"/>
    <mergeCell ref="B146:F146"/>
    <mergeCell ref="A92:A93"/>
    <mergeCell ref="A94:A95"/>
    <mergeCell ref="A126:A127"/>
    <mergeCell ref="A160:A161"/>
    <mergeCell ref="A162:A163"/>
    <mergeCell ref="F172:F173"/>
    <mergeCell ref="A102:A103"/>
    <mergeCell ref="A104:A105"/>
    <mergeCell ref="A151:B152"/>
    <mergeCell ref="F151:F152"/>
    <mergeCell ref="F155:F156"/>
    <mergeCell ref="F158:F159"/>
    <mergeCell ref="F165:F166"/>
    <mergeCell ref="A155:A156"/>
    <mergeCell ref="A121:A122"/>
    <mergeCell ref="G5:H5"/>
    <mergeCell ref="A1:E1"/>
    <mergeCell ref="A2:E2"/>
    <mergeCell ref="A3:E3"/>
    <mergeCell ref="A4:E4"/>
    <mergeCell ref="A15:B16"/>
    <mergeCell ref="F15:F16"/>
    <mergeCell ref="A19:A20"/>
    <mergeCell ref="A36:A37"/>
    <mergeCell ref="F19:F20"/>
    <mergeCell ref="F32:F33"/>
    <mergeCell ref="F29:F30"/>
    <mergeCell ref="F22:F23"/>
    <mergeCell ref="F34:F35"/>
    <mergeCell ref="F36:F37"/>
    <mergeCell ref="A32:A33"/>
    <mergeCell ref="A5:F5"/>
    <mergeCell ref="B13:F13"/>
    <mergeCell ref="B8:F8"/>
    <mergeCell ref="A24:A25"/>
    <mergeCell ref="A26:A27"/>
    <mergeCell ref="F1:F4"/>
    <mergeCell ref="F202:F203"/>
    <mergeCell ref="F204:F205"/>
    <mergeCell ref="F206:F207"/>
    <mergeCell ref="A202:A203"/>
    <mergeCell ref="A204:A205"/>
    <mergeCell ref="A206:A207"/>
    <mergeCell ref="A117:B118"/>
    <mergeCell ref="F117:F118"/>
    <mergeCell ref="A131:A132"/>
    <mergeCell ref="A128:A129"/>
    <mergeCell ref="F138:F139"/>
    <mergeCell ref="F136:F137"/>
    <mergeCell ref="F121:F122"/>
    <mergeCell ref="F124:F125"/>
    <mergeCell ref="F131:F132"/>
    <mergeCell ref="F134:F135"/>
    <mergeCell ref="A192:A193"/>
    <mergeCell ref="F189:F190"/>
    <mergeCell ref="A124:A125"/>
    <mergeCell ref="A134:A135"/>
    <mergeCell ref="A136:A137"/>
    <mergeCell ref="A138:A139"/>
    <mergeCell ref="A168:A169"/>
    <mergeCell ref="A170:A171"/>
    <mergeCell ref="F199:F200"/>
    <mergeCell ref="B183:F183"/>
    <mergeCell ref="A199:A200"/>
    <mergeCell ref="B179:F179"/>
    <mergeCell ref="B9:F9"/>
    <mergeCell ref="A22:A23"/>
    <mergeCell ref="A29:A30"/>
    <mergeCell ref="A34:A35"/>
    <mergeCell ref="B10:F10"/>
    <mergeCell ref="B81:F81"/>
    <mergeCell ref="A58:A59"/>
    <mergeCell ref="A60:A61"/>
    <mergeCell ref="A90:A91"/>
    <mergeCell ref="F53:F54"/>
    <mergeCell ref="F56:F57"/>
    <mergeCell ref="F63:F64"/>
    <mergeCell ref="F66:F67"/>
    <mergeCell ref="F68:F69"/>
    <mergeCell ref="F70:F71"/>
    <mergeCell ref="F87:F88"/>
    <mergeCell ref="F90:F91"/>
    <mergeCell ref="A66:A67"/>
    <mergeCell ref="A68:A69"/>
    <mergeCell ref="A53:A54"/>
  </mergeCells>
  <dataValidations xWindow="704" yWindow="459" count="2">
    <dataValidation type="list" allowBlank="1" showInputMessage="1" showErrorMessage="1" sqref="B8:F8 B42:F42 B76:F76 B110:F110 B144:F144 B178:F178" xr:uid="{00000000-0002-0000-0300-000000000000}">
      <formula1>ListHIVModules</formula1>
    </dataValidation>
    <dataValidation type="list" allowBlank="1" showInputMessage="1" showErrorMessage="1" sqref="B146:F146 B10:F10 B44:F44 B78:F78 B112:F112 B180:F180" xr:uid="{00000000-0002-0000-0300-000001000000}">
      <formula1>INDIRECT(SUBSTITUTE(B8," ",""))</formula1>
    </dataValidation>
  </dataValidations>
  <pageMargins left="0.7" right="0.7" top="0.75" bottom="0.75" header="0.3" footer="0.3"/>
  <pageSetup paperSize="8" fitToHeight="0" orientation="portrait" r:id="rId1"/>
  <rowBreaks count="5" manualBreakCount="5">
    <brk id="38" max="6" man="1"/>
    <brk id="72" max="6" man="1"/>
    <brk id="106" max="6" man="1"/>
    <brk id="140" max="6" man="1"/>
    <brk id="174" max="6" man="1"/>
  </rowBreaks>
  <ignoredErrors>
    <ignoredError sqref="B9 C70:E70"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V37"/>
  <sheetViews>
    <sheetView view="pageBreakPreview" topLeftCell="A22" zoomScale="80" zoomScaleNormal="80" zoomScaleSheetLayoutView="80" workbookViewId="0">
      <selection activeCell="E40" sqref="E40"/>
    </sheetView>
  </sheetViews>
  <sheetFormatPr defaultColWidth="8.94921875" defaultRowHeight="13.5" x14ac:dyDescent="0.15"/>
  <cols>
    <col min="1" max="1" width="28.07421875" style="174" customWidth="1"/>
    <col min="2" max="2" width="8.3359375" style="174" customWidth="1"/>
    <col min="3" max="5" width="11.64453125" style="174" customWidth="1"/>
    <col min="6" max="6" width="46.09375" style="174" bestFit="1" customWidth="1"/>
    <col min="7" max="7" width="37.63671875" style="218" customWidth="1"/>
    <col min="8" max="8" width="15.078125" style="174" customWidth="1"/>
    <col min="9" max="9" width="21.57421875" style="174" customWidth="1"/>
    <col min="10" max="10" width="8.94921875" style="174"/>
    <col min="11" max="11" width="10.171875" style="174" customWidth="1"/>
    <col min="12" max="12" width="10.6640625" style="174" customWidth="1"/>
    <col min="13" max="13" width="12.13671875" style="174" customWidth="1"/>
    <col min="14" max="16384" width="8.94921875" style="174"/>
  </cols>
  <sheetData>
    <row r="1" spans="1:22" ht="22.5" customHeight="1" x14ac:dyDescent="0.15">
      <c r="A1" s="436" t="s">
        <v>24</v>
      </c>
      <c r="B1" s="436"/>
      <c r="C1" s="436"/>
      <c r="D1" s="436"/>
      <c r="E1" s="436"/>
      <c r="F1" s="453" t="str">
        <f ca="1">Translations!$G$109</f>
        <v>Latest version updated December 2016</v>
      </c>
      <c r="G1" s="176"/>
      <c r="H1" s="24"/>
      <c r="I1" s="25"/>
      <c r="J1" s="25"/>
      <c r="K1" s="25"/>
      <c r="L1" s="25"/>
      <c r="M1" s="25"/>
      <c r="N1" s="25"/>
      <c r="O1" s="26"/>
      <c r="P1" s="26"/>
      <c r="Q1" s="26"/>
      <c r="R1" s="26"/>
      <c r="S1" s="26"/>
      <c r="T1" s="26"/>
      <c r="U1" s="26"/>
      <c r="V1" s="26"/>
    </row>
    <row r="2" spans="1:22" ht="22.5" customHeight="1" x14ac:dyDescent="0.15">
      <c r="A2" s="437" t="s">
        <v>1841</v>
      </c>
      <c r="B2" s="437"/>
      <c r="C2" s="437"/>
      <c r="D2" s="437"/>
      <c r="E2" s="437"/>
      <c r="F2" s="454"/>
      <c r="G2" s="176"/>
      <c r="H2" s="24"/>
      <c r="I2" s="25"/>
      <c r="J2" s="25"/>
      <c r="K2" s="25"/>
      <c r="L2" s="25"/>
      <c r="M2" s="25"/>
      <c r="N2" s="25"/>
      <c r="O2" s="26"/>
      <c r="P2" s="26"/>
      <c r="Q2" s="26"/>
      <c r="R2" s="26"/>
      <c r="S2" s="26"/>
      <c r="T2" s="26"/>
      <c r="U2" s="26"/>
      <c r="V2" s="26"/>
    </row>
    <row r="3" spans="1:22" ht="22.5" customHeight="1" x14ac:dyDescent="0.15">
      <c r="A3" s="437" t="s">
        <v>1842</v>
      </c>
      <c r="B3" s="437"/>
      <c r="C3" s="437"/>
      <c r="D3" s="437"/>
      <c r="E3" s="437"/>
      <c r="F3" s="454"/>
      <c r="G3" s="176"/>
      <c r="H3" s="24"/>
      <c r="I3" s="25"/>
      <c r="J3" s="25"/>
      <c r="K3" s="25"/>
      <c r="L3" s="25"/>
      <c r="M3" s="25"/>
      <c r="N3" s="25"/>
      <c r="O3" s="26"/>
      <c r="P3" s="26"/>
      <c r="Q3" s="26"/>
      <c r="R3" s="26"/>
      <c r="S3" s="26"/>
      <c r="T3" s="26"/>
      <c r="U3" s="26"/>
      <c r="V3" s="26"/>
    </row>
    <row r="4" spans="1:22" ht="22.5" customHeight="1" thickBot="1" x14ac:dyDescent="0.2">
      <c r="A4" s="438" t="s">
        <v>25</v>
      </c>
      <c r="B4" s="438"/>
      <c r="C4" s="438"/>
      <c r="D4" s="438"/>
      <c r="E4" s="438"/>
      <c r="F4" s="454"/>
      <c r="G4" s="176"/>
      <c r="H4" s="24"/>
      <c r="I4" s="25"/>
      <c r="J4" s="25"/>
      <c r="K4" s="25"/>
      <c r="L4" s="25"/>
      <c r="M4" s="25"/>
      <c r="N4" s="25"/>
      <c r="O4" s="26"/>
      <c r="P4" s="26"/>
      <c r="Q4" s="26"/>
      <c r="R4" s="26"/>
      <c r="S4" s="26"/>
      <c r="T4" s="26"/>
      <c r="U4" s="26"/>
      <c r="V4" s="26"/>
    </row>
    <row r="5" spans="1:22" ht="56.25" customHeight="1" thickBot="1" x14ac:dyDescent="0.2">
      <c r="A5" s="451" t="str">
        <f ca="1">Translations!$G$107</f>
        <v xml:space="preserve">Carefully read the instructions in the "Instructions" tab before completing the programmatic gap analysis table. 
The instructions have been tailored to each specific module/intervention. </v>
      </c>
      <c r="B5" s="398"/>
      <c r="C5" s="398"/>
      <c r="D5" s="398"/>
      <c r="E5" s="398"/>
      <c r="F5" s="452"/>
      <c r="G5" s="447"/>
      <c r="H5" s="447"/>
    </row>
    <row r="6" spans="1:22" ht="18.75" thickBot="1" x14ac:dyDescent="0.2">
      <c r="A6" s="178" t="str">
        <f ca="1">Translations!$A$3</f>
        <v>HIV/AIDS</v>
      </c>
      <c r="B6" s="179"/>
      <c r="C6" s="179"/>
      <c r="D6" s="179"/>
      <c r="E6" s="179"/>
      <c r="F6" s="180"/>
      <c r="G6" s="215"/>
    </row>
    <row r="7" spans="1:22" ht="14.25" customHeight="1" x14ac:dyDescent="0.15">
      <c r="A7" s="216" t="str">
        <f ca="1">Translations!$A$53</f>
        <v>PrEP Programmatic Gap Table</v>
      </c>
      <c r="B7" s="217"/>
      <c r="C7" s="217"/>
      <c r="D7" s="217"/>
      <c r="E7" s="217"/>
      <c r="F7" s="184"/>
    </row>
    <row r="8" spans="1:22" ht="21" customHeight="1" x14ac:dyDescent="0.15">
      <c r="A8" s="185" t="str">
        <f ca="1">Translations!$A$10</f>
        <v>Priority Module</v>
      </c>
      <c r="B8" s="409" t="str">
        <f ca="1">Translations!$A$51</f>
        <v>Prevention programs for key populations-PrEP</v>
      </c>
      <c r="C8" s="410"/>
      <c r="D8" s="410"/>
      <c r="E8" s="410"/>
      <c r="F8" s="411"/>
    </row>
    <row r="9" spans="1:22" ht="39.75" customHeight="1" x14ac:dyDescent="0.15">
      <c r="A9" s="185" t="str">
        <f ca="1">Translations!$A$11</f>
        <v>Selected coverage indicator</v>
      </c>
      <c r="B9" s="409" t="str">
        <f ca="1">Translations!$A$52</f>
        <v>Percentage of the key population using PrEP in priority PrEP populations</v>
      </c>
      <c r="C9" s="410"/>
      <c r="D9" s="410"/>
      <c r="E9" s="410"/>
      <c r="F9" s="411"/>
    </row>
    <row r="10" spans="1:22" ht="22.5" customHeight="1" x14ac:dyDescent="0.15">
      <c r="A10" s="186" t="str">
        <f ca="1">Translations!$A$12</f>
        <v>Target Population</v>
      </c>
      <c r="B10" s="448" t="s">
        <v>462</v>
      </c>
      <c r="C10" s="449"/>
      <c r="D10" s="449"/>
      <c r="E10" s="449"/>
      <c r="F10" s="450"/>
    </row>
    <row r="11" spans="1:22" x14ac:dyDescent="0.15">
      <c r="A11" s="187" t="str">
        <f ca="1">Translations!$A$13</f>
        <v>Current national coverage</v>
      </c>
      <c r="B11" s="188"/>
      <c r="C11" s="188"/>
      <c r="D11" s="188"/>
      <c r="E11" s="188"/>
      <c r="F11" s="189"/>
      <c r="G11" s="444"/>
    </row>
    <row r="12" spans="1:22" ht="35.25" customHeight="1" x14ac:dyDescent="0.15">
      <c r="A12" s="190" t="str">
        <f ca="1">Translations!$A$14</f>
        <v>Insert latest results</v>
      </c>
      <c r="B12" s="54"/>
      <c r="C12" s="191" t="str">
        <f ca="1">Translations!$A$15</f>
        <v>Year</v>
      </c>
      <c r="D12" s="55"/>
      <c r="E12" s="192" t="str">
        <f ca="1">Translations!$A$16</f>
        <v>Data source</v>
      </c>
      <c r="F12" s="56"/>
      <c r="G12" s="445"/>
    </row>
    <row r="13" spans="1:22" ht="27.75" customHeight="1" thickBot="1" x14ac:dyDescent="0.2">
      <c r="A13" s="193" t="str">
        <f ca="1">Translations!$A$17</f>
        <v>Comments</v>
      </c>
      <c r="B13" s="428"/>
      <c r="C13" s="429"/>
      <c r="D13" s="429"/>
      <c r="E13" s="429"/>
      <c r="F13" s="430"/>
      <c r="G13" s="445"/>
    </row>
    <row r="14" spans="1:22" ht="14.25" thickBot="1" x14ac:dyDescent="0.2">
      <c r="A14" s="194"/>
      <c r="B14" s="195"/>
      <c r="C14" s="195"/>
      <c r="D14" s="195"/>
      <c r="E14" s="195"/>
      <c r="F14" s="196"/>
      <c r="G14" s="446"/>
    </row>
    <row r="15" spans="1:22" x14ac:dyDescent="0.15">
      <c r="A15" s="431"/>
      <c r="B15" s="432"/>
      <c r="C15" s="197" t="str">
        <f ca="1">Translations!$A$18</f>
        <v>Year 1</v>
      </c>
      <c r="D15" s="197" t="str">
        <f ca="1">Translations!$A$19</f>
        <v>Year 2</v>
      </c>
      <c r="E15" s="197" t="str">
        <f ca="1">Translations!$A$20</f>
        <v>Year 3</v>
      </c>
      <c r="F15" s="415" t="str">
        <f ca="1">Translations!$A$22</f>
        <v>Comments / Assumptions</v>
      </c>
      <c r="G15" s="174"/>
    </row>
    <row r="16" spans="1:22" ht="28.5" customHeight="1" x14ac:dyDescent="0.15">
      <c r="A16" s="433"/>
      <c r="B16" s="434"/>
      <c r="C16" s="57">
        <v>2018</v>
      </c>
      <c r="D16" s="57">
        <v>2019</v>
      </c>
      <c r="E16" s="57">
        <v>2020</v>
      </c>
      <c r="F16" s="416"/>
      <c r="G16" s="174"/>
    </row>
    <row r="17" spans="1:7" ht="15" customHeight="1" x14ac:dyDescent="0.15">
      <c r="A17" s="198" t="str">
        <f ca="1">Translations!$A$23</f>
        <v>Current Estimated Country Need</v>
      </c>
      <c r="B17" s="204"/>
      <c r="C17" s="204"/>
      <c r="D17" s="204"/>
      <c r="E17" s="204"/>
      <c r="F17" s="205"/>
    </row>
    <row r="18" spans="1:7" ht="51" customHeight="1" x14ac:dyDescent="0.15">
      <c r="A18" s="219" t="str">
        <f ca="1">Translations!$A$24</f>
        <v>A. Total estimated population in need/at risk</v>
      </c>
      <c r="B18" s="202" t="s">
        <v>7</v>
      </c>
      <c r="C18" s="58">
        <v>1530</v>
      </c>
      <c r="D18" s="58">
        <v>10346</v>
      </c>
      <c r="E18" s="58">
        <v>14648</v>
      </c>
      <c r="F18" s="79" t="s">
        <v>2128</v>
      </c>
      <c r="G18" s="174"/>
    </row>
    <row r="19" spans="1:7" ht="49.5" customHeight="1" x14ac:dyDescent="0.15">
      <c r="A19" s="220" t="str">
        <f ca="1">Translations!$A$25</f>
        <v>B. Country targets 
(from National Strategic Plan)</v>
      </c>
      <c r="B19" s="203" t="s">
        <v>7</v>
      </c>
      <c r="C19" s="59">
        <f>C18</f>
        <v>1530</v>
      </c>
      <c r="D19" s="59">
        <f>D18</f>
        <v>10346</v>
      </c>
      <c r="E19" s="59">
        <f>E18</f>
        <v>14648</v>
      </c>
      <c r="F19" s="79" t="s">
        <v>2126</v>
      </c>
      <c r="G19" s="174"/>
    </row>
    <row r="20" spans="1:7" ht="15" customHeight="1" x14ac:dyDescent="0.15">
      <c r="A20" s="187" t="str">
        <f ca="1">Translations!$A$42</f>
        <v>Country target already covered</v>
      </c>
      <c r="B20" s="188"/>
      <c r="C20" s="188"/>
      <c r="D20" s="188"/>
      <c r="E20" s="188"/>
      <c r="F20" s="189"/>
      <c r="G20" s="221"/>
    </row>
    <row r="21" spans="1:7" ht="42" customHeight="1" x14ac:dyDescent="0.15">
      <c r="A21" s="399" t="str">
        <f ca="1">Translations!$A$43</f>
        <v>C1. Country target planned to be covered by domestic resources</v>
      </c>
      <c r="B21" s="202" t="s">
        <v>7</v>
      </c>
      <c r="C21" s="61">
        <v>0</v>
      </c>
      <c r="D21" s="61">
        <v>0</v>
      </c>
      <c r="E21" s="61">
        <v>0</v>
      </c>
      <c r="F21" s="439"/>
      <c r="G21" s="174"/>
    </row>
    <row r="22" spans="1:7" ht="42" customHeight="1" x14ac:dyDescent="0.15">
      <c r="A22" s="400"/>
      <c r="B22" s="202" t="s">
        <v>15</v>
      </c>
      <c r="C22" s="23" t="str">
        <f>IF(C21=0,"",+C21/C19)</f>
        <v/>
      </c>
      <c r="D22" s="23" t="str">
        <f>IF(D21=0,"",+D21/D19)</f>
        <v/>
      </c>
      <c r="E22" s="23" t="str">
        <f>IF(E21=0,"",+E21/E19)</f>
        <v/>
      </c>
      <c r="F22" s="440"/>
      <c r="G22" s="174"/>
    </row>
    <row r="23" spans="1:7" ht="42" customHeight="1" x14ac:dyDescent="0.15">
      <c r="A23" s="399" t="str">
        <f ca="1">Translations!$A$44</f>
        <v>C2. Country target planned to be covered by external resources</v>
      </c>
      <c r="B23" s="202" t="s">
        <v>7</v>
      </c>
      <c r="C23" s="61">
        <v>0</v>
      </c>
      <c r="D23" s="61">
        <v>0</v>
      </c>
      <c r="E23" s="61">
        <v>0</v>
      </c>
      <c r="F23" s="80"/>
      <c r="G23" s="174"/>
    </row>
    <row r="24" spans="1:7" ht="42" customHeight="1" x14ac:dyDescent="0.15">
      <c r="A24" s="400"/>
      <c r="B24" s="202" t="s">
        <v>15</v>
      </c>
      <c r="C24" s="63" t="str">
        <f>IF(C23=0,"",+C23/C19)</f>
        <v/>
      </c>
      <c r="D24" s="63" t="str">
        <f>IF(D23=0,"",+D23/D19)</f>
        <v/>
      </c>
      <c r="E24" s="63" t="str">
        <f>IF(E23=0,"",+E23/E19)</f>
        <v/>
      </c>
      <c r="F24" s="80"/>
      <c r="G24" s="174"/>
    </row>
    <row r="25" spans="1:7" ht="42" customHeight="1" x14ac:dyDescent="0.15">
      <c r="A25" s="399" t="str">
        <f ca="1">Translations!$A$45</f>
        <v>C. Total country target already covered</v>
      </c>
      <c r="B25" s="202" t="s">
        <v>7</v>
      </c>
      <c r="C25" s="65">
        <f>C21+C23</f>
        <v>0</v>
      </c>
      <c r="D25" s="65">
        <f>D21+D23</f>
        <v>0</v>
      </c>
      <c r="E25" s="65">
        <f>E21+E23</f>
        <v>0</v>
      </c>
      <c r="F25" s="80"/>
      <c r="G25" s="174"/>
    </row>
    <row r="26" spans="1:7" ht="42" customHeight="1" x14ac:dyDescent="0.15">
      <c r="A26" s="400"/>
      <c r="B26" s="202" t="s">
        <v>15</v>
      </c>
      <c r="C26" s="63" t="str">
        <f>IF(C25=0,"",+C25/C19)</f>
        <v/>
      </c>
      <c r="D26" s="63" t="str">
        <f>IF(D25=0,"",+D25/D19)</f>
        <v/>
      </c>
      <c r="E26" s="63" t="str">
        <f>IF(E25=0,"",+E25/E19)</f>
        <v/>
      </c>
      <c r="F26" s="80"/>
      <c r="G26" s="174"/>
    </row>
    <row r="27" spans="1:7" x14ac:dyDescent="0.15">
      <c r="A27" s="198" t="str">
        <f ca="1">Translations!$A$30</f>
        <v>Programmatic Gap</v>
      </c>
      <c r="B27" s="204"/>
      <c r="C27" s="204"/>
      <c r="D27" s="204"/>
      <c r="E27" s="204"/>
      <c r="F27" s="205"/>
      <c r="G27" s="221"/>
    </row>
    <row r="28" spans="1:7" ht="42" customHeight="1" x14ac:dyDescent="0.15">
      <c r="A28" s="417" t="str">
        <f ca="1">Translations!$A$46</f>
        <v>D. Expected annual gap in meeting the country target: B - C</v>
      </c>
      <c r="B28" s="202" t="s">
        <v>7</v>
      </c>
      <c r="C28" s="65">
        <f>+C19-C21</f>
        <v>1530</v>
      </c>
      <c r="D28" s="65">
        <f>+D19-D21</f>
        <v>10346</v>
      </c>
      <c r="E28" s="65">
        <f>+E19-E21</f>
        <v>14648</v>
      </c>
      <c r="F28" s="439"/>
      <c r="G28" s="174"/>
    </row>
    <row r="29" spans="1:7" ht="42" customHeight="1" x14ac:dyDescent="0.15">
      <c r="A29" s="420"/>
      <c r="B29" s="202" t="s">
        <v>15</v>
      </c>
      <c r="C29" s="63">
        <f>IF(C28=0,"",+C28/C19)</f>
        <v>1</v>
      </c>
      <c r="D29" s="63">
        <f>IF(D28=0,"",+D28/D19)</f>
        <v>1</v>
      </c>
      <c r="E29" s="63">
        <f>IF(E28=0,"",+E28/E19)</f>
        <v>1</v>
      </c>
      <c r="F29" s="440"/>
      <c r="G29" s="174"/>
    </row>
    <row r="30" spans="1:7" ht="15" customHeight="1" x14ac:dyDescent="0.15">
      <c r="A30" s="198" t="str">
        <f ca="1">Translations!$A$47</f>
        <v>Country Target Covered with the Allocation Amount</v>
      </c>
      <c r="B30" s="204"/>
      <c r="C30" s="204"/>
      <c r="D30" s="204"/>
      <c r="E30" s="204"/>
      <c r="F30" s="205"/>
      <c r="G30" s="221"/>
    </row>
    <row r="31" spans="1:7" ht="30.75" customHeight="1" x14ac:dyDescent="0.15">
      <c r="A31" s="417" t="str">
        <f ca="1">Translations!$A$33</f>
        <v>E. Targets to be financed by allocation amount</v>
      </c>
      <c r="B31" s="203" t="s">
        <v>7</v>
      </c>
      <c r="C31" s="61">
        <v>0</v>
      </c>
      <c r="D31" s="61">
        <v>0</v>
      </c>
      <c r="E31" s="61">
        <v>0</v>
      </c>
      <c r="F31" s="439" t="s">
        <v>2127</v>
      </c>
      <c r="G31" s="174"/>
    </row>
    <row r="32" spans="1:7" ht="23.25" customHeight="1" x14ac:dyDescent="0.15">
      <c r="A32" s="420"/>
      <c r="B32" s="203" t="s">
        <v>15</v>
      </c>
      <c r="C32" s="63" t="str">
        <f>IF(C31=0,"",+C31/C19)</f>
        <v/>
      </c>
      <c r="D32" s="63" t="str">
        <f>IF(D31=0,"",+D31/D19)</f>
        <v/>
      </c>
      <c r="E32" s="63" t="str">
        <f>IF(E31=0,"",+E31/E19)</f>
        <v/>
      </c>
      <c r="F32" s="440"/>
      <c r="G32" s="174"/>
    </row>
    <row r="33" spans="1:7" ht="33.75" customHeight="1" x14ac:dyDescent="0.15">
      <c r="A33" s="417" t="str">
        <f ca="1">Translations!$A$34</f>
        <v>F. Coverage from allocation amount and other resources: E + C</v>
      </c>
      <c r="B33" s="203" t="s">
        <v>7</v>
      </c>
      <c r="C33" s="65">
        <f>+C31+C25</f>
        <v>0</v>
      </c>
      <c r="D33" s="65">
        <f>+D31+D25</f>
        <v>0</v>
      </c>
      <c r="E33" s="65">
        <f>+E31+E25</f>
        <v>0</v>
      </c>
      <c r="F33" s="439"/>
      <c r="G33" s="174"/>
    </row>
    <row r="34" spans="1:7" ht="27" customHeight="1" x14ac:dyDescent="0.15">
      <c r="A34" s="420"/>
      <c r="B34" s="203" t="s">
        <v>15</v>
      </c>
      <c r="C34" s="63" t="str">
        <f>IF(C33=0,"",+C33/C19)</f>
        <v/>
      </c>
      <c r="D34" s="63" t="str">
        <f>IF(D33=0,"",+D33/D19)</f>
        <v/>
      </c>
      <c r="E34" s="63" t="str">
        <f>IF(E33=0,"",+E33/E19)</f>
        <v/>
      </c>
      <c r="F34" s="440"/>
      <c r="G34" s="174"/>
    </row>
    <row r="35" spans="1:7" ht="34.5" customHeight="1" x14ac:dyDescent="0.15">
      <c r="A35" s="417" t="str">
        <f ca="1">Translations!$A$48</f>
        <v xml:space="preserve">G. Remaining gap: B - F </v>
      </c>
      <c r="B35" s="203" t="s">
        <v>7</v>
      </c>
      <c r="C35" s="65">
        <f>+C19-(C33)</f>
        <v>1530</v>
      </c>
      <c r="D35" s="65">
        <f>+D19-(D33)</f>
        <v>10346</v>
      </c>
      <c r="E35" s="65">
        <f>+E19-(E33)</f>
        <v>14648</v>
      </c>
      <c r="F35" s="439"/>
      <c r="G35" s="174"/>
    </row>
    <row r="36" spans="1:7" ht="30.75" customHeight="1" thickBot="1" x14ac:dyDescent="0.2">
      <c r="A36" s="418"/>
      <c r="B36" s="203" t="s">
        <v>15</v>
      </c>
      <c r="C36" s="63">
        <f>IF(C35=0,"",+C35/C19)</f>
        <v>1</v>
      </c>
      <c r="D36" s="63">
        <f>IF(D35=0,"",+D35/D19)</f>
        <v>1</v>
      </c>
      <c r="E36" s="63">
        <f>IF(E35=0,"",+E35/E19)</f>
        <v>1</v>
      </c>
      <c r="F36" s="440"/>
      <c r="G36" s="174"/>
    </row>
    <row r="37" spans="1:7" ht="15" customHeight="1" thickBot="1" x14ac:dyDescent="0.2">
      <c r="A37" s="441" t="str">
        <f ca="1">Translations!$A$49</f>
        <v>All "%" targets from rows C to G are based on numerical target in row B.</v>
      </c>
      <c r="B37" s="442"/>
      <c r="C37" s="442"/>
      <c r="D37" s="442"/>
      <c r="E37" s="442"/>
      <c r="F37" s="443"/>
      <c r="G37" s="221"/>
    </row>
  </sheetData>
  <sheetProtection algorithmName="SHA-512" hashValue="Lk7sOrpVINFlVXM57iidXwtWtpBHQuDFSKe2ZOZFCxSRk4SftEzUUWzRNXXuhOqg3557Ob/mnE3x84mpi7M9yg==" saltValue="5RxMNoqCw2h/t8cfxI7u/g==" spinCount="100000" sheet="1" objects="1" scenarios="1" formatColumns="0" formatRows="0"/>
  <mergeCells count="27">
    <mergeCell ref="G5:H5"/>
    <mergeCell ref="B10:F10"/>
    <mergeCell ref="A1:E1"/>
    <mergeCell ref="A2:E2"/>
    <mergeCell ref="A3:E3"/>
    <mergeCell ref="A4:E4"/>
    <mergeCell ref="A5:F5"/>
    <mergeCell ref="B8:F8"/>
    <mergeCell ref="B9:F9"/>
    <mergeCell ref="F1:F4"/>
    <mergeCell ref="G11:G14"/>
    <mergeCell ref="B13:F13"/>
    <mergeCell ref="A15:B16"/>
    <mergeCell ref="F15:F16"/>
    <mergeCell ref="A21:A22"/>
    <mergeCell ref="F21:F22"/>
    <mergeCell ref="A23:A24"/>
    <mergeCell ref="A25:A26"/>
    <mergeCell ref="A28:A29"/>
    <mergeCell ref="F28:F29"/>
    <mergeCell ref="A37:F37"/>
    <mergeCell ref="A31:A32"/>
    <mergeCell ref="F31:F32"/>
    <mergeCell ref="A33:A34"/>
    <mergeCell ref="F33:F34"/>
    <mergeCell ref="A35:A36"/>
    <mergeCell ref="F35:F36"/>
  </mergeCells>
  <dataValidations count="1">
    <dataValidation type="list" allowBlank="1" showInputMessage="1" showErrorMessage="1" sqref="B10:F10" xr:uid="{00000000-0002-0000-0400-000000000000}">
      <formula1>KeyPopPrep</formula1>
    </dataValidation>
  </dataValidations>
  <pageMargins left="0.7" right="0.7" top="0.75" bottom="0.75" header="0.3" footer="0.3"/>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8"/>
  </sheetPr>
  <dimension ref="A1:U259"/>
  <sheetViews>
    <sheetView view="pageBreakPreview" topLeftCell="A21" zoomScale="85" zoomScaleNormal="80" zoomScaleSheetLayoutView="85" zoomScalePageLayoutView="80" workbookViewId="0">
      <selection activeCell="F26" sqref="F26"/>
    </sheetView>
  </sheetViews>
  <sheetFormatPr defaultColWidth="8.94921875" defaultRowHeight="13.5" x14ac:dyDescent="0.15"/>
  <cols>
    <col min="1" max="1" width="30.15625" style="224" customWidth="1"/>
    <col min="2" max="2" width="9.0703125" style="224" customWidth="1"/>
    <col min="3" max="5" width="14.46484375" style="224" bestFit="1" customWidth="1"/>
    <col min="6" max="6" width="44.62109375" style="224" bestFit="1" customWidth="1"/>
    <col min="7" max="7" width="94.3984375" style="224" customWidth="1"/>
    <col min="8" max="8" width="21.57421875" style="224" customWidth="1"/>
    <col min="9" max="9" width="8.94921875" style="224"/>
    <col min="10" max="10" width="10.171875" style="224" customWidth="1"/>
    <col min="11" max="11" width="10.6640625" style="224" customWidth="1"/>
    <col min="12" max="12" width="12.13671875" style="224" customWidth="1"/>
    <col min="13" max="16384" width="8.94921875" style="224"/>
  </cols>
  <sheetData>
    <row r="1" spans="1:21" ht="22.5" customHeight="1" x14ac:dyDescent="0.15">
      <c r="A1" s="436" t="s">
        <v>24</v>
      </c>
      <c r="B1" s="436"/>
      <c r="C1" s="436"/>
      <c r="D1" s="436"/>
      <c r="E1" s="436"/>
      <c r="F1" s="358" t="str">
        <f ca="1">Translations!$G$109</f>
        <v>Latest version updated December 2016</v>
      </c>
      <c r="G1" s="24"/>
      <c r="H1" s="222"/>
      <c r="I1" s="222"/>
      <c r="J1" s="222"/>
      <c r="K1" s="222"/>
      <c r="L1" s="222"/>
      <c r="M1" s="222"/>
      <c r="N1" s="223"/>
      <c r="O1" s="223"/>
      <c r="P1" s="223"/>
      <c r="Q1" s="223"/>
      <c r="R1" s="223"/>
      <c r="S1" s="223"/>
      <c r="T1" s="223"/>
      <c r="U1" s="223"/>
    </row>
    <row r="2" spans="1:21" ht="22.5" customHeight="1" x14ac:dyDescent="0.15">
      <c r="A2" s="437" t="s">
        <v>1841</v>
      </c>
      <c r="B2" s="437"/>
      <c r="C2" s="437"/>
      <c r="D2" s="437"/>
      <c r="E2" s="437"/>
      <c r="F2" s="359"/>
      <c r="G2" s="24"/>
      <c r="H2" s="222"/>
      <c r="I2" s="222"/>
      <c r="J2" s="222"/>
      <c r="K2" s="222"/>
      <c r="L2" s="222"/>
      <c r="M2" s="222"/>
      <c r="N2" s="223"/>
      <c r="O2" s="223"/>
      <c r="P2" s="223"/>
      <c r="Q2" s="223"/>
      <c r="R2" s="223"/>
      <c r="S2" s="223"/>
      <c r="T2" s="223"/>
      <c r="U2" s="223"/>
    </row>
    <row r="3" spans="1:21" ht="22.5" customHeight="1" x14ac:dyDescent="0.15">
      <c r="A3" s="437" t="s">
        <v>1842</v>
      </c>
      <c r="B3" s="437"/>
      <c r="C3" s="437"/>
      <c r="D3" s="437"/>
      <c r="E3" s="437"/>
      <c r="F3" s="359"/>
      <c r="G3" s="24"/>
      <c r="H3" s="222"/>
      <c r="I3" s="222"/>
      <c r="J3" s="222"/>
      <c r="K3" s="222"/>
      <c r="L3" s="222"/>
      <c r="M3" s="222"/>
      <c r="N3" s="223"/>
      <c r="O3" s="223"/>
      <c r="P3" s="223"/>
      <c r="Q3" s="223"/>
      <c r="R3" s="223"/>
      <c r="S3" s="223"/>
      <c r="T3" s="223"/>
      <c r="U3" s="223"/>
    </row>
    <row r="4" spans="1:21" ht="22.5" customHeight="1" thickBot="1" x14ac:dyDescent="0.2">
      <c r="A4" s="438" t="s">
        <v>25</v>
      </c>
      <c r="B4" s="438"/>
      <c r="C4" s="438"/>
      <c r="D4" s="438"/>
      <c r="E4" s="438"/>
      <c r="F4" s="359"/>
      <c r="G4" s="24"/>
      <c r="H4" s="222"/>
      <c r="I4" s="222"/>
      <c r="J4" s="222"/>
      <c r="K4" s="222"/>
      <c r="L4" s="222"/>
      <c r="M4" s="222"/>
      <c r="N4" s="223"/>
      <c r="O4" s="223"/>
      <c r="P4" s="223"/>
      <c r="Q4" s="223"/>
      <c r="R4" s="223"/>
      <c r="S4" s="223"/>
      <c r="T4" s="223"/>
      <c r="U4" s="223"/>
    </row>
    <row r="5" spans="1:21" ht="56.25" customHeight="1" thickBot="1" x14ac:dyDescent="0.2">
      <c r="A5" s="398" t="str">
        <f ca="1">Translations!$G$107</f>
        <v xml:space="preserve">Carefully read the instructions in the "Instructions" tab before completing the programmatic gap analysis table. 
The instructions have been tailored to each specific module/intervention. </v>
      </c>
      <c r="B5" s="398"/>
      <c r="C5" s="398"/>
      <c r="D5" s="398"/>
      <c r="E5" s="398"/>
      <c r="F5" s="398"/>
      <c r="G5" s="225"/>
    </row>
    <row r="6" spans="1:21" ht="18.75" thickBot="1" x14ac:dyDescent="0.2">
      <c r="A6" s="178" t="str">
        <f ca="1">Translations!$A$3</f>
        <v>HIV/AIDS</v>
      </c>
      <c r="B6" s="226"/>
      <c r="C6" s="226"/>
      <c r="D6" s="226"/>
      <c r="E6" s="226"/>
      <c r="F6" s="227"/>
    </row>
    <row r="7" spans="1:21" ht="14.25" customHeight="1" x14ac:dyDescent="0.15">
      <c r="A7" s="228" t="str">
        <f ca="1">Translations!$A$55</f>
        <v>HIV/AIDS Programmatic Gap Table - Condoms</v>
      </c>
      <c r="B7" s="229"/>
      <c r="C7" s="229"/>
      <c r="D7" s="229"/>
      <c r="E7" s="229"/>
      <c r="F7" s="230"/>
    </row>
    <row r="8" spans="1:21" ht="20.25" customHeight="1" x14ac:dyDescent="0.15">
      <c r="A8" s="185" t="str">
        <f ca="1">Translations!$A$10</f>
        <v>Priority Module</v>
      </c>
      <c r="B8" s="455" t="str">
        <f ca="1">Translations!$A$56</f>
        <v>Prevention programs for general population</v>
      </c>
      <c r="C8" s="456"/>
      <c r="D8" s="456"/>
      <c r="E8" s="456"/>
      <c r="F8" s="457"/>
    </row>
    <row r="9" spans="1:21" ht="33.75" customHeight="1" x14ac:dyDescent="0.15">
      <c r="A9" s="185" t="str">
        <f ca="1">Translations!$A$11</f>
        <v>Selected coverage indicator</v>
      </c>
      <c r="B9" s="409" t="str">
        <f ca="1">Translations!$A$57</f>
        <v>Number of condoms distributed (male and female)</v>
      </c>
      <c r="C9" s="410"/>
      <c r="D9" s="410"/>
      <c r="E9" s="410"/>
      <c r="F9" s="411"/>
    </row>
    <row r="10" spans="1:21" ht="22.5" customHeight="1" x14ac:dyDescent="0.15">
      <c r="A10" s="186" t="str">
        <f ca="1">Translations!$A$12</f>
        <v>Target Population</v>
      </c>
      <c r="B10" s="231" t="str">
        <f ca="1">Translations!$A$58</f>
        <v>general population</v>
      </c>
      <c r="C10" s="232"/>
      <c r="D10" s="232"/>
      <c r="E10" s="232"/>
      <c r="F10" s="233"/>
    </row>
    <row r="11" spans="1:21" x14ac:dyDescent="0.15">
      <c r="A11" s="187" t="str">
        <f ca="1">Translations!$A$13</f>
        <v>Current national coverage</v>
      </c>
      <c r="B11" s="234"/>
      <c r="C11" s="234"/>
      <c r="D11" s="234"/>
      <c r="E11" s="234"/>
      <c r="F11" s="235"/>
    </row>
    <row r="12" spans="1:21" ht="35.25" customHeight="1" x14ac:dyDescent="0.15">
      <c r="A12" s="190" t="str">
        <f ca="1">Translations!$A$14</f>
        <v>Insert latest results</v>
      </c>
      <c r="B12" s="54"/>
      <c r="C12" s="191" t="str">
        <f ca="1">Translations!$A$15</f>
        <v>Year</v>
      </c>
      <c r="D12" s="55"/>
      <c r="E12" s="192" t="str">
        <f ca="1">Translations!$A$16</f>
        <v>Data source</v>
      </c>
      <c r="F12" s="56"/>
    </row>
    <row r="13" spans="1:21" ht="27.75" customHeight="1" thickBot="1" x14ac:dyDescent="0.2">
      <c r="A13" s="193" t="str">
        <f ca="1">Translations!$A$17</f>
        <v>Comments</v>
      </c>
      <c r="B13" s="428"/>
      <c r="C13" s="429"/>
      <c r="D13" s="429"/>
      <c r="E13" s="429"/>
      <c r="F13" s="430"/>
    </row>
    <row r="14" spans="1:21" ht="14.25" thickBot="1" x14ac:dyDescent="0.2">
      <c r="A14" s="194"/>
      <c r="B14" s="195"/>
      <c r="C14" s="195"/>
      <c r="D14" s="195"/>
      <c r="E14" s="195"/>
      <c r="F14" s="196"/>
    </row>
    <row r="15" spans="1:21" x14ac:dyDescent="0.15">
      <c r="A15" s="431"/>
      <c r="B15" s="432"/>
      <c r="C15" s="197" t="str">
        <f ca="1">Translations!$A$18</f>
        <v>Year 1</v>
      </c>
      <c r="D15" s="197" t="str">
        <f ca="1">Translations!$A$19</f>
        <v>Year 2</v>
      </c>
      <c r="E15" s="197" t="str">
        <f ca="1">Translations!$A$20</f>
        <v>Year 3</v>
      </c>
      <c r="F15" s="415" t="str">
        <f ca="1">Translations!$A$22</f>
        <v>Comments / Assumptions</v>
      </c>
    </row>
    <row r="16" spans="1:21" ht="28.5" customHeight="1" x14ac:dyDescent="0.15">
      <c r="A16" s="433"/>
      <c r="B16" s="434"/>
      <c r="C16" s="57">
        <v>2018</v>
      </c>
      <c r="D16" s="57">
        <v>2019</v>
      </c>
      <c r="E16" s="57">
        <v>2020</v>
      </c>
      <c r="F16" s="416"/>
    </row>
    <row r="17" spans="1:7" ht="15" customHeight="1" x14ac:dyDescent="0.15">
      <c r="A17" s="198" t="str">
        <f ca="1">Translations!$A$23</f>
        <v>Current Estimated Country Need</v>
      </c>
      <c r="B17" s="236"/>
      <c r="C17" s="236"/>
      <c r="D17" s="236"/>
      <c r="E17" s="236"/>
      <c r="F17" s="237"/>
      <c r="G17" s="209"/>
    </row>
    <row r="18" spans="1:7" ht="42" customHeight="1" x14ac:dyDescent="0.15">
      <c r="A18" s="219" t="str">
        <f ca="1">Translations!$A$24</f>
        <v>A. Total estimated population in need/at risk</v>
      </c>
      <c r="B18" s="238" t="s">
        <v>7</v>
      </c>
      <c r="C18" s="70">
        <v>7672146</v>
      </c>
      <c r="D18" s="70">
        <v>7756527</v>
      </c>
      <c r="E18" s="70">
        <v>7841838</v>
      </c>
      <c r="F18" s="68" t="s">
        <v>2117</v>
      </c>
      <c r="G18" s="239"/>
    </row>
    <row r="19" spans="1:7" ht="33" customHeight="1" x14ac:dyDescent="0.15">
      <c r="A19" s="240" t="str">
        <f ca="1">Translations!$A$59</f>
        <v>A1. Total male condoms needed</v>
      </c>
      <c r="B19" s="238" t="s">
        <v>7</v>
      </c>
      <c r="C19" s="70">
        <v>163276110</v>
      </c>
      <c r="D19" s="70">
        <v>169428395</v>
      </c>
      <c r="E19" s="70">
        <v>174261714</v>
      </c>
      <c r="F19" s="68" t="s">
        <v>2118</v>
      </c>
    </row>
    <row r="20" spans="1:7" ht="35.25" customHeight="1" x14ac:dyDescent="0.15">
      <c r="A20" s="240" t="str">
        <f ca="1">Translations!$A$60</f>
        <v>A2. Total female condoms needed</v>
      </c>
      <c r="B20" s="238" t="s">
        <v>7</v>
      </c>
      <c r="C20" s="70">
        <v>11312084</v>
      </c>
      <c r="D20" s="70">
        <v>12773462</v>
      </c>
      <c r="E20" s="70">
        <v>14294797</v>
      </c>
      <c r="F20" s="68" t="s">
        <v>2118</v>
      </c>
    </row>
    <row r="21" spans="1:7" ht="45" customHeight="1" x14ac:dyDescent="0.15">
      <c r="A21" s="241" t="str">
        <f ca="1">Translations!$A$61</f>
        <v>B1. Country targets- male condoms
(from National Strategic Plan)</v>
      </c>
      <c r="B21" s="238" t="s">
        <v>7</v>
      </c>
      <c r="C21" s="70">
        <v>130620888</v>
      </c>
      <c r="D21" s="70">
        <v>135542716</v>
      </c>
      <c r="E21" s="70">
        <v>139409371</v>
      </c>
      <c r="F21" s="68" t="s">
        <v>2119</v>
      </c>
    </row>
    <row r="22" spans="1:7" ht="47.25" customHeight="1" x14ac:dyDescent="0.15">
      <c r="A22" s="241" t="str">
        <f ca="1">Translations!$A$62</f>
        <v>B2. Country targets- female condoms
(from National Strategic Plan)</v>
      </c>
      <c r="B22" s="242" t="s">
        <v>7</v>
      </c>
      <c r="C22" s="71">
        <v>9049667</v>
      </c>
      <c r="D22" s="71">
        <v>10218770</v>
      </c>
      <c r="E22" s="71">
        <v>11435838</v>
      </c>
      <c r="F22" s="68" t="s">
        <v>2120</v>
      </c>
      <c r="G22" s="239"/>
    </row>
    <row r="23" spans="1:7" x14ac:dyDescent="0.15">
      <c r="A23" s="243" t="str">
        <f ca="1">Translations!$A$63</f>
        <v>Country Target Already Covered by funding resource</v>
      </c>
      <c r="B23" s="234"/>
      <c r="C23" s="234"/>
      <c r="D23" s="234"/>
      <c r="E23" s="234"/>
      <c r="F23" s="244"/>
    </row>
    <row r="24" spans="1:7" ht="42" customHeight="1" x14ac:dyDescent="0.15">
      <c r="A24" s="458" t="str">
        <f ca="1">Translations!$A$64</f>
        <v>C1. Country target planned to be covered by domestic resources</v>
      </c>
      <c r="B24" s="238" t="s">
        <v>7</v>
      </c>
      <c r="C24" s="72">
        <v>0</v>
      </c>
      <c r="D24" s="72">
        <v>0</v>
      </c>
      <c r="E24" s="72">
        <v>0</v>
      </c>
      <c r="F24" s="85"/>
      <c r="G24" s="245"/>
    </row>
    <row r="25" spans="1:7" ht="38.25" customHeight="1" x14ac:dyDescent="0.15">
      <c r="A25" s="459"/>
      <c r="B25" s="238" t="s">
        <v>15</v>
      </c>
      <c r="C25" s="73" t="str">
        <f>IF(C24=0,"",+C24/(C21+C22))</f>
        <v/>
      </c>
      <c r="D25" s="73" t="str">
        <f>IF(D24=0,"",+D24/(D21+D22))</f>
        <v/>
      </c>
      <c r="E25" s="73" t="str">
        <f>IF(E24=0,"",+E24/(E21+E22))</f>
        <v/>
      </c>
      <c r="F25" s="86"/>
    </row>
    <row r="26" spans="1:7" ht="36.75" customHeight="1" x14ac:dyDescent="0.15">
      <c r="A26" s="458" t="str">
        <f ca="1">Translations!$A$65</f>
        <v>C2. Country target planned to be covered by external resources</v>
      </c>
      <c r="B26" s="238" t="s">
        <v>7</v>
      </c>
      <c r="C26" s="259">
        <v>134305084</v>
      </c>
      <c r="D26" s="259">
        <v>138357744</v>
      </c>
      <c r="E26" s="259">
        <v>142550171</v>
      </c>
      <c r="F26" s="83" t="s">
        <v>2138</v>
      </c>
    </row>
    <row r="27" spans="1:7" ht="32.25" customHeight="1" x14ac:dyDescent="0.15">
      <c r="A27" s="459"/>
      <c r="B27" s="238" t="s">
        <v>15</v>
      </c>
      <c r="C27" s="73">
        <f>IF(C26=0,"",+C26/(C21+C22))</f>
        <v>0.96158480933937718</v>
      </c>
      <c r="D27" s="73">
        <f>IF(D26=0,"",+D26/(D21+D22))</f>
        <v>0.94920645910539081</v>
      </c>
      <c r="E27" s="73">
        <f>IF(E26=0,"",+E26/(E21+E22))</f>
        <v>0.94500960252572552</v>
      </c>
      <c r="F27" s="84"/>
    </row>
    <row r="28" spans="1:7" ht="32.25" customHeight="1" x14ac:dyDescent="0.15">
      <c r="A28" s="458" t="str">
        <f ca="1">Translations!$A$66</f>
        <v>C3. Total Country target planned to be covered (C1+C2)</v>
      </c>
      <c r="B28" s="238" t="s">
        <v>7</v>
      </c>
      <c r="C28" s="74">
        <f>+C24+C26</f>
        <v>134305084</v>
      </c>
      <c r="D28" s="74">
        <f>+D24+D26</f>
        <v>138357744</v>
      </c>
      <c r="E28" s="74">
        <f>+E24+E26</f>
        <v>142550171</v>
      </c>
      <c r="F28" s="152"/>
    </row>
    <row r="29" spans="1:7" ht="29.25" customHeight="1" x14ac:dyDescent="0.15">
      <c r="A29" s="459"/>
      <c r="B29" s="238" t="s">
        <v>15</v>
      </c>
      <c r="C29" s="73">
        <f>IF(C28=0,"",+C28/(C21+C22))</f>
        <v>0.96158480933937718</v>
      </c>
      <c r="D29" s="73">
        <f>IF(D28=0,"",+D28/(D21+D22))</f>
        <v>0.94920645910539081</v>
      </c>
      <c r="E29" s="73">
        <f>IF(E28=0,"",+E28/(E21+E22))</f>
        <v>0.94500960252572552</v>
      </c>
      <c r="F29" s="153"/>
    </row>
    <row r="30" spans="1:7" x14ac:dyDescent="0.15">
      <c r="A30" s="246" t="str">
        <f ca="1">Translations!$A$67</f>
        <v>Country Target Already Covered by type of condom</v>
      </c>
      <c r="B30" s="247"/>
      <c r="C30" s="247"/>
      <c r="D30" s="247"/>
      <c r="E30" s="247"/>
      <c r="F30" s="248"/>
    </row>
    <row r="31" spans="1:7" ht="48.75" customHeight="1" x14ac:dyDescent="0.15">
      <c r="A31" s="458" t="str">
        <f ca="1">Translations!$A$68</f>
        <v>C4. Country target planned to be covered (domestic+external resources)- male condoms</v>
      </c>
      <c r="B31" s="249" t="s">
        <v>7</v>
      </c>
      <c r="C31" s="75">
        <v>128140536</v>
      </c>
      <c r="D31" s="75">
        <v>132131550</v>
      </c>
      <c r="E31" s="75">
        <v>136261714</v>
      </c>
      <c r="F31" s="85"/>
      <c r="G31" s="239"/>
    </row>
    <row r="32" spans="1:7" ht="24.75" customHeight="1" x14ac:dyDescent="0.15">
      <c r="A32" s="459"/>
      <c r="B32" s="238" t="s">
        <v>15</v>
      </c>
      <c r="C32" s="73">
        <f>IF(C31=0,"",+C31/C21)</f>
        <v>0.98101106156926443</v>
      </c>
      <c r="D32" s="73">
        <f>IF(D31=0,"",+D31/D21)</f>
        <v>0.97483327691323518</v>
      </c>
      <c r="E32" s="73">
        <f>IF(E31=0,"",+E31/E21)</f>
        <v>0.97742148194614553</v>
      </c>
      <c r="F32" s="86"/>
    </row>
    <row r="33" spans="1:7" ht="34.5" customHeight="1" x14ac:dyDescent="0.15">
      <c r="A33" s="458" t="str">
        <f ca="1">Translations!$A$69</f>
        <v>C5. Country target planned to be covered (domestic+external resources)- female condoms</v>
      </c>
      <c r="B33" s="238" t="s">
        <v>7</v>
      </c>
      <c r="C33" s="259">
        <v>6164548</v>
      </c>
      <c r="D33" s="259">
        <v>6226194</v>
      </c>
      <c r="E33" s="259">
        <v>6288457</v>
      </c>
      <c r="F33" s="83" t="s">
        <v>2137</v>
      </c>
    </row>
    <row r="34" spans="1:7" ht="29.25" customHeight="1" x14ac:dyDescent="0.15">
      <c r="A34" s="459"/>
      <c r="B34" s="238" t="s">
        <v>15</v>
      </c>
      <c r="C34" s="73">
        <f>IF(C33=0,"",+C33/C22)</f>
        <v>0.68119058966479096</v>
      </c>
      <c r="D34" s="73">
        <f>IF(D33=0,"",+D33/D22)</f>
        <v>0.60928996346918463</v>
      </c>
      <c r="E34" s="73">
        <f>IF(E33=0,"",+E33/E22)</f>
        <v>0.54989035346600745</v>
      </c>
      <c r="F34" s="84"/>
    </row>
    <row r="35" spans="1:7" ht="32.25" customHeight="1" x14ac:dyDescent="0.15">
      <c r="A35" s="458" t="str">
        <f ca="1">Translations!$A$70</f>
        <v>C6. Total Country target planned to be covered (male+female) (C4+C5)</v>
      </c>
      <c r="B35" s="238" t="s">
        <v>7</v>
      </c>
      <c r="C35" s="74">
        <f>C31+C33</f>
        <v>134305084</v>
      </c>
      <c r="D35" s="74">
        <f>D31+D33</f>
        <v>138357744</v>
      </c>
      <c r="E35" s="74">
        <f>E31+E33</f>
        <v>142550171</v>
      </c>
      <c r="F35" s="152"/>
    </row>
    <row r="36" spans="1:7" ht="33" customHeight="1" x14ac:dyDescent="0.15">
      <c r="A36" s="459"/>
      <c r="B36" s="238" t="s">
        <v>15</v>
      </c>
      <c r="C36" s="73">
        <f>IF(C35=0,"",+C35/(C21+C22))</f>
        <v>0.96158480933937718</v>
      </c>
      <c r="D36" s="73">
        <f>IF(D35=0,"",+D35/(D21+D22))</f>
        <v>0.94920645910539081</v>
      </c>
      <c r="E36" s="73">
        <f>IF(E35=0,"",+E35/(E21+E22))</f>
        <v>0.94500960252572552</v>
      </c>
      <c r="F36" s="153"/>
    </row>
    <row r="37" spans="1:7" x14ac:dyDescent="0.15">
      <c r="A37" s="198" t="str">
        <f ca="1">Translations!$A$71</f>
        <v>Programmatic Gap</v>
      </c>
      <c r="B37" s="247"/>
      <c r="C37" s="247"/>
      <c r="D37" s="247"/>
      <c r="E37" s="247"/>
      <c r="F37" s="248"/>
    </row>
    <row r="38" spans="1:7" ht="43.5" customHeight="1" x14ac:dyDescent="0.15">
      <c r="A38" s="460" t="str">
        <f ca="1">Translations!$A$72</f>
        <v>D1. Expected annual gap in meeting the need- male condoms: B1 - C4</v>
      </c>
      <c r="B38" s="238" t="s">
        <v>7</v>
      </c>
      <c r="C38" s="76">
        <f>+C21-C31</f>
        <v>2480352</v>
      </c>
      <c r="D38" s="76">
        <f>+D21-D31</f>
        <v>3411166</v>
      </c>
      <c r="E38" s="76">
        <f>+E21-E31</f>
        <v>3147657</v>
      </c>
      <c r="F38" s="465"/>
    </row>
    <row r="39" spans="1:7" ht="38.25" customHeight="1" x14ac:dyDescent="0.15">
      <c r="A39" s="461"/>
      <c r="B39" s="238" t="s">
        <v>15</v>
      </c>
      <c r="C39" s="73">
        <f>IF(C38=0,"",+C38/C21)</f>
        <v>1.8988938430735521E-2</v>
      </c>
      <c r="D39" s="73">
        <f>IF(D38=0,"",+D38/D21)</f>
        <v>2.5166723086764764E-2</v>
      </c>
      <c r="E39" s="73">
        <f>IF(E38=0,"",+E38/E21)</f>
        <v>2.25785180538545E-2</v>
      </c>
      <c r="F39" s="466"/>
    </row>
    <row r="40" spans="1:7" ht="39" customHeight="1" x14ac:dyDescent="0.15">
      <c r="A40" s="460" t="str">
        <f ca="1">Translations!$A$73</f>
        <v>D2. Expected annual gap in meeting the need- female condoms: B2 - C5</v>
      </c>
      <c r="B40" s="238" t="s">
        <v>7</v>
      </c>
      <c r="C40" s="76">
        <f>+C22-C33</f>
        <v>2885119</v>
      </c>
      <c r="D40" s="76">
        <f>+D22-D33</f>
        <v>3992576</v>
      </c>
      <c r="E40" s="76">
        <f>+E22-E33</f>
        <v>5147381</v>
      </c>
      <c r="F40" s="465"/>
    </row>
    <row r="41" spans="1:7" ht="26.25" customHeight="1" x14ac:dyDescent="0.15">
      <c r="A41" s="461"/>
      <c r="B41" s="238" t="s">
        <v>15</v>
      </c>
      <c r="C41" s="73">
        <f>IF(C40=0,"",+C40/C22)</f>
        <v>0.31880941033520904</v>
      </c>
      <c r="D41" s="73">
        <f>IF(D40=0,"",+D40/D22)</f>
        <v>0.39071003653081537</v>
      </c>
      <c r="E41" s="73">
        <f>IF(E40=0,"",+E40/E22)</f>
        <v>0.45010964653399255</v>
      </c>
      <c r="F41" s="466"/>
    </row>
    <row r="42" spans="1:7" ht="15" customHeight="1" x14ac:dyDescent="0.15">
      <c r="A42" s="243" t="str">
        <f ca="1">Translations!$A$74</f>
        <v>Country Target Covered with the Allocation Amount</v>
      </c>
      <c r="B42" s="250"/>
      <c r="C42" s="250"/>
      <c r="D42" s="250"/>
      <c r="E42" s="250"/>
      <c r="F42" s="251"/>
    </row>
    <row r="43" spans="1:7" ht="42" customHeight="1" x14ac:dyDescent="0.15">
      <c r="A43" s="460" t="str">
        <f ca="1">Translations!$A$75</f>
        <v>E1. Targets to be financed by allocation amount- male condoms</v>
      </c>
      <c r="B43" s="242" t="s">
        <v>7</v>
      </c>
      <c r="C43" s="72">
        <v>0</v>
      </c>
      <c r="D43" s="72">
        <v>0</v>
      </c>
      <c r="E43" s="72">
        <v>0</v>
      </c>
      <c r="F43" s="465"/>
    </row>
    <row r="44" spans="1:7" ht="28.5" customHeight="1" x14ac:dyDescent="0.15">
      <c r="A44" s="461"/>
      <c r="B44" s="242" t="s">
        <v>15</v>
      </c>
      <c r="C44" s="73" t="str">
        <f>IF(C43=0,"",+C43/C21)</f>
        <v/>
      </c>
      <c r="D44" s="73" t="str">
        <f>IF(D43=0,"",+D43/D21)</f>
        <v/>
      </c>
      <c r="E44" s="73" t="str">
        <f>IF(E43=0,"",+E43/E21)</f>
        <v/>
      </c>
      <c r="F44" s="466"/>
    </row>
    <row r="45" spans="1:7" ht="38.25" customHeight="1" x14ac:dyDescent="0.15">
      <c r="A45" s="460" t="str">
        <f ca="1">Translations!$A$76</f>
        <v>E2. Targets to be financed by allocation amount- female condoms</v>
      </c>
      <c r="B45" s="242" t="s">
        <v>7</v>
      </c>
      <c r="C45" s="72">
        <v>0</v>
      </c>
      <c r="D45" s="72">
        <v>0</v>
      </c>
      <c r="E45" s="72">
        <v>0</v>
      </c>
      <c r="F45" s="465"/>
    </row>
    <row r="46" spans="1:7" ht="28.5" customHeight="1" x14ac:dyDescent="0.15">
      <c r="A46" s="461"/>
      <c r="B46" s="242" t="s">
        <v>15</v>
      </c>
      <c r="C46" s="73" t="str">
        <f>IF(C45=0,"",+C45/C22)</f>
        <v/>
      </c>
      <c r="D46" s="73" t="str">
        <f>IF(D45=0,"",+D45/D22)</f>
        <v/>
      </c>
      <c r="E46" s="73" t="str">
        <f>IF(E45=0,"",+E45/E22)</f>
        <v/>
      </c>
      <c r="F46" s="466"/>
    </row>
    <row r="47" spans="1:7" ht="26.25" customHeight="1" x14ac:dyDescent="0.15">
      <c r="A47" s="467" t="str">
        <f ca="1">Translations!$A$77</f>
        <v>F1. Coverage from allocation amount and other resources- male condoms:
 E1 + C4</v>
      </c>
      <c r="B47" s="252" t="s">
        <v>7</v>
      </c>
      <c r="C47" s="77">
        <f>+C43+C31</f>
        <v>128140536</v>
      </c>
      <c r="D47" s="77">
        <f>+D43+D31</f>
        <v>132131550</v>
      </c>
      <c r="E47" s="77">
        <f>+E43+E31</f>
        <v>136261714</v>
      </c>
      <c r="F47" s="468"/>
      <c r="G47" s="239"/>
    </row>
    <row r="48" spans="1:7" ht="32.25" customHeight="1" x14ac:dyDescent="0.15">
      <c r="A48" s="459"/>
      <c r="B48" s="253" t="s">
        <v>15</v>
      </c>
      <c r="C48" s="73">
        <f>IF(C47=0,"",+C47/C19)</f>
        <v>0.78480884925541161</v>
      </c>
      <c r="D48" s="73">
        <f>IF(D47=0,"",+D47/D19)</f>
        <v>0.77986662153058817</v>
      </c>
      <c r="E48" s="73">
        <f>IF(E47=0,"",+E47/E19)</f>
        <v>0.78193718443513072</v>
      </c>
      <c r="F48" s="440"/>
    </row>
    <row r="49" spans="1:7" ht="26.25" customHeight="1" x14ac:dyDescent="0.15">
      <c r="A49" s="458" t="str">
        <f ca="1">Translations!$A$78</f>
        <v>F2. Coverage from allocation amount and other resources- female condoms:
 E2 + C5</v>
      </c>
      <c r="B49" s="253" t="s">
        <v>7</v>
      </c>
      <c r="C49" s="76">
        <f>+C45+C33</f>
        <v>6164548</v>
      </c>
      <c r="D49" s="76">
        <f>+D45+D33</f>
        <v>6226194</v>
      </c>
      <c r="E49" s="76">
        <f>+E45+E33</f>
        <v>6288457</v>
      </c>
      <c r="F49" s="150"/>
    </row>
    <row r="50" spans="1:7" ht="33.75" customHeight="1" x14ac:dyDescent="0.15">
      <c r="A50" s="459"/>
      <c r="B50" s="253" t="s">
        <v>15</v>
      </c>
      <c r="C50" s="73">
        <f>IF(C49=0,"",+C49/C20)</f>
        <v>0.54495245968824135</v>
      </c>
      <c r="D50" s="73">
        <f>IF(D49=0,"",+D49/D20)</f>
        <v>0.48743198985521702</v>
      </c>
      <c r="E50" s="73">
        <f>IF(E49=0,"",+E49/E20)</f>
        <v>0.43991229815995286</v>
      </c>
      <c r="F50" s="151"/>
    </row>
    <row r="51" spans="1:7" ht="29.25" customHeight="1" x14ac:dyDescent="0.15">
      <c r="A51" s="469" t="str">
        <f ca="1">Translations!$A$79</f>
        <v>G1. Remaining gap- male condoms: B1 - F1</v>
      </c>
      <c r="B51" s="252" t="s">
        <v>7</v>
      </c>
      <c r="C51" s="254">
        <f>C21-C47</f>
        <v>2480352</v>
      </c>
      <c r="D51" s="254">
        <f>D21-D47</f>
        <v>3411166</v>
      </c>
      <c r="E51" s="254">
        <f>E21-E47</f>
        <v>3147657</v>
      </c>
      <c r="F51" s="468"/>
    </row>
    <row r="52" spans="1:7" ht="29.25" customHeight="1" x14ac:dyDescent="0.15">
      <c r="A52" s="420"/>
      <c r="B52" s="253" t="s">
        <v>15</v>
      </c>
      <c r="C52" s="73">
        <f>IF(C51=0,"",+C51/C21)</f>
        <v>1.8988938430735521E-2</v>
      </c>
      <c r="D52" s="73">
        <f>IF(D51=0,"",+D51/D21)</f>
        <v>2.5166723086764764E-2</v>
      </c>
      <c r="E52" s="73">
        <f>IF(E51=0,"",+E51/E21)</f>
        <v>2.25785180538545E-2</v>
      </c>
      <c r="F52" s="440"/>
    </row>
    <row r="53" spans="1:7" ht="29.25" customHeight="1" x14ac:dyDescent="0.15">
      <c r="A53" s="417" t="str">
        <f ca="1">Translations!$A$80</f>
        <v>G2. Remaining gap- female condoms: B2 - F2</v>
      </c>
      <c r="B53" s="253" t="s">
        <v>7</v>
      </c>
      <c r="C53" s="255">
        <f>C22-C49</f>
        <v>2885119</v>
      </c>
      <c r="D53" s="255">
        <f>D22-D49</f>
        <v>3992576</v>
      </c>
      <c r="E53" s="255">
        <f>E22-E49</f>
        <v>5147381</v>
      </c>
      <c r="F53" s="69"/>
    </row>
    <row r="54" spans="1:7" ht="29.25" customHeight="1" x14ac:dyDescent="0.15">
      <c r="A54" s="420"/>
      <c r="B54" s="253" t="s">
        <v>15</v>
      </c>
      <c r="C54" s="73">
        <f>IF(C53=0,"",+C53/C22)</f>
        <v>0.31880941033520904</v>
      </c>
      <c r="D54" s="73">
        <f>IF(D53=0,"",+D53/D22)</f>
        <v>0.39071003653081537</v>
      </c>
      <c r="E54" s="73">
        <f>IF(E53=0,"",+E53/E22)</f>
        <v>0.45010964653399255</v>
      </c>
      <c r="F54" s="69"/>
    </row>
    <row r="55" spans="1:7" ht="14.25" thickBot="1" x14ac:dyDescent="0.2">
      <c r="A55" s="462" t="str">
        <f ca="1">Translations!$A$81</f>
        <v>All "%" targets from rows C to G are based on numerical target in row B1 and B2</v>
      </c>
      <c r="B55" s="463"/>
      <c r="C55" s="463"/>
      <c r="D55" s="463"/>
      <c r="E55" s="463"/>
      <c r="F55" s="464"/>
    </row>
    <row r="56" spans="1:7" x14ac:dyDescent="0.15">
      <c r="A56" s="209"/>
      <c r="B56" s="209"/>
      <c r="C56" s="209"/>
      <c r="D56" s="209"/>
      <c r="E56" s="209"/>
      <c r="F56" s="209"/>
    </row>
    <row r="57" spans="1:7" ht="14.25" thickBot="1" x14ac:dyDescent="0.2">
      <c r="A57" s="209"/>
      <c r="B57" s="209"/>
      <c r="C57" s="209"/>
      <c r="D57" s="209"/>
      <c r="E57" s="209"/>
      <c r="F57" s="209"/>
    </row>
    <row r="58" spans="1:7" ht="14.25" customHeight="1" x14ac:dyDescent="0.15">
      <c r="A58" s="228" t="str">
        <f ca="1">Translations!$A$55</f>
        <v>HIV/AIDS Programmatic Gap Table - Condoms</v>
      </c>
      <c r="B58" s="256"/>
      <c r="C58" s="229"/>
      <c r="D58" s="229"/>
      <c r="E58" s="229"/>
      <c r="F58" s="230"/>
    </row>
    <row r="59" spans="1:7" ht="20.25" customHeight="1" x14ac:dyDescent="0.15">
      <c r="A59" s="185" t="str">
        <f ca="1">Translations!$A$10</f>
        <v>Priority Module</v>
      </c>
      <c r="B59" s="455" t="str">
        <f ca="1">Translations!$A$82</f>
        <v>Prevention programs for key populations</v>
      </c>
      <c r="C59" s="456"/>
      <c r="D59" s="456"/>
      <c r="E59" s="456"/>
      <c r="F59" s="457"/>
    </row>
    <row r="60" spans="1:7" ht="33" customHeight="1" x14ac:dyDescent="0.15">
      <c r="A60" s="185" t="str">
        <f ca="1">Translations!$A$11</f>
        <v>Selected coverage indicator</v>
      </c>
      <c r="B60" s="409" t="str">
        <f ca="1">Translations!$A$83</f>
        <v>Number of condoms and lubricants distributed (male and female)</v>
      </c>
      <c r="C60" s="410"/>
      <c r="D60" s="410"/>
      <c r="E60" s="410"/>
      <c r="F60" s="411"/>
      <c r="G60" s="239"/>
    </row>
    <row r="61" spans="1:7" ht="34.5" customHeight="1" x14ac:dyDescent="0.15">
      <c r="A61" s="186" t="str">
        <f ca="1">Translations!$A$12</f>
        <v>Target Population</v>
      </c>
      <c r="B61" s="406" t="s">
        <v>128</v>
      </c>
      <c r="C61" s="407"/>
      <c r="D61" s="407"/>
      <c r="E61" s="407"/>
      <c r="F61" s="408"/>
    </row>
    <row r="62" spans="1:7" x14ac:dyDescent="0.15">
      <c r="A62" s="187" t="str">
        <f ca="1">Translations!$A$13</f>
        <v>Current national coverage</v>
      </c>
      <c r="B62" s="234"/>
      <c r="C62" s="234"/>
      <c r="D62" s="234"/>
      <c r="E62" s="234"/>
      <c r="F62" s="235"/>
    </row>
    <row r="63" spans="1:7" ht="35.25" customHeight="1" x14ac:dyDescent="0.15">
      <c r="A63" s="190" t="str">
        <f ca="1">Translations!$A$14</f>
        <v>Insert latest results</v>
      </c>
      <c r="B63" s="54"/>
      <c r="C63" s="191" t="str">
        <f ca="1">Translations!$A$15</f>
        <v>Year</v>
      </c>
      <c r="D63" s="55"/>
      <c r="E63" s="192" t="str">
        <f ca="1">Translations!$A$16</f>
        <v>Data source</v>
      </c>
      <c r="F63" s="56"/>
    </row>
    <row r="64" spans="1:7" ht="27.75" customHeight="1" thickBot="1" x14ac:dyDescent="0.2">
      <c r="A64" s="193" t="str">
        <f ca="1">Translations!$A$17</f>
        <v>Comments</v>
      </c>
      <c r="B64" s="428"/>
      <c r="C64" s="429"/>
      <c r="D64" s="429"/>
      <c r="E64" s="429"/>
      <c r="F64" s="430"/>
    </row>
    <row r="65" spans="1:7" ht="14.25" thickBot="1" x14ac:dyDescent="0.2">
      <c r="A65" s="194"/>
      <c r="B65" s="195"/>
      <c r="C65" s="195"/>
      <c r="D65" s="195"/>
      <c r="E65" s="195"/>
      <c r="F65" s="196"/>
    </row>
    <row r="66" spans="1:7" x14ac:dyDescent="0.15">
      <c r="A66" s="431"/>
      <c r="B66" s="432"/>
      <c r="C66" s="197" t="str">
        <f ca="1">Translations!$A$18</f>
        <v>Year 1</v>
      </c>
      <c r="D66" s="197" t="str">
        <f ca="1">Translations!$A$19</f>
        <v>Year 2</v>
      </c>
      <c r="E66" s="197" t="str">
        <f ca="1">Translations!$A$20</f>
        <v>Year 3</v>
      </c>
      <c r="F66" s="415" t="str">
        <f ca="1">Translations!$A$22</f>
        <v>Comments / Assumptions</v>
      </c>
    </row>
    <row r="67" spans="1:7" ht="28.5" customHeight="1" x14ac:dyDescent="0.15">
      <c r="A67" s="433"/>
      <c r="B67" s="434"/>
      <c r="C67" s="57" t="str">
        <f ca="1">Translations!$A$21</f>
        <v>Insert year</v>
      </c>
      <c r="D67" s="57" t="str">
        <f ca="1">Translations!$A$21</f>
        <v>Insert year</v>
      </c>
      <c r="E67" s="57" t="str">
        <f ca="1">Translations!$A$21</f>
        <v>Insert year</v>
      </c>
      <c r="F67" s="416"/>
    </row>
    <row r="68" spans="1:7" ht="15" customHeight="1" x14ac:dyDescent="0.15">
      <c r="A68" s="198" t="str">
        <f ca="1">Translations!$A$23</f>
        <v>Current Estimated Country Need</v>
      </c>
      <c r="B68" s="236"/>
      <c r="C68" s="236"/>
      <c r="D68" s="236"/>
      <c r="E68" s="236"/>
      <c r="F68" s="237"/>
    </row>
    <row r="69" spans="1:7" ht="42" customHeight="1" x14ac:dyDescent="0.15">
      <c r="A69" s="219" t="str">
        <f ca="1">Translations!$A$24</f>
        <v>A. Total estimated population in need/at risk</v>
      </c>
      <c r="B69" s="238" t="s">
        <v>7</v>
      </c>
      <c r="C69" s="70"/>
      <c r="D69" s="70"/>
      <c r="E69" s="70"/>
      <c r="F69" s="68"/>
      <c r="G69" s="239"/>
    </row>
    <row r="70" spans="1:7" ht="33" customHeight="1" x14ac:dyDescent="0.15">
      <c r="A70" s="240" t="str">
        <f ca="1">Translations!$A$59</f>
        <v>A1. Total male condoms needed</v>
      </c>
      <c r="B70" s="238" t="s">
        <v>7</v>
      </c>
      <c r="C70" s="70"/>
      <c r="D70" s="70"/>
      <c r="E70" s="70"/>
      <c r="F70" s="68"/>
    </row>
    <row r="71" spans="1:7" ht="35.25" customHeight="1" x14ac:dyDescent="0.15">
      <c r="A71" s="240" t="str">
        <f ca="1">Translations!$A$60</f>
        <v>A2. Total female condoms needed</v>
      </c>
      <c r="B71" s="238" t="s">
        <v>7</v>
      </c>
      <c r="C71" s="70"/>
      <c r="D71" s="70"/>
      <c r="E71" s="70"/>
      <c r="F71" s="68"/>
    </row>
    <row r="72" spans="1:7" ht="45" customHeight="1" x14ac:dyDescent="0.15">
      <c r="A72" s="241" t="str">
        <f ca="1">Translations!$A$61</f>
        <v>B1. Country targets- male condoms
(from National Strategic Plan)</v>
      </c>
      <c r="B72" s="238" t="s">
        <v>7</v>
      </c>
      <c r="C72" s="70"/>
      <c r="D72" s="70"/>
      <c r="E72" s="70"/>
      <c r="F72" s="68"/>
    </row>
    <row r="73" spans="1:7" ht="47.25" customHeight="1" x14ac:dyDescent="0.15">
      <c r="A73" s="241" t="str">
        <f ca="1">Translations!$A$62</f>
        <v>B2. Country targets- female condoms
(from National Strategic Plan)</v>
      </c>
      <c r="B73" s="242" t="s">
        <v>7</v>
      </c>
      <c r="C73" s="71"/>
      <c r="D73" s="71"/>
      <c r="E73" s="71"/>
      <c r="F73" s="68"/>
      <c r="G73" s="239"/>
    </row>
    <row r="74" spans="1:7" x14ac:dyDescent="0.15">
      <c r="A74" s="243" t="str">
        <f ca="1">Translations!$A$63</f>
        <v>Country Target Already Covered by funding resource</v>
      </c>
      <c r="B74" s="234"/>
      <c r="C74" s="234"/>
      <c r="D74" s="234"/>
      <c r="E74" s="234"/>
      <c r="F74" s="244"/>
    </row>
    <row r="75" spans="1:7" ht="40.5" customHeight="1" x14ac:dyDescent="0.15">
      <c r="A75" s="458" t="str">
        <f ca="1">Translations!$A$64</f>
        <v>C1. Country target planned to be covered by domestic resources</v>
      </c>
      <c r="B75" s="238" t="s">
        <v>7</v>
      </c>
      <c r="C75" s="72"/>
      <c r="D75" s="72"/>
      <c r="E75" s="72"/>
      <c r="F75" s="85"/>
      <c r="G75" s="239"/>
    </row>
    <row r="76" spans="1:7" ht="38.25" customHeight="1" x14ac:dyDescent="0.15">
      <c r="A76" s="459"/>
      <c r="B76" s="238" t="s">
        <v>15</v>
      </c>
      <c r="C76" s="73" t="str">
        <f>IF(C75=0,"",+C75/(C72+C73))</f>
        <v/>
      </c>
      <c r="D76" s="73" t="str">
        <f>IF(D75=0,"",+D75/(D72+D73))</f>
        <v/>
      </c>
      <c r="E76" s="73" t="str">
        <f>IF(E75=0,"",+E75/(E72+E73))</f>
        <v/>
      </c>
      <c r="F76" s="86"/>
    </row>
    <row r="77" spans="1:7" ht="36.75" customHeight="1" x14ac:dyDescent="0.15">
      <c r="A77" s="458" t="str">
        <f ca="1">Translations!$A$65</f>
        <v>C2. Country target planned to be covered by external resources</v>
      </c>
      <c r="B77" s="238" t="s">
        <v>7</v>
      </c>
      <c r="C77" s="259"/>
      <c r="D77" s="259"/>
      <c r="E77" s="259"/>
      <c r="F77" s="83"/>
    </row>
    <row r="78" spans="1:7" ht="40.5" customHeight="1" x14ac:dyDescent="0.15">
      <c r="A78" s="459"/>
      <c r="B78" s="238" t="s">
        <v>15</v>
      </c>
      <c r="C78" s="73" t="str">
        <f>IF(C77=0,"",+C77/(C72+C73))</f>
        <v/>
      </c>
      <c r="D78" s="73" t="str">
        <f>IF(D77=0,"",+D77/(D72+D73))</f>
        <v/>
      </c>
      <c r="E78" s="73" t="str">
        <f>IF(E77=0,"",+E77/(E72+E73))</f>
        <v/>
      </c>
      <c r="F78" s="84"/>
    </row>
    <row r="79" spans="1:7" ht="32.25" customHeight="1" x14ac:dyDescent="0.15">
      <c r="A79" s="458" t="str">
        <f ca="1">Translations!$A$66</f>
        <v>C3. Total Country target planned to be covered (C1+C2)</v>
      </c>
      <c r="B79" s="238" t="s">
        <v>7</v>
      </c>
      <c r="C79" s="74">
        <f>+C75+C77</f>
        <v>0</v>
      </c>
      <c r="D79" s="74">
        <f>+D75+D77</f>
        <v>0</v>
      </c>
      <c r="E79" s="74">
        <f>+E75+E77</f>
        <v>0</v>
      </c>
      <c r="F79" s="152"/>
    </row>
    <row r="80" spans="1:7" ht="29.25" customHeight="1" x14ac:dyDescent="0.15">
      <c r="A80" s="459"/>
      <c r="B80" s="238" t="s">
        <v>15</v>
      </c>
      <c r="C80" s="73" t="str">
        <f>IF(C79=0,"",+C79/(C72+C73))</f>
        <v/>
      </c>
      <c r="D80" s="73" t="str">
        <f>IF(D79=0,"",+D79/(D72+D73))</f>
        <v/>
      </c>
      <c r="E80" s="73" t="str">
        <f>IF(E79=0,"",+E79/(E72+E73))</f>
        <v/>
      </c>
      <c r="F80" s="153"/>
    </row>
    <row r="81" spans="1:7" x14ac:dyDescent="0.15">
      <c r="A81" s="246" t="str">
        <f ca="1">Translations!$A$67</f>
        <v>Country Target Already Covered by type of condom</v>
      </c>
      <c r="B81" s="247"/>
      <c r="C81" s="247"/>
      <c r="D81" s="247"/>
      <c r="E81" s="247"/>
      <c r="F81" s="248"/>
    </row>
    <row r="82" spans="1:7" ht="48.75" customHeight="1" x14ac:dyDescent="0.15">
      <c r="A82" s="458" t="str">
        <f ca="1">Translations!$A$68</f>
        <v>C4. Country target planned to be covered (domestic+external resources)- male condoms</v>
      </c>
      <c r="B82" s="249" t="s">
        <v>7</v>
      </c>
      <c r="C82" s="75"/>
      <c r="D82" s="75"/>
      <c r="E82" s="75"/>
      <c r="F82" s="85"/>
      <c r="G82" s="239"/>
    </row>
    <row r="83" spans="1:7" ht="24.75" customHeight="1" x14ac:dyDescent="0.15">
      <c r="A83" s="459"/>
      <c r="B83" s="238" t="s">
        <v>15</v>
      </c>
      <c r="C83" s="73" t="str">
        <f>IF(C82=0,"",+C82/C72)</f>
        <v/>
      </c>
      <c r="D83" s="73" t="str">
        <f>IF(D82=0,"",+D82/D72)</f>
        <v/>
      </c>
      <c r="E83" s="73" t="str">
        <f>IF(E82=0,"",+E82/E72)</f>
        <v/>
      </c>
      <c r="F83" s="86"/>
    </row>
    <row r="84" spans="1:7" ht="34.5" customHeight="1" x14ac:dyDescent="0.15">
      <c r="A84" s="458" t="str">
        <f ca="1">Translations!$A$69</f>
        <v>C5. Country target planned to be covered (domestic+external resources)- female condoms</v>
      </c>
      <c r="B84" s="238" t="s">
        <v>7</v>
      </c>
      <c r="C84" s="259"/>
      <c r="D84" s="259"/>
      <c r="E84" s="259"/>
      <c r="F84" s="83"/>
    </row>
    <row r="85" spans="1:7" ht="29.25" customHeight="1" x14ac:dyDescent="0.15">
      <c r="A85" s="459"/>
      <c r="B85" s="238" t="s">
        <v>15</v>
      </c>
      <c r="C85" s="73" t="str">
        <f>IF(C84=0,"",+C84/C73)</f>
        <v/>
      </c>
      <c r="D85" s="73" t="str">
        <f>IF(D84=0,"",+D84/D73)</f>
        <v/>
      </c>
      <c r="E85" s="73" t="str">
        <f>IF(E84=0,"",+E84/E73)</f>
        <v/>
      </c>
      <c r="F85" s="84"/>
    </row>
    <row r="86" spans="1:7" ht="32.25" customHeight="1" x14ac:dyDescent="0.15">
      <c r="A86" s="458" t="str">
        <f ca="1">Translations!$A$70</f>
        <v>C6. Total Country target planned to be covered (male+female) (C4+C5)</v>
      </c>
      <c r="B86" s="238" t="s">
        <v>7</v>
      </c>
      <c r="C86" s="74">
        <f>C82+C84</f>
        <v>0</v>
      </c>
      <c r="D86" s="74">
        <f>D82+D84</f>
        <v>0</v>
      </c>
      <c r="E86" s="74">
        <f>E82+E84</f>
        <v>0</v>
      </c>
      <c r="F86" s="152"/>
    </row>
    <row r="87" spans="1:7" ht="33" customHeight="1" x14ac:dyDescent="0.15">
      <c r="A87" s="459"/>
      <c r="B87" s="238" t="s">
        <v>15</v>
      </c>
      <c r="C87" s="73" t="str">
        <f>IF(C86=0,"",+C86/(C72+C73))</f>
        <v/>
      </c>
      <c r="D87" s="73" t="str">
        <f>IF(D86=0,"",+D86/(D72+D73))</f>
        <v/>
      </c>
      <c r="E87" s="73" t="str">
        <f>IF(E86=0,"",+E86/(E72+E73))</f>
        <v/>
      </c>
      <c r="F87" s="153"/>
    </row>
    <row r="88" spans="1:7" x14ac:dyDescent="0.15">
      <c r="A88" s="198" t="str">
        <f ca="1">Translations!$A$71</f>
        <v>Programmatic Gap</v>
      </c>
      <c r="B88" s="247"/>
      <c r="C88" s="247"/>
      <c r="D88" s="247"/>
      <c r="E88" s="247"/>
      <c r="F88" s="248"/>
    </row>
    <row r="89" spans="1:7" ht="43.5" customHeight="1" x14ac:dyDescent="0.15">
      <c r="A89" s="460" t="str">
        <f ca="1">Translations!$A$72</f>
        <v>D1. Expected annual gap in meeting the need- male condoms: B1 - C4</v>
      </c>
      <c r="B89" s="238" t="s">
        <v>7</v>
      </c>
      <c r="C89" s="76">
        <f>+C72-C82</f>
        <v>0</v>
      </c>
      <c r="D89" s="76">
        <f>+D72-D82</f>
        <v>0</v>
      </c>
      <c r="E89" s="76">
        <f>+E72-E82</f>
        <v>0</v>
      </c>
      <c r="F89" s="465"/>
    </row>
    <row r="90" spans="1:7" ht="38.25" customHeight="1" x14ac:dyDescent="0.15">
      <c r="A90" s="461"/>
      <c r="B90" s="238" t="s">
        <v>15</v>
      </c>
      <c r="C90" s="73" t="str">
        <f>IF(C89=0,"",+C89/C72)</f>
        <v/>
      </c>
      <c r="D90" s="73" t="str">
        <f>IF(D89=0,"",+D89/D72)</f>
        <v/>
      </c>
      <c r="E90" s="73" t="str">
        <f>IF(E89=0,"",+E89/E72)</f>
        <v/>
      </c>
      <c r="F90" s="466"/>
    </row>
    <row r="91" spans="1:7" ht="39" customHeight="1" x14ac:dyDescent="0.15">
      <c r="A91" s="460" t="str">
        <f ca="1">Translations!$A$73</f>
        <v>D2. Expected annual gap in meeting the need- female condoms: B2 - C5</v>
      </c>
      <c r="B91" s="238" t="s">
        <v>7</v>
      </c>
      <c r="C91" s="76">
        <f>+C73-C84</f>
        <v>0</v>
      </c>
      <c r="D91" s="76">
        <f>+D73-D84</f>
        <v>0</v>
      </c>
      <c r="E91" s="76">
        <f>+E73-E84</f>
        <v>0</v>
      </c>
      <c r="F91" s="465"/>
    </row>
    <row r="92" spans="1:7" ht="26.25" customHeight="1" x14ac:dyDescent="0.15">
      <c r="A92" s="461"/>
      <c r="B92" s="238" t="s">
        <v>15</v>
      </c>
      <c r="C92" s="73" t="str">
        <f>IF(C91=0,"",+C91/C73)</f>
        <v/>
      </c>
      <c r="D92" s="73" t="str">
        <f>IF(D91=0,"",+D91/D73)</f>
        <v/>
      </c>
      <c r="E92" s="73" t="str">
        <f>IF(E91=0,"",+E91/E73)</f>
        <v/>
      </c>
      <c r="F92" s="466"/>
    </row>
    <row r="93" spans="1:7" ht="15" customHeight="1" x14ac:dyDescent="0.15">
      <c r="A93" s="243" t="str">
        <f ca="1">Translations!$A$74</f>
        <v>Country Target Covered with the Allocation Amount</v>
      </c>
      <c r="B93" s="250"/>
      <c r="C93" s="250"/>
      <c r="D93" s="250"/>
      <c r="E93" s="250"/>
      <c r="F93" s="251"/>
    </row>
    <row r="94" spans="1:7" ht="42" customHeight="1" x14ac:dyDescent="0.15">
      <c r="A94" s="460" t="str">
        <f ca="1">Translations!$A$75</f>
        <v>E1. Targets to be financed by allocation amount- male condoms</v>
      </c>
      <c r="B94" s="242" t="s">
        <v>7</v>
      </c>
      <c r="C94" s="72"/>
      <c r="D94" s="72"/>
      <c r="E94" s="72"/>
      <c r="F94" s="465"/>
    </row>
    <row r="95" spans="1:7" ht="28.5" customHeight="1" x14ac:dyDescent="0.15">
      <c r="A95" s="461"/>
      <c r="B95" s="242" t="s">
        <v>15</v>
      </c>
      <c r="C95" s="73" t="str">
        <f>IF(C94=0,"",+C94/C72)</f>
        <v/>
      </c>
      <c r="D95" s="73" t="str">
        <f>IF(D94=0,"",+D94/D72)</f>
        <v/>
      </c>
      <c r="E95" s="73" t="str">
        <f>IF(E94=0,"",+E94/E72)</f>
        <v/>
      </c>
      <c r="F95" s="466"/>
    </row>
    <row r="96" spans="1:7" ht="38.25" customHeight="1" x14ac:dyDescent="0.15">
      <c r="A96" s="460" t="str">
        <f ca="1">Translations!$A$76</f>
        <v>E2. Targets to be financed by allocation amount- female condoms</v>
      </c>
      <c r="B96" s="242" t="s">
        <v>7</v>
      </c>
      <c r="C96" s="72"/>
      <c r="D96" s="72"/>
      <c r="E96" s="72"/>
      <c r="F96" s="465"/>
    </row>
    <row r="97" spans="1:7" ht="28.5" customHeight="1" x14ac:dyDescent="0.15">
      <c r="A97" s="461"/>
      <c r="B97" s="242" t="s">
        <v>15</v>
      </c>
      <c r="C97" s="73" t="str">
        <f>IF(C96=0,"",+C96/C73)</f>
        <v/>
      </c>
      <c r="D97" s="73" t="str">
        <f>IF(D96=0,"",+D96/D73)</f>
        <v/>
      </c>
      <c r="E97" s="73" t="str">
        <f>IF(E96=0,"",+E96/E73)</f>
        <v/>
      </c>
      <c r="F97" s="466"/>
    </row>
    <row r="98" spans="1:7" ht="26.25" customHeight="1" x14ac:dyDescent="0.15">
      <c r="A98" s="467" t="str">
        <f ca="1">Translations!$A$77</f>
        <v>F1. Coverage from allocation amount and other resources- male condoms:
 E1 + C4</v>
      </c>
      <c r="B98" s="252" t="s">
        <v>7</v>
      </c>
      <c r="C98" s="77">
        <f>+C94+C82</f>
        <v>0</v>
      </c>
      <c r="D98" s="77">
        <f>+D94+D82</f>
        <v>0</v>
      </c>
      <c r="E98" s="77">
        <f>+E94+E82</f>
        <v>0</v>
      </c>
      <c r="F98" s="468"/>
      <c r="G98" s="239"/>
    </row>
    <row r="99" spans="1:7" ht="32.25" customHeight="1" x14ac:dyDescent="0.15">
      <c r="A99" s="459"/>
      <c r="B99" s="253" t="s">
        <v>15</v>
      </c>
      <c r="C99" s="73" t="str">
        <f>IF(C98=0,"",+C98/C70)</f>
        <v/>
      </c>
      <c r="D99" s="73" t="str">
        <f>IF(D98=0,"",+D98/D70)</f>
        <v/>
      </c>
      <c r="E99" s="73" t="str">
        <f>IF(E98=0,"",+E98/E70)</f>
        <v/>
      </c>
      <c r="F99" s="440"/>
    </row>
    <row r="100" spans="1:7" ht="26.25" customHeight="1" x14ac:dyDescent="0.15">
      <c r="A100" s="458" t="str">
        <f ca="1">Translations!$A$78</f>
        <v>F2. Coverage from allocation amount and other resources- female condoms:
 E2 + C5</v>
      </c>
      <c r="B100" s="253" t="s">
        <v>7</v>
      </c>
      <c r="C100" s="76">
        <f>+C96+C84</f>
        <v>0</v>
      </c>
      <c r="D100" s="76">
        <f>+D96+D84</f>
        <v>0</v>
      </c>
      <c r="E100" s="76">
        <f>+E96+E84</f>
        <v>0</v>
      </c>
      <c r="F100" s="150"/>
    </row>
    <row r="101" spans="1:7" ht="33.75" customHeight="1" x14ac:dyDescent="0.15">
      <c r="A101" s="459"/>
      <c r="B101" s="253" t="s">
        <v>15</v>
      </c>
      <c r="C101" s="73" t="str">
        <f>IF(C100=0,"",+C100/C71)</f>
        <v/>
      </c>
      <c r="D101" s="73" t="str">
        <f>IF(D100=0,"",+D100/D71)</f>
        <v/>
      </c>
      <c r="E101" s="73" t="str">
        <f>IF(E100=0,"",+E100/E71)</f>
        <v/>
      </c>
      <c r="F101" s="151"/>
    </row>
    <row r="102" spans="1:7" ht="29.25" customHeight="1" x14ac:dyDescent="0.15">
      <c r="A102" s="469" t="str">
        <f ca="1">Translations!$A$79</f>
        <v>G1. Remaining gap- male condoms: B1 - F1</v>
      </c>
      <c r="B102" s="252" t="s">
        <v>7</v>
      </c>
      <c r="C102" s="254">
        <f>C72-C98</f>
        <v>0</v>
      </c>
      <c r="D102" s="254">
        <f>D72-D98</f>
        <v>0</v>
      </c>
      <c r="E102" s="254">
        <f>E72-E98</f>
        <v>0</v>
      </c>
      <c r="F102" s="468"/>
    </row>
    <row r="103" spans="1:7" ht="29.25" customHeight="1" x14ac:dyDescent="0.15">
      <c r="A103" s="420"/>
      <c r="B103" s="253" t="s">
        <v>15</v>
      </c>
      <c r="C103" s="73" t="str">
        <f>IF(C102=0,"",+C102/C72)</f>
        <v/>
      </c>
      <c r="D103" s="73" t="str">
        <f>IF(D102=0,"",+D102/D72)</f>
        <v/>
      </c>
      <c r="E103" s="73" t="str">
        <f>IF(E102=0,"",+E102/E72)</f>
        <v/>
      </c>
      <c r="F103" s="440"/>
    </row>
    <row r="104" spans="1:7" ht="29.25" customHeight="1" x14ac:dyDescent="0.15">
      <c r="A104" s="417" t="str">
        <f ca="1">Translations!$A$80</f>
        <v>G2. Remaining gap- female condoms: B2 - F2</v>
      </c>
      <c r="B104" s="253" t="s">
        <v>7</v>
      </c>
      <c r="C104" s="255">
        <f>C73-C100</f>
        <v>0</v>
      </c>
      <c r="D104" s="255">
        <f>D73-D100</f>
        <v>0</v>
      </c>
      <c r="E104" s="255">
        <f>E73-E100</f>
        <v>0</v>
      </c>
      <c r="F104" s="69"/>
    </row>
    <row r="105" spans="1:7" ht="29.25" customHeight="1" x14ac:dyDescent="0.15">
      <c r="A105" s="420"/>
      <c r="B105" s="253" t="s">
        <v>15</v>
      </c>
      <c r="C105" s="73" t="str">
        <f>IF(C104=0,"",+C104/C73)</f>
        <v/>
      </c>
      <c r="D105" s="73" t="str">
        <f>IF(D104=0,"",+D104/D73)</f>
        <v/>
      </c>
      <c r="E105" s="73" t="str">
        <f>IF(E104=0,"",+E104/E73)</f>
        <v/>
      </c>
      <c r="F105" s="69"/>
    </row>
    <row r="106" spans="1:7" ht="15" customHeight="1" thickBot="1" x14ac:dyDescent="0.2">
      <c r="A106" s="462" t="str">
        <f ca="1">Translations!$A$81</f>
        <v>All "%" targets from rows C to G are based on numerical target in row B1 and B2</v>
      </c>
      <c r="B106" s="463"/>
      <c r="C106" s="463"/>
      <c r="D106" s="463"/>
      <c r="E106" s="463"/>
      <c r="F106" s="464"/>
    </row>
    <row r="107" spans="1:7" x14ac:dyDescent="0.15">
      <c r="A107" s="209"/>
      <c r="B107" s="209"/>
      <c r="C107" s="209"/>
      <c r="D107" s="209"/>
      <c r="E107" s="209"/>
      <c r="F107" s="209"/>
    </row>
    <row r="108" spans="1:7" ht="14.25" thickBot="1" x14ac:dyDescent="0.2">
      <c r="A108" s="209"/>
      <c r="B108" s="209"/>
      <c r="C108" s="209"/>
      <c r="D108" s="209"/>
      <c r="E108" s="209"/>
      <c r="F108" s="209"/>
    </row>
    <row r="109" spans="1:7" ht="14.25" customHeight="1" x14ac:dyDescent="0.15">
      <c r="A109" s="228" t="str">
        <f ca="1">Translations!$A$55</f>
        <v>HIV/AIDS Programmatic Gap Table - Condoms</v>
      </c>
      <c r="B109" s="256"/>
      <c r="C109" s="229"/>
      <c r="D109" s="229"/>
      <c r="E109" s="229"/>
      <c r="F109" s="230"/>
    </row>
    <row r="110" spans="1:7" ht="20.25" customHeight="1" x14ac:dyDescent="0.15">
      <c r="A110" s="185" t="str">
        <f ca="1">Translations!$A$10</f>
        <v>Priority Module</v>
      </c>
      <c r="B110" s="455" t="str">
        <f ca="1">Translations!$A$82</f>
        <v>Prevention programs for key populations</v>
      </c>
      <c r="C110" s="456"/>
      <c r="D110" s="456"/>
      <c r="E110" s="456"/>
      <c r="F110" s="457"/>
    </row>
    <row r="111" spans="1:7" ht="40.5" customHeight="1" x14ac:dyDescent="0.15">
      <c r="A111" s="185" t="str">
        <f ca="1">Translations!$A$11</f>
        <v>Selected coverage indicator</v>
      </c>
      <c r="B111" s="409" t="str">
        <f ca="1">Translations!$A$83</f>
        <v>Number of condoms and lubricants distributed (male and female)</v>
      </c>
      <c r="C111" s="410"/>
      <c r="D111" s="410"/>
      <c r="E111" s="410"/>
      <c r="F111" s="411"/>
    </row>
    <row r="112" spans="1:7" ht="22.5" customHeight="1" x14ac:dyDescent="0.15">
      <c r="A112" s="186" t="str">
        <f ca="1">Translations!$A$12</f>
        <v>Target Population</v>
      </c>
      <c r="B112" s="470" t="s">
        <v>128</v>
      </c>
      <c r="C112" s="471"/>
      <c r="D112" s="471"/>
      <c r="E112" s="471"/>
      <c r="F112" s="472"/>
    </row>
    <row r="113" spans="1:7" x14ac:dyDescent="0.15">
      <c r="A113" s="187" t="str">
        <f ca="1">Translations!$A$13</f>
        <v>Current national coverage</v>
      </c>
      <c r="B113" s="234"/>
      <c r="C113" s="234"/>
      <c r="D113" s="234"/>
      <c r="E113" s="234"/>
      <c r="F113" s="235"/>
    </row>
    <row r="114" spans="1:7" ht="35.25" customHeight="1" x14ac:dyDescent="0.15">
      <c r="A114" s="190" t="str">
        <f ca="1">Translations!$A$14</f>
        <v>Insert latest results</v>
      </c>
      <c r="B114" s="54"/>
      <c r="C114" s="191" t="str">
        <f ca="1">Translations!$A$15</f>
        <v>Year</v>
      </c>
      <c r="D114" s="55"/>
      <c r="E114" s="192" t="str">
        <f ca="1">Translations!$A$16</f>
        <v>Data source</v>
      </c>
      <c r="F114" s="56"/>
    </row>
    <row r="115" spans="1:7" ht="27.75" customHeight="1" thickBot="1" x14ac:dyDescent="0.2">
      <c r="A115" s="193" t="str">
        <f ca="1">Translations!$A$17</f>
        <v>Comments</v>
      </c>
      <c r="B115" s="428"/>
      <c r="C115" s="429"/>
      <c r="D115" s="429"/>
      <c r="E115" s="429"/>
      <c r="F115" s="430"/>
    </row>
    <row r="116" spans="1:7" ht="14.25" thickBot="1" x14ac:dyDescent="0.2">
      <c r="A116" s="194"/>
      <c r="B116" s="195"/>
      <c r="C116" s="195"/>
      <c r="D116" s="195"/>
      <c r="E116" s="195"/>
      <c r="F116" s="196"/>
    </row>
    <row r="117" spans="1:7" x14ac:dyDescent="0.15">
      <c r="A117" s="431"/>
      <c r="B117" s="432"/>
      <c r="C117" s="197" t="str">
        <f ca="1">Translations!$A$18</f>
        <v>Year 1</v>
      </c>
      <c r="D117" s="197" t="str">
        <f ca="1">Translations!$A$19</f>
        <v>Year 2</v>
      </c>
      <c r="E117" s="197" t="str">
        <f ca="1">Translations!$A$20</f>
        <v>Year 3</v>
      </c>
      <c r="F117" s="415" t="str">
        <f ca="1">Translations!$A$22</f>
        <v>Comments / Assumptions</v>
      </c>
    </row>
    <row r="118" spans="1:7" ht="28.5" customHeight="1" x14ac:dyDescent="0.15">
      <c r="A118" s="433"/>
      <c r="B118" s="434"/>
      <c r="C118" s="57" t="str">
        <f ca="1">Translations!$A$21</f>
        <v>Insert year</v>
      </c>
      <c r="D118" s="57" t="str">
        <f ca="1">Translations!$A$21</f>
        <v>Insert year</v>
      </c>
      <c r="E118" s="57" t="str">
        <f ca="1">Translations!$A$21</f>
        <v>Insert year</v>
      </c>
      <c r="F118" s="416"/>
    </row>
    <row r="119" spans="1:7" ht="15" customHeight="1" x14ac:dyDescent="0.15">
      <c r="A119" s="198" t="str">
        <f ca="1">Translations!$A$23</f>
        <v>Current Estimated Country Need</v>
      </c>
      <c r="B119" s="236"/>
      <c r="C119" s="236"/>
      <c r="D119" s="236"/>
      <c r="E119" s="236"/>
      <c r="F119" s="237"/>
    </row>
    <row r="120" spans="1:7" ht="42" customHeight="1" x14ac:dyDescent="0.15">
      <c r="A120" s="219" t="str">
        <f ca="1">Translations!$A$24</f>
        <v>A. Total estimated population in need/at risk</v>
      </c>
      <c r="B120" s="238" t="s">
        <v>7</v>
      </c>
      <c r="C120" s="70"/>
      <c r="D120" s="70"/>
      <c r="E120" s="70"/>
      <c r="F120" s="68"/>
      <c r="G120" s="239"/>
    </row>
    <row r="121" spans="1:7" ht="33" customHeight="1" x14ac:dyDescent="0.15">
      <c r="A121" s="240" t="str">
        <f ca="1">Translations!$A$59</f>
        <v>A1. Total male condoms needed</v>
      </c>
      <c r="B121" s="238" t="s">
        <v>7</v>
      </c>
      <c r="C121" s="70"/>
      <c r="D121" s="70"/>
      <c r="E121" s="70"/>
      <c r="F121" s="68"/>
    </row>
    <row r="122" spans="1:7" ht="35.25" customHeight="1" x14ac:dyDescent="0.15">
      <c r="A122" s="240" t="str">
        <f ca="1">Translations!$A$60</f>
        <v>A2. Total female condoms needed</v>
      </c>
      <c r="B122" s="238" t="s">
        <v>7</v>
      </c>
      <c r="C122" s="70"/>
      <c r="D122" s="70"/>
      <c r="E122" s="70"/>
      <c r="F122" s="68"/>
    </row>
    <row r="123" spans="1:7" ht="45" customHeight="1" x14ac:dyDescent="0.15">
      <c r="A123" s="241" t="str">
        <f ca="1">Translations!$A$61</f>
        <v>B1. Country targets- male condoms
(from National Strategic Plan)</v>
      </c>
      <c r="B123" s="238" t="s">
        <v>7</v>
      </c>
      <c r="C123" s="70"/>
      <c r="D123" s="70"/>
      <c r="E123" s="70"/>
      <c r="F123" s="68"/>
    </row>
    <row r="124" spans="1:7" ht="47.25" customHeight="1" x14ac:dyDescent="0.15">
      <c r="A124" s="241" t="str">
        <f ca="1">Translations!$A$62</f>
        <v>B2. Country targets- female condoms
(from National Strategic Plan)</v>
      </c>
      <c r="B124" s="242" t="s">
        <v>7</v>
      </c>
      <c r="C124" s="71"/>
      <c r="D124" s="71"/>
      <c r="E124" s="71"/>
      <c r="F124" s="68"/>
      <c r="G124" s="239"/>
    </row>
    <row r="125" spans="1:7" x14ac:dyDescent="0.15">
      <c r="A125" s="243" t="str">
        <f ca="1">Translations!$A$63</f>
        <v>Country Target Already Covered by funding resource</v>
      </c>
      <c r="B125" s="234"/>
      <c r="C125" s="234"/>
      <c r="D125" s="234"/>
      <c r="E125" s="234"/>
      <c r="F125" s="244"/>
    </row>
    <row r="126" spans="1:7" ht="40.5" customHeight="1" x14ac:dyDescent="0.15">
      <c r="A126" s="458" t="str">
        <f ca="1">Translations!$A$64</f>
        <v>C1. Country target planned to be covered by domestic resources</v>
      </c>
      <c r="B126" s="238" t="s">
        <v>7</v>
      </c>
      <c r="C126" s="72"/>
      <c r="D126" s="72"/>
      <c r="E126" s="72"/>
      <c r="F126" s="85"/>
      <c r="G126" s="239"/>
    </row>
    <row r="127" spans="1:7" ht="38.25" customHeight="1" x14ac:dyDescent="0.15">
      <c r="A127" s="459"/>
      <c r="B127" s="238" t="s">
        <v>15</v>
      </c>
      <c r="C127" s="73" t="str">
        <f>IF(C126=0,"",+C126/(C123+C124))</f>
        <v/>
      </c>
      <c r="D127" s="73" t="str">
        <f>IF(D126=0,"",+D126/(D123+D124))</f>
        <v/>
      </c>
      <c r="E127" s="73" t="str">
        <f>IF(E126=0,"",+E126/(E123+E124))</f>
        <v/>
      </c>
      <c r="F127" s="86"/>
    </row>
    <row r="128" spans="1:7" ht="36.75" customHeight="1" x14ac:dyDescent="0.15">
      <c r="A128" s="458" t="str">
        <f ca="1">Translations!$A$65</f>
        <v>C2. Country target planned to be covered by external resources</v>
      </c>
      <c r="B128" s="238" t="s">
        <v>7</v>
      </c>
      <c r="C128" s="259"/>
      <c r="D128" s="259"/>
      <c r="E128" s="259"/>
      <c r="F128" s="83"/>
    </row>
    <row r="129" spans="1:7" ht="32.25" customHeight="1" x14ac:dyDescent="0.15">
      <c r="A129" s="459"/>
      <c r="B129" s="238" t="s">
        <v>15</v>
      </c>
      <c r="C129" s="73" t="str">
        <f>IF(C128=0,"",+C128/(C123+C124))</f>
        <v/>
      </c>
      <c r="D129" s="73" t="str">
        <f>IF(D128=0,"",+D128/(D123+D124))</f>
        <v/>
      </c>
      <c r="E129" s="73" t="str">
        <f>IF(E128=0,"",+E128/(E123+E124))</f>
        <v/>
      </c>
      <c r="F129" s="84"/>
    </row>
    <row r="130" spans="1:7" ht="32.25" customHeight="1" x14ac:dyDescent="0.15">
      <c r="A130" s="458" t="str">
        <f ca="1">Translations!$A$66</f>
        <v>C3. Total Country target planned to be covered (C1+C2)</v>
      </c>
      <c r="B130" s="238" t="s">
        <v>7</v>
      </c>
      <c r="C130" s="74">
        <f>+C126+C128</f>
        <v>0</v>
      </c>
      <c r="D130" s="74">
        <f>+D126+D128</f>
        <v>0</v>
      </c>
      <c r="E130" s="74">
        <f>+E126+E128</f>
        <v>0</v>
      </c>
      <c r="F130" s="152"/>
    </row>
    <row r="131" spans="1:7" ht="29.25" customHeight="1" x14ac:dyDescent="0.15">
      <c r="A131" s="459"/>
      <c r="B131" s="238" t="s">
        <v>15</v>
      </c>
      <c r="C131" s="73" t="str">
        <f>IF(C130=0,"",+C130/(C123+C124))</f>
        <v/>
      </c>
      <c r="D131" s="73" t="str">
        <f>IF(D130=0,"",+D130/(D123+D124))</f>
        <v/>
      </c>
      <c r="E131" s="73" t="str">
        <f>IF(E130=0,"",+E130/(E123+E124))</f>
        <v/>
      </c>
      <c r="F131" s="153"/>
    </row>
    <row r="132" spans="1:7" x14ac:dyDescent="0.15">
      <c r="A132" s="246" t="str">
        <f ca="1">Translations!$A$67</f>
        <v>Country Target Already Covered by type of condom</v>
      </c>
      <c r="B132" s="247"/>
      <c r="C132" s="247"/>
      <c r="D132" s="247"/>
      <c r="E132" s="247"/>
      <c r="F132" s="248"/>
    </row>
    <row r="133" spans="1:7" ht="48.75" customHeight="1" x14ac:dyDescent="0.15">
      <c r="A133" s="458" t="str">
        <f ca="1">Translations!$A$68</f>
        <v>C4. Country target planned to be covered (domestic+external resources)- male condoms</v>
      </c>
      <c r="B133" s="249" t="s">
        <v>7</v>
      </c>
      <c r="C133" s="75"/>
      <c r="D133" s="75"/>
      <c r="E133" s="75"/>
      <c r="F133" s="85"/>
      <c r="G133" s="239"/>
    </row>
    <row r="134" spans="1:7" ht="24.75" customHeight="1" x14ac:dyDescent="0.15">
      <c r="A134" s="459"/>
      <c r="B134" s="238" t="s">
        <v>15</v>
      </c>
      <c r="C134" s="73" t="str">
        <f>IF(C133=0,"",+C133/C123)</f>
        <v/>
      </c>
      <c r="D134" s="73" t="str">
        <f>IF(D133=0,"",+D133/D123)</f>
        <v/>
      </c>
      <c r="E134" s="73" t="str">
        <f>IF(E133=0,"",+E133/E123)</f>
        <v/>
      </c>
      <c r="F134" s="86"/>
    </row>
    <row r="135" spans="1:7" ht="34.5" customHeight="1" x14ac:dyDescent="0.15">
      <c r="A135" s="458" t="str">
        <f ca="1">Translations!$A$69</f>
        <v>C5. Country target planned to be covered (domestic+external resources)- female condoms</v>
      </c>
      <c r="B135" s="238" t="s">
        <v>7</v>
      </c>
      <c r="C135" s="259"/>
      <c r="D135" s="259"/>
      <c r="E135" s="259"/>
      <c r="F135" s="83"/>
    </row>
    <row r="136" spans="1:7" ht="29.25" customHeight="1" x14ac:dyDescent="0.15">
      <c r="A136" s="459"/>
      <c r="B136" s="238" t="s">
        <v>15</v>
      </c>
      <c r="C136" s="73" t="str">
        <f>IF(C135=0,"",+C135/C124)</f>
        <v/>
      </c>
      <c r="D136" s="73" t="str">
        <f>IF(D135=0,"",+D135/D124)</f>
        <v/>
      </c>
      <c r="E136" s="73" t="str">
        <f>IF(E135=0,"",+E135/E124)</f>
        <v/>
      </c>
      <c r="F136" s="84"/>
    </row>
    <row r="137" spans="1:7" ht="32.25" customHeight="1" x14ac:dyDescent="0.15">
      <c r="A137" s="458" t="str">
        <f ca="1">Translations!$A$70</f>
        <v>C6. Total Country target planned to be covered (male+female) (C4+C5)</v>
      </c>
      <c r="B137" s="238" t="s">
        <v>7</v>
      </c>
      <c r="C137" s="74">
        <f>C133+C135</f>
        <v>0</v>
      </c>
      <c r="D137" s="74">
        <f>D133+D135</f>
        <v>0</v>
      </c>
      <c r="E137" s="74">
        <f>E133+E135</f>
        <v>0</v>
      </c>
      <c r="F137" s="152"/>
    </row>
    <row r="138" spans="1:7" ht="33" customHeight="1" x14ac:dyDescent="0.15">
      <c r="A138" s="459"/>
      <c r="B138" s="238" t="s">
        <v>15</v>
      </c>
      <c r="C138" s="73" t="str">
        <f>IF(C137=0,"",+C137/(C123+C124))</f>
        <v/>
      </c>
      <c r="D138" s="73" t="str">
        <f>IF(D137=0,"",+D137/(D123+D124))</f>
        <v/>
      </c>
      <c r="E138" s="73" t="str">
        <f>IF(E137=0,"",+E137/(E123+E124))</f>
        <v/>
      </c>
      <c r="F138" s="153"/>
    </row>
    <row r="139" spans="1:7" x14ac:dyDescent="0.15">
      <c r="A139" s="198" t="str">
        <f ca="1">Translations!$A$71</f>
        <v>Programmatic Gap</v>
      </c>
      <c r="B139" s="247"/>
      <c r="C139" s="247"/>
      <c r="D139" s="247"/>
      <c r="E139" s="247"/>
      <c r="F139" s="248"/>
    </row>
    <row r="140" spans="1:7" ht="43.5" customHeight="1" x14ac:dyDescent="0.15">
      <c r="A140" s="460" t="str">
        <f ca="1">Translations!$A$72</f>
        <v>D1. Expected annual gap in meeting the need- male condoms: B1 - C4</v>
      </c>
      <c r="B140" s="238" t="s">
        <v>7</v>
      </c>
      <c r="C140" s="76">
        <f>+C123-C133</f>
        <v>0</v>
      </c>
      <c r="D140" s="76">
        <f>+D123-D133</f>
        <v>0</v>
      </c>
      <c r="E140" s="76">
        <f>+E123-E133</f>
        <v>0</v>
      </c>
      <c r="F140" s="465"/>
    </row>
    <row r="141" spans="1:7" ht="38.25" customHeight="1" x14ac:dyDescent="0.15">
      <c r="A141" s="461"/>
      <c r="B141" s="238" t="s">
        <v>15</v>
      </c>
      <c r="C141" s="73" t="str">
        <f>IF(C140=0,"",+C140/C123)</f>
        <v/>
      </c>
      <c r="D141" s="73" t="str">
        <f>IF(D140=0,"",+D140/D123)</f>
        <v/>
      </c>
      <c r="E141" s="73" t="str">
        <f>IF(E140=0,"",+E140/E123)</f>
        <v/>
      </c>
      <c r="F141" s="466"/>
    </row>
    <row r="142" spans="1:7" ht="39" customHeight="1" x14ac:dyDescent="0.15">
      <c r="A142" s="460" t="str">
        <f ca="1">Translations!$A$73</f>
        <v>D2. Expected annual gap in meeting the need- female condoms: B2 - C5</v>
      </c>
      <c r="B142" s="238" t="s">
        <v>7</v>
      </c>
      <c r="C142" s="76">
        <f>+C124-C135</f>
        <v>0</v>
      </c>
      <c r="D142" s="76">
        <f>+D124-D135</f>
        <v>0</v>
      </c>
      <c r="E142" s="76">
        <f>+E124-E135</f>
        <v>0</v>
      </c>
      <c r="F142" s="465"/>
    </row>
    <row r="143" spans="1:7" ht="26.25" customHeight="1" x14ac:dyDescent="0.15">
      <c r="A143" s="461"/>
      <c r="B143" s="238" t="s">
        <v>15</v>
      </c>
      <c r="C143" s="73" t="str">
        <f>IF(C142=0,"",+C142/C124)</f>
        <v/>
      </c>
      <c r="D143" s="73" t="str">
        <f>IF(D142=0,"",+D142/D124)</f>
        <v/>
      </c>
      <c r="E143" s="73" t="str">
        <f>IF(E142=0,"",+E142/E124)</f>
        <v/>
      </c>
      <c r="F143" s="466"/>
    </row>
    <row r="144" spans="1:7" ht="15" customHeight="1" x14ac:dyDescent="0.15">
      <c r="A144" s="243" t="str">
        <f ca="1">Translations!$A$74</f>
        <v>Country Target Covered with the Allocation Amount</v>
      </c>
      <c r="B144" s="250"/>
      <c r="C144" s="250"/>
      <c r="D144" s="250"/>
      <c r="E144" s="250"/>
      <c r="F144" s="251"/>
    </row>
    <row r="145" spans="1:7" ht="42" customHeight="1" x14ac:dyDescent="0.15">
      <c r="A145" s="460" t="str">
        <f ca="1">Translations!$A$75</f>
        <v>E1. Targets to be financed by allocation amount- male condoms</v>
      </c>
      <c r="B145" s="242" t="s">
        <v>7</v>
      </c>
      <c r="C145" s="72"/>
      <c r="D145" s="72"/>
      <c r="E145" s="72"/>
      <c r="F145" s="465"/>
    </row>
    <row r="146" spans="1:7" ht="28.5" customHeight="1" x14ac:dyDescent="0.15">
      <c r="A146" s="461"/>
      <c r="B146" s="242" t="s">
        <v>15</v>
      </c>
      <c r="C146" s="73" t="str">
        <f>IF(C145=0,"",+C145/C123)</f>
        <v/>
      </c>
      <c r="D146" s="73" t="str">
        <f>IF(D145=0,"",+D145/D123)</f>
        <v/>
      </c>
      <c r="E146" s="73" t="str">
        <f>IF(E145=0,"",+E145/E123)</f>
        <v/>
      </c>
      <c r="F146" s="466"/>
    </row>
    <row r="147" spans="1:7" ht="38.25" customHeight="1" x14ac:dyDescent="0.15">
      <c r="A147" s="460" t="str">
        <f ca="1">Translations!$A$76</f>
        <v>E2. Targets to be financed by allocation amount- female condoms</v>
      </c>
      <c r="B147" s="242" t="s">
        <v>7</v>
      </c>
      <c r="C147" s="72"/>
      <c r="D147" s="72"/>
      <c r="E147" s="72"/>
      <c r="F147" s="465"/>
    </row>
    <row r="148" spans="1:7" ht="28.5" customHeight="1" x14ac:dyDescent="0.15">
      <c r="A148" s="461"/>
      <c r="B148" s="242" t="s">
        <v>15</v>
      </c>
      <c r="C148" s="73" t="str">
        <f>IF(C147=0,"",+C147/C124)</f>
        <v/>
      </c>
      <c r="D148" s="73" t="str">
        <f>IF(D147=0,"",+D147/D124)</f>
        <v/>
      </c>
      <c r="E148" s="73" t="str">
        <f>IF(E147=0,"",+E147/E124)</f>
        <v/>
      </c>
      <c r="F148" s="466"/>
    </row>
    <row r="149" spans="1:7" ht="26.25" customHeight="1" x14ac:dyDescent="0.15">
      <c r="A149" s="467" t="str">
        <f ca="1">Translations!$A$77</f>
        <v>F1. Coverage from allocation amount and other resources- male condoms:
 E1 + C4</v>
      </c>
      <c r="B149" s="252" t="s">
        <v>7</v>
      </c>
      <c r="C149" s="77">
        <f>+C145+C133</f>
        <v>0</v>
      </c>
      <c r="D149" s="77">
        <f>+D145+D133</f>
        <v>0</v>
      </c>
      <c r="E149" s="77">
        <f>+E145+E133</f>
        <v>0</v>
      </c>
      <c r="F149" s="468"/>
      <c r="G149" s="239"/>
    </row>
    <row r="150" spans="1:7" ht="32.25" customHeight="1" x14ac:dyDescent="0.15">
      <c r="A150" s="459"/>
      <c r="B150" s="253" t="s">
        <v>15</v>
      </c>
      <c r="C150" s="73" t="str">
        <f>IF(C149=0,"",+C149/C121)</f>
        <v/>
      </c>
      <c r="D150" s="73" t="str">
        <f>IF(D149=0,"",+D149/D121)</f>
        <v/>
      </c>
      <c r="E150" s="73" t="str">
        <f>IF(E149=0,"",+E149/E121)</f>
        <v/>
      </c>
      <c r="F150" s="440"/>
    </row>
    <row r="151" spans="1:7" ht="26.25" customHeight="1" x14ac:dyDescent="0.15">
      <c r="A151" s="458" t="str">
        <f ca="1">Translations!$A$78</f>
        <v>F2. Coverage from allocation amount and other resources- female condoms:
 E2 + C5</v>
      </c>
      <c r="B151" s="253" t="s">
        <v>7</v>
      </c>
      <c r="C151" s="76">
        <f>+C147+C135</f>
        <v>0</v>
      </c>
      <c r="D151" s="76">
        <f>+D147+D135</f>
        <v>0</v>
      </c>
      <c r="E151" s="76">
        <f>+E147+E135</f>
        <v>0</v>
      </c>
      <c r="F151" s="150"/>
    </row>
    <row r="152" spans="1:7" ht="33.75" customHeight="1" x14ac:dyDescent="0.15">
      <c r="A152" s="459"/>
      <c r="B152" s="253" t="s">
        <v>15</v>
      </c>
      <c r="C152" s="73" t="str">
        <f>IF(C151=0,"",+C151/C122)</f>
        <v/>
      </c>
      <c r="D152" s="73" t="str">
        <f>IF(D151=0,"",+D151/D122)</f>
        <v/>
      </c>
      <c r="E152" s="73" t="str">
        <f>IF(E151=0,"",+E151/E122)</f>
        <v/>
      </c>
      <c r="F152" s="151"/>
    </row>
    <row r="153" spans="1:7" ht="29.25" customHeight="1" x14ac:dyDescent="0.15">
      <c r="A153" s="469" t="str">
        <f ca="1">Translations!$A$79</f>
        <v>G1. Remaining gap- male condoms: B1 - F1</v>
      </c>
      <c r="B153" s="252" t="s">
        <v>7</v>
      </c>
      <c r="C153" s="254">
        <f>C123-C149</f>
        <v>0</v>
      </c>
      <c r="D153" s="254">
        <f>D123-D149</f>
        <v>0</v>
      </c>
      <c r="E153" s="254">
        <f>E123-E149</f>
        <v>0</v>
      </c>
      <c r="F153" s="468"/>
    </row>
    <row r="154" spans="1:7" ht="29.25" customHeight="1" x14ac:dyDescent="0.15">
      <c r="A154" s="420"/>
      <c r="B154" s="253" t="s">
        <v>15</v>
      </c>
      <c r="C154" s="73" t="str">
        <f>IF(C153=0,"",+C153/C123)</f>
        <v/>
      </c>
      <c r="D154" s="73" t="str">
        <f>IF(D153=0,"",+D153/D123)</f>
        <v/>
      </c>
      <c r="E154" s="73" t="str">
        <f>IF(E153=0,"",+E153/E123)</f>
        <v/>
      </c>
      <c r="F154" s="440"/>
    </row>
    <row r="155" spans="1:7" ht="29.25" customHeight="1" x14ac:dyDescent="0.15">
      <c r="A155" s="417" t="str">
        <f ca="1">Translations!$A$80</f>
        <v>G2. Remaining gap- female condoms: B2 - F2</v>
      </c>
      <c r="B155" s="253" t="s">
        <v>7</v>
      </c>
      <c r="C155" s="255">
        <f>C124-C151</f>
        <v>0</v>
      </c>
      <c r="D155" s="255">
        <f>D124-D151</f>
        <v>0</v>
      </c>
      <c r="E155" s="255">
        <f>E124-E151</f>
        <v>0</v>
      </c>
      <c r="F155" s="69"/>
    </row>
    <row r="156" spans="1:7" ht="29.25" customHeight="1" x14ac:dyDescent="0.15">
      <c r="A156" s="420"/>
      <c r="B156" s="253" t="s">
        <v>15</v>
      </c>
      <c r="C156" s="73" t="str">
        <f>IF(C155=0,"",+C155/C124)</f>
        <v/>
      </c>
      <c r="D156" s="73" t="str">
        <f>IF(D155=0,"",+D155/D124)</f>
        <v/>
      </c>
      <c r="E156" s="73" t="str">
        <f>IF(E155=0,"",+E155/E124)</f>
        <v/>
      </c>
      <c r="F156" s="69"/>
    </row>
    <row r="157" spans="1:7" ht="15" customHeight="1" thickBot="1" x14ac:dyDescent="0.2">
      <c r="A157" s="462" t="str">
        <f ca="1">Translations!$A$81</f>
        <v>All "%" targets from rows C to G are based on numerical target in row B1 and B2</v>
      </c>
      <c r="B157" s="463"/>
      <c r="C157" s="463"/>
      <c r="D157" s="463"/>
      <c r="E157" s="463"/>
      <c r="F157" s="464"/>
    </row>
    <row r="158" spans="1:7" x14ac:dyDescent="0.15">
      <c r="A158" s="209"/>
      <c r="B158" s="209"/>
      <c r="C158" s="209"/>
      <c r="D158" s="209"/>
      <c r="E158" s="209"/>
      <c r="F158" s="209"/>
    </row>
    <row r="159" spans="1:7" ht="14.25" thickBot="1" x14ac:dyDescent="0.2">
      <c r="A159" s="209"/>
      <c r="B159" s="209"/>
      <c r="C159" s="209"/>
      <c r="D159" s="209"/>
      <c r="E159" s="209"/>
      <c r="F159" s="209"/>
    </row>
    <row r="160" spans="1:7" ht="14.25" customHeight="1" x14ac:dyDescent="0.15">
      <c r="A160" s="228" t="str">
        <f ca="1">Translations!$A$55</f>
        <v>HIV/AIDS Programmatic Gap Table - Condoms</v>
      </c>
      <c r="B160" s="256"/>
      <c r="C160" s="229"/>
      <c r="D160" s="229"/>
      <c r="E160" s="229"/>
      <c r="F160" s="230"/>
    </row>
    <row r="161" spans="1:7" ht="20.25" customHeight="1" x14ac:dyDescent="0.15">
      <c r="A161" s="185" t="str">
        <f ca="1">Translations!$A$10</f>
        <v>Priority Module</v>
      </c>
      <c r="B161" s="455" t="str">
        <f ca="1">Translations!$A$82</f>
        <v>Prevention programs for key populations</v>
      </c>
      <c r="C161" s="456"/>
      <c r="D161" s="456"/>
      <c r="E161" s="456"/>
      <c r="F161" s="457"/>
    </row>
    <row r="162" spans="1:7" ht="36" customHeight="1" x14ac:dyDescent="0.15">
      <c r="A162" s="185" t="str">
        <f ca="1">Translations!$A$11</f>
        <v>Selected coverage indicator</v>
      </c>
      <c r="B162" s="409" t="str">
        <f ca="1">Translations!$A$83</f>
        <v>Number of condoms and lubricants distributed (male and female)</v>
      </c>
      <c r="C162" s="410"/>
      <c r="D162" s="410"/>
      <c r="E162" s="410"/>
      <c r="F162" s="411"/>
    </row>
    <row r="163" spans="1:7" ht="22.5" customHeight="1" x14ac:dyDescent="0.15">
      <c r="A163" s="186" t="str">
        <f ca="1">Translations!$A$12</f>
        <v>Target Population</v>
      </c>
      <c r="B163" s="470" t="s">
        <v>128</v>
      </c>
      <c r="C163" s="471"/>
      <c r="D163" s="471"/>
      <c r="E163" s="471"/>
      <c r="F163" s="472"/>
    </row>
    <row r="164" spans="1:7" x14ac:dyDescent="0.15">
      <c r="A164" s="187" t="str">
        <f ca="1">Translations!$A$13</f>
        <v>Current national coverage</v>
      </c>
      <c r="B164" s="234"/>
      <c r="C164" s="234"/>
      <c r="D164" s="234"/>
      <c r="E164" s="234"/>
      <c r="F164" s="235"/>
    </row>
    <row r="165" spans="1:7" ht="35.25" customHeight="1" x14ac:dyDescent="0.15">
      <c r="A165" s="190" t="str">
        <f ca="1">Translations!$A$14</f>
        <v>Insert latest results</v>
      </c>
      <c r="B165" s="54"/>
      <c r="C165" s="191" t="str">
        <f ca="1">Translations!$A$15</f>
        <v>Year</v>
      </c>
      <c r="D165" s="55"/>
      <c r="E165" s="192" t="str">
        <f ca="1">Translations!$A$16</f>
        <v>Data source</v>
      </c>
      <c r="F165" s="56"/>
    </row>
    <row r="166" spans="1:7" ht="27.75" customHeight="1" thickBot="1" x14ac:dyDescent="0.2">
      <c r="A166" s="193" t="str">
        <f ca="1">Translations!$A$17</f>
        <v>Comments</v>
      </c>
      <c r="B166" s="428"/>
      <c r="C166" s="429"/>
      <c r="D166" s="429"/>
      <c r="E166" s="429"/>
      <c r="F166" s="430"/>
    </row>
    <row r="167" spans="1:7" ht="14.25" thickBot="1" x14ac:dyDescent="0.2">
      <c r="A167" s="194"/>
      <c r="B167" s="195"/>
      <c r="C167" s="195"/>
      <c r="D167" s="195"/>
      <c r="E167" s="195"/>
      <c r="F167" s="196"/>
    </row>
    <row r="168" spans="1:7" x14ac:dyDescent="0.15">
      <c r="A168" s="431"/>
      <c r="B168" s="432"/>
      <c r="C168" s="197" t="str">
        <f ca="1">Translations!$A$18</f>
        <v>Year 1</v>
      </c>
      <c r="D168" s="197" t="str">
        <f ca="1">Translations!$A$19</f>
        <v>Year 2</v>
      </c>
      <c r="E168" s="197" t="str">
        <f ca="1">Translations!$A$20</f>
        <v>Year 3</v>
      </c>
      <c r="F168" s="415" t="str">
        <f ca="1">Translations!$A$22</f>
        <v>Comments / Assumptions</v>
      </c>
    </row>
    <row r="169" spans="1:7" ht="28.5" customHeight="1" x14ac:dyDescent="0.15">
      <c r="A169" s="433"/>
      <c r="B169" s="434"/>
      <c r="C169" s="57" t="str">
        <f ca="1">Translations!$A$21</f>
        <v>Insert year</v>
      </c>
      <c r="D169" s="57" t="str">
        <f ca="1">Translations!$A$21</f>
        <v>Insert year</v>
      </c>
      <c r="E169" s="57" t="str">
        <f ca="1">Translations!$A$21</f>
        <v>Insert year</v>
      </c>
      <c r="F169" s="416"/>
    </row>
    <row r="170" spans="1:7" ht="15" customHeight="1" x14ac:dyDescent="0.15">
      <c r="A170" s="198" t="str">
        <f ca="1">Translations!$A$23</f>
        <v>Current Estimated Country Need</v>
      </c>
      <c r="B170" s="236"/>
      <c r="C170" s="236"/>
      <c r="D170" s="236"/>
      <c r="E170" s="236"/>
      <c r="F170" s="237"/>
    </row>
    <row r="171" spans="1:7" ht="42" customHeight="1" x14ac:dyDescent="0.15">
      <c r="A171" s="219" t="str">
        <f ca="1">Translations!$A$24</f>
        <v>A. Total estimated population in need/at risk</v>
      </c>
      <c r="B171" s="238" t="s">
        <v>7</v>
      </c>
      <c r="C171" s="70"/>
      <c r="D171" s="70"/>
      <c r="E171" s="70"/>
      <c r="F171" s="68"/>
      <c r="G171" s="239"/>
    </row>
    <row r="172" spans="1:7" ht="33" customHeight="1" x14ac:dyDescent="0.15">
      <c r="A172" s="240" t="str">
        <f ca="1">Translations!$A$59</f>
        <v>A1. Total male condoms needed</v>
      </c>
      <c r="B172" s="238" t="s">
        <v>7</v>
      </c>
      <c r="C172" s="70"/>
      <c r="D172" s="70"/>
      <c r="E172" s="70"/>
      <c r="F172" s="68"/>
    </row>
    <row r="173" spans="1:7" ht="35.25" customHeight="1" x14ac:dyDescent="0.15">
      <c r="A173" s="240" t="str">
        <f ca="1">Translations!$A$60</f>
        <v>A2. Total female condoms needed</v>
      </c>
      <c r="B173" s="238" t="s">
        <v>7</v>
      </c>
      <c r="C173" s="70"/>
      <c r="D173" s="70"/>
      <c r="E173" s="70"/>
      <c r="F173" s="68"/>
    </row>
    <row r="174" spans="1:7" ht="45" customHeight="1" x14ac:dyDescent="0.15">
      <c r="A174" s="241" t="str">
        <f ca="1">Translations!$A$61</f>
        <v>B1. Country targets- male condoms
(from National Strategic Plan)</v>
      </c>
      <c r="B174" s="238" t="s">
        <v>7</v>
      </c>
      <c r="C174" s="70"/>
      <c r="D174" s="70"/>
      <c r="E174" s="70"/>
      <c r="F174" s="68"/>
    </row>
    <row r="175" spans="1:7" ht="47.25" customHeight="1" x14ac:dyDescent="0.15">
      <c r="A175" s="241" t="str">
        <f ca="1">Translations!$A$62</f>
        <v>B2. Country targets- female condoms
(from National Strategic Plan)</v>
      </c>
      <c r="B175" s="242" t="s">
        <v>7</v>
      </c>
      <c r="C175" s="71"/>
      <c r="D175" s="71"/>
      <c r="E175" s="71"/>
      <c r="F175" s="68"/>
      <c r="G175" s="239"/>
    </row>
    <row r="176" spans="1:7" x14ac:dyDescent="0.15">
      <c r="A176" s="243" t="str">
        <f ca="1">Translations!$A$63</f>
        <v>Country Target Already Covered by funding resource</v>
      </c>
      <c r="B176" s="234"/>
      <c r="C176" s="234"/>
      <c r="D176" s="234"/>
      <c r="E176" s="234"/>
      <c r="F176" s="244"/>
    </row>
    <row r="177" spans="1:7" ht="40.5" customHeight="1" x14ac:dyDescent="0.15">
      <c r="A177" s="458" t="str">
        <f ca="1">Translations!$A$64</f>
        <v>C1. Country target planned to be covered by domestic resources</v>
      </c>
      <c r="B177" s="238" t="s">
        <v>7</v>
      </c>
      <c r="C177" s="72"/>
      <c r="D177" s="72"/>
      <c r="E177" s="72"/>
      <c r="F177" s="85"/>
      <c r="G177" s="239"/>
    </row>
    <row r="178" spans="1:7" ht="38.25" customHeight="1" x14ac:dyDescent="0.15">
      <c r="A178" s="459"/>
      <c r="B178" s="238" t="s">
        <v>15</v>
      </c>
      <c r="C178" s="73" t="str">
        <f>IF(C177=0,"",+C177/(C174+C175))</f>
        <v/>
      </c>
      <c r="D178" s="73" t="str">
        <f>IF(D177=0,"",+D177/(D174+D175))</f>
        <v/>
      </c>
      <c r="E178" s="73" t="str">
        <f>IF(E177=0,"",+E177/(E174+E175))</f>
        <v/>
      </c>
      <c r="F178" s="86"/>
    </row>
    <row r="179" spans="1:7" ht="36.75" customHeight="1" x14ac:dyDescent="0.15">
      <c r="A179" s="458" t="str">
        <f ca="1">Translations!$A$65</f>
        <v>C2. Country target planned to be covered by external resources</v>
      </c>
      <c r="B179" s="238" t="s">
        <v>7</v>
      </c>
      <c r="C179" s="259"/>
      <c r="D179" s="259"/>
      <c r="E179" s="259"/>
      <c r="F179" s="83"/>
    </row>
    <row r="180" spans="1:7" ht="32.25" customHeight="1" x14ac:dyDescent="0.15">
      <c r="A180" s="459"/>
      <c r="B180" s="238" t="s">
        <v>15</v>
      </c>
      <c r="C180" s="73" t="str">
        <f>IF(C179=0,"",+C179/(C174+C175))</f>
        <v/>
      </c>
      <c r="D180" s="73" t="str">
        <f>IF(D179=0,"",+D179/(D174+D175))</f>
        <v/>
      </c>
      <c r="E180" s="73" t="str">
        <f>IF(E179=0,"",+E179/(E174+E175))</f>
        <v/>
      </c>
      <c r="F180" s="84"/>
    </row>
    <row r="181" spans="1:7" ht="32.25" customHeight="1" x14ac:dyDescent="0.15">
      <c r="A181" s="458" t="str">
        <f ca="1">Translations!$A$66</f>
        <v>C3. Total Country target planned to be covered (C1+C2)</v>
      </c>
      <c r="B181" s="238" t="s">
        <v>7</v>
      </c>
      <c r="C181" s="74">
        <f>+C177+C179</f>
        <v>0</v>
      </c>
      <c r="D181" s="74">
        <f>+D177+D179</f>
        <v>0</v>
      </c>
      <c r="E181" s="74">
        <f>+E177+E179</f>
        <v>0</v>
      </c>
      <c r="F181" s="152"/>
    </row>
    <row r="182" spans="1:7" ht="29.25" customHeight="1" x14ac:dyDescent="0.15">
      <c r="A182" s="459"/>
      <c r="B182" s="238" t="s">
        <v>15</v>
      </c>
      <c r="C182" s="73" t="str">
        <f>IF(C181=0,"",+C181/(C174+C175))</f>
        <v/>
      </c>
      <c r="D182" s="73" t="str">
        <f>IF(D181=0,"",+D181/(D174+D175))</f>
        <v/>
      </c>
      <c r="E182" s="73" t="str">
        <f>IF(E181=0,"",+E181/(E174+E175))</f>
        <v/>
      </c>
      <c r="F182" s="153"/>
    </row>
    <row r="183" spans="1:7" x14ac:dyDescent="0.15">
      <c r="A183" s="246" t="str">
        <f ca="1">Translations!$A$67</f>
        <v>Country Target Already Covered by type of condom</v>
      </c>
      <c r="B183" s="247"/>
      <c r="C183" s="247"/>
      <c r="D183" s="247"/>
      <c r="E183" s="247"/>
      <c r="F183" s="248"/>
    </row>
    <row r="184" spans="1:7" ht="48.75" customHeight="1" x14ac:dyDescent="0.15">
      <c r="A184" s="458" t="str">
        <f ca="1">Translations!$A$68</f>
        <v>C4. Country target planned to be covered (domestic+external resources)- male condoms</v>
      </c>
      <c r="B184" s="249" t="s">
        <v>7</v>
      </c>
      <c r="C184" s="75"/>
      <c r="D184" s="75"/>
      <c r="E184" s="75"/>
      <c r="F184" s="85"/>
      <c r="G184" s="239"/>
    </row>
    <row r="185" spans="1:7" ht="24.75" customHeight="1" x14ac:dyDescent="0.15">
      <c r="A185" s="459"/>
      <c r="B185" s="238" t="s">
        <v>15</v>
      </c>
      <c r="C185" s="73" t="str">
        <f>IF(C184=0,"",+C184/C174)</f>
        <v/>
      </c>
      <c r="D185" s="73" t="str">
        <f>IF(D184=0,"",+D184/D174)</f>
        <v/>
      </c>
      <c r="E185" s="73" t="str">
        <f>IF(E184=0,"",+E184/E174)</f>
        <v/>
      </c>
      <c r="F185" s="86"/>
    </row>
    <row r="186" spans="1:7" ht="34.5" customHeight="1" x14ac:dyDescent="0.15">
      <c r="A186" s="458" t="str">
        <f ca="1">Translations!$A$69</f>
        <v>C5. Country target planned to be covered (domestic+external resources)- female condoms</v>
      </c>
      <c r="B186" s="238" t="s">
        <v>7</v>
      </c>
      <c r="C186" s="259"/>
      <c r="D186" s="259"/>
      <c r="E186" s="259"/>
      <c r="F186" s="83"/>
    </row>
    <row r="187" spans="1:7" ht="29.25" customHeight="1" x14ac:dyDescent="0.15">
      <c r="A187" s="459"/>
      <c r="B187" s="238" t="s">
        <v>15</v>
      </c>
      <c r="C187" s="73" t="str">
        <f>IF(C186=0,"",+C186/C175)</f>
        <v/>
      </c>
      <c r="D187" s="73" t="str">
        <f>IF(D186=0,"",+D186/D175)</f>
        <v/>
      </c>
      <c r="E187" s="73" t="str">
        <f>IF(E186=0,"",+E186/E175)</f>
        <v/>
      </c>
      <c r="F187" s="84"/>
    </row>
    <row r="188" spans="1:7" ht="32.25" customHeight="1" x14ac:dyDescent="0.15">
      <c r="A188" s="458" t="str">
        <f ca="1">Translations!$A$70</f>
        <v>C6. Total Country target planned to be covered (male+female) (C4+C5)</v>
      </c>
      <c r="B188" s="238" t="s">
        <v>7</v>
      </c>
      <c r="C188" s="74">
        <f>C184+C186</f>
        <v>0</v>
      </c>
      <c r="D188" s="74">
        <f>D184+D186</f>
        <v>0</v>
      </c>
      <c r="E188" s="74">
        <f>E184+E186</f>
        <v>0</v>
      </c>
      <c r="F188" s="152"/>
    </row>
    <row r="189" spans="1:7" ht="33" customHeight="1" x14ac:dyDescent="0.15">
      <c r="A189" s="459"/>
      <c r="B189" s="238" t="s">
        <v>15</v>
      </c>
      <c r="C189" s="73" t="str">
        <f>IF(C188=0,"",+C188/(C174+C175))</f>
        <v/>
      </c>
      <c r="D189" s="73" t="str">
        <f>IF(D188=0,"",+D188/(D174+D175))</f>
        <v/>
      </c>
      <c r="E189" s="73" t="str">
        <f>IF(E188=0,"",+E188/(E174+E175))</f>
        <v/>
      </c>
      <c r="F189" s="153"/>
    </row>
    <row r="190" spans="1:7" x14ac:dyDescent="0.15">
      <c r="A190" s="198" t="str">
        <f ca="1">Translations!$A$71</f>
        <v>Programmatic Gap</v>
      </c>
      <c r="B190" s="247"/>
      <c r="C190" s="247"/>
      <c r="D190" s="247"/>
      <c r="E190" s="247"/>
      <c r="F190" s="248"/>
    </row>
    <row r="191" spans="1:7" ht="43.5" customHeight="1" x14ac:dyDescent="0.15">
      <c r="A191" s="460" t="str">
        <f ca="1">Translations!$A$72</f>
        <v>D1. Expected annual gap in meeting the need- male condoms: B1 - C4</v>
      </c>
      <c r="B191" s="238" t="s">
        <v>7</v>
      </c>
      <c r="C191" s="76">
        <f>+C174-C184</f>
        <v>0</v>
      </c>
      <c r="D191" s="76">
        <f>+D174-D184</f>
        <v>0</v>
      </c>
      <c r="E191" s="76">
        <f>+E174-E184</f>
        <v>0</v>
      </c>
      <c r="F191" s="465"/>
    </row>
    <row r="192" spans="1:7" ht="38.25" customHeight="1" x14ac:dyDescent="0.15">
      <c r="A192" s="461"/>
      <c r="B192" s="238" t="s">
        <v>15</v>
      </c>
      <c r="C192" s="73" t="str">
        <f>IF(C191=0,"",+C191/C174)</f>
        <v/>
      </c>
      <c r="D192" s="73" t="str">
        <f>IF(D191=0,"",+D191/D174)</f>
        <v/>
      </c>
      <c r="E192" s="73" t="str">
        <f>IF(E191=0,"",+E191/E174)</f>
        <v/>
      </c>
      <c r="F192" s="466"/>
    </row>
    <row r="193" spans="1:7" ht="39" customHeight="1" x14ac:dyDescent="0.15">
      <c r="A193" s="460" t="str">
        <f ca="1">Translations!$A$73</f>
        <v>D2. Expected annual gap in meeting the need- female condoms: B2 - C5</v>
      </c>
      <c r="B193" s="238" t="s">
        <v>7</v>
      </c>
      <c r="C193" s="76">
        <f>+C175-C186</f>
        <v>0</v>
      </c>
      <c r="D193" s="76">
        <f>+D175-D186</f>
        <v>0</v>
      </c>
      <c r="E193" s="76">
        <f>+E175-E186</f>
        <v>0</v>
      </c>
      <c r="F193" s="465"/>
    </row>
    <row r="194" spans="1:7" ht="26.25" customHeight="1" x14ac:dyDescent="0.15">
      <c r="A194" s="461"/>
      <c r="B194" s="238" t="s">
        <v>15</v>
      </c>
      <c r="C194" s="73" t="str">
        <f>IF(C193=0,"",+C193/C175)</f>
        <v/>
      </c>
      <c r="D194" s="73" t="str">
        <f>IF(D193=0,"",+D193/D175)</f>
        <v/>
      </c>
      <c r="E194" s="73" t="str">
        <f>IF(E193=0,"",+E193/E175)</f>
        <v/>
      </c>
      <c r="F194" s="466"/>
    </row>
    <row r="195" spans="1:7" ht="15" customHeight="1" x14ac:dyDescent="0.15">
      <c r="A195" s="243" t="str">
        <f ca="1">Translations!$A$74</f>
        <v>Country Target Covered with the Allocation Amount</v>
      </c>
      <c r="B195" s="250"/>
      <c r="C195" s="250"/>
      <c r="D195" s="250"/>
      <c r="E195" s="250"/>
      <c r="F195" s="251"/>
    </row>
    <row r="196" spans="1:7" ht="42" customHeight="1" x14ac:dyDescent="0.15">
      <c r="A196" s="460" t="str">
        <f ca="1">Translations!$A$75</f>
        <v>E1. Targets to be financed by allocation amount- male condoms</v>
      </c>
      <c r="B196" s="242" t="s">
        <v>7</v>
      </c>
      <c r="C196" s="72"/>
      <c r="D196" s="72"/>
      <c r="E196" s="72"/>
      <c r="F196" s="465"/>
    </row>
    <row r="197" spans="1:7" ht="28.5" customHeight="1" x14ac:dyDescent="0.15">
      <c r="A197" s="461"/>
      <c r="B197" s="242" t="s">
        <v>15</v>
      </c>
      <c r="C197" s="73" t="str">
        <f>IF(C196=0,"",+C196/C174)</f>
        <v/>
      </c>
      <c r="D197" s="73" t="str">
        <f>IF(D196=0,"",+D196/D174)</f>
        <v/>
      </c>
      <c r="E197" s="73" t="str">
        <f>IF(E196=0,"",+E196/E174)</f>
        <v/>
      </c>
      <c r="F197" s="466"/>
    </row>
    <row r="198" spans="1:7" ht="38.25" customHeight="1" x14ac:dyDescent="0.15">
      <c r="A198" s="460" t="str">
        <f ca="1">Translations!$A$76</f>
        <v>E2. Targets to be financed by allocation amount- female condoms</v>
      </c>
      <c r="B198" s="242" t="s">
        <v>7</v>
      </c>
      <c r="C198" s="72"/>
      <c r="D198" s="72"/>
      <c r="E198" s="72"/>
      <c r="F198" s="465"/>
    </row>
    <row r="199" spans="1:7" ht="28.5" customHeight="1" x14ac:dyDescent="0.15">
      <c r="A199" s="461"/>
      <c r="B199" s="242" t="s">
        <v>15</v>
      </c>
      <c r="C199" s="73" t="str">
        <f>IF(C198=0,"",+C198/C175)</f>
        <v/>
      </c>
      <c r="D199" s="73" t="str">
        <f>IF(D198=0,"",+D198/D175)</f>
        <v/>
      </c>
      <c r="E199" s="73" t="str">
        <f>IF(E198=0,"",+E198/E175)</f>
        <v/>
      </c>
      <c r="F199" s="466"/>
    </row>
    <row r="200" spans="1:7" ht="26.25" customHeight="1" x14ac:dyDescent="0.15">
      <c r="A200" s="467" t="str">
        <f ca="1">Translations!$A$77</f>
        <v>F1. Coverage from allocation amount and other resources- male condoms:
 E1 + C4</v>
      </c>
      <c r="B200" s="252" t="s">
        <v>7</v>
      </c>
      <c r="C200" s="77">
        <f>+C196+C184</f>
        <v>0</v>
      </c>
      <c r="D200" s="77">
        <f>+D196+D184</f>
        <v>0</v>
      </c>
      <c r="E200" s="77">
        <f>+E196+E184</f>
        <v>0</v>
      </c>
      <c r="F200" s="468"/>
      <c r="G200" s="239"/>
    </row>
    <row r="201" spans="1:7" ht="32.25" customHeight="1" x14ac:dyDescent="0.15">
      <c r="A201" s="459"/>
      <c r="B201" s="253" t="s">
        <v>15</v>
      </c>
      <c r="C201" s="73" t="str">
        <f>IF(C200=0,"",+C200/C172)</f>
        <v/>
      </c>
      <c r="D201" s="73" t="str">
        <f>IF(D200=0,"",+D200/D172)</f>
        <v/>
      </c>
      <c r="E201" s="73" t="str">
        <f>IF(E200=0,"",+E200/E172)</f>
        <v/>
      </c>
      <c r="F201" s="440"/>
    </row>
    <row r="202" spans="1:7" ht="26.25" customHeight="1" x14ac:dyDescent="0.15">
      <c r="A202" s="458" t="str">
        <f ca="1">Translations!$A$78</f>
        <v>F2. Coverage from allocation amount and other resources- female condoms:
 E2 + C5</v>
      </c>
      <c r="B202" s="253" t="s">
        <v>7</v>
      </c>
      <c r="C202" s="76">
        <f>+C198+C186</f>
        <v>0</v>
      </c>
      <c r="D202" s="76">
        <f>+D198+D186</f>
        <v>0</v>
      </c>
      <c r="E202" s="76">
        <f>+E198+E186</f>
        <v>0</v>
      </c>
      <c r="F202" s="150"/>
    </row>
    <row r="203" spans="1:7" ht="33.75" customHeight="1" x14ac:dyDescent="0.15">
      <c r="A203" s="459"/>
      <c r="B203" s="253" t="s">
        <v>15</v>
      </c>
      <c r="C203" s="73" t="str">
        <f>IF(C202=0,"",+C202/C173)</f>
        <v/>
      </c>
      <c r="D203" s="73" t="str">
        <f>IF(D202=0,"",+D202/D173)</f>
        <v/>
      </c>
      <c r="E203" s="73" t="str">
        <f>IF(E202=0,"",+E202/E173)</f>
        <v/>
      </c>
      <c r="F203" s="151"/>
    </row>
    <row r="204" spans="1:7" ht="29.25" customHeight="1" x14ac:dyDescent="0.15">
      <c r="A204" s="469" t="str">
        <f ca="1">Translations!$A$79</f>
        <v>G1. Remaining gap- male condoms: B1 - F1</v>
      </c>
      <c r="B204" s="252" t="s">
        <v>7</v>
      </c>
      <c r="C204" s="254">
        <f>C174-C200</f>
        <v>0</v>
      </c>
      <c r="D204" s="254">
        <f>D174-D200</f>
        <v>0</v>
      </c>
      <c r="E204" s="254">
        <f>E174-E200</f>
        <v>0</v>
      </c>
      <c r="F204" s="468"/>
    </row>
    <row r="205" spans="1:7" ht="29.25" customHeight="1" x14ac:dyDescent="0.15">
      <c r="A205" s="420"/>
      <c r="B205" s="253" t="s">
        <v>15</v>
      </c>
      <c r="C205" s="73" t="str">
        <f>IF(C204=0,"",+C204/C174)</f>
        <v/>
      </c>
      <c r="D205" s="73" t="str">
        <f>IF(D204=0,"",+D204/D174)</f>
        <v/>
      </c>
      <c r="E205" s="73" t="str">
        <f>IF(E204=0,"",+E204/E174)</f>
        <v/>
      </c>
      <c r="F205" s="440"/>
    </row>
    <row r="206" spans="1:7" ht="29.25" customHeight="1" x14ac:dyDescent="0.15">
      <c r="A206" s="417" t="str">
        <f ca="1">Translations!$A$80</f>
        <v>G2. Remaining gap- female condoms: B2 - F2</v>
      </c>
      <c r="B206" s="253" t="s">
        <v>7</v>
      </c>
      <c r="C206" s="255">
        <f>C175-C202</f>
        <v>0</v>
      </c>
      <c r="D206" s="255">
        <f>D175-D202</f>
        <v>0</v>
      </c>
      <c r="E206" s="255">
        <f>E175-E202</f>
        <v>0</v>
      </c>
      <c r="F206" s="69"/>
    </row>
    <row r="207" spans="1:7" ht="29.25" customHeight="1" x14ac:dyDescent="0.15">
      <c r="A207" s="420"/>
      <c r="B207" s="253" t="s">
        <v>15</v>
      </c>
      <c r="C207" s="73" t="str">
        <f>IF(C206=0,"",+C206/C175)</f>
        <v/>
      </c>
      <c r="D207" s="73" t="str">
        <f>IF(D206=0,"",+D206/D175)</f>
        <v/>
      </c>
      <c r="E207" s="73" t="str">
        <f>IF(E206=0,"",+E206/E175)</f>
        <v/>
      </c>
      <c r="F207" s="69"/>
    </row>
    <row r="208" spans="1:7" ht="15" customHeight="1" thickBot="1" x14ac:dyDescent="0.2">
      <c r="A208" s="462" t="str">
        <f ca="1">Translations!$A$81</f>
        <v>All "%" targets from rows C to G are based on numerical target in row B1 and B2</v>
      </c>
      <c r="B208" s="463"/>
      <c r="C208" s="463"/>
      <c r="D208" s="463"/>
      <c r="E208" s="463"/>
      <c r="F208" s="464"/>
    </row>
    <row r="209" spans="1:7" x14ac:dyDescent="0.15">
      <c r="A209" s="209"/>
      <c r="B209" s="209"/>
      <c r="C209" s="209"/>
      <c r="D209" s="209"/>
      <c r="E209" s="209"/>
      <c r="F209" s="209"/>
    </row>
    <row r="210" spans="1:7" ht="14.25" thickBot="1" x14ac:dyDescent="0.2">
      <c r="A210" s="209"/>
      <c r="B210" s="209"/>
      <c r="C210" s="209"/>
      <c r="D210" s="209"/>
      <c r="E210" s="209"/>
      <c r="F210" s="209"/>
    </row>
    <row r="211" spans="1:7" ht="14.25" customHeight="1" x14ac:dyDescent="0.15">
      <c r="A211" s="228" t="str">
        <f ca="1">Translations!$A$55</f>
        <v>HIV/AIDS Programmatic Gap Table - Condoms</v>
      </c>
      <c r="B211" s="256"/>
      <c r="C211" s="229"/>
      <c r="D211" s="229"/>
      <c r="E211" s="229"/>
      <c r="F211" s="230"/>
    </row>
    <row r="212" spans="1:7" ht="20.25" customHeight="1" x14ac:dyDescent="0.15">
      <c r="A212" s="185" t="str">
        <f ca="1">Translations!$A$10</f>
        <v>Priority Module</v>
      </c>
      <c r="B212" s="455" t="str">
        <f ca="1">Translations!$A$82</f>
        <v>Prevention programs for key populations</v>
      </c>
      <c r="C212" s="456"/>
      <c r="D212" s="456"/>
      <c r="E212" s="456"/>
      <c r="F212" s="457"/>
    </row>
    <row r="213" spans="1:7" ht="22.5" customHeight="1" x14ac:dyDescent="0.15">
      <c r="A213" s="185" t="str">
        <f ca="1">Translations!$A$11</f>
        <v>Selected coverage indicator</v>
      </c>
      <c r="B213" s="409" t="str">
        <f ca="1">Translations!$A$83</f>
        <v>Number of condoms and lubricants distributed (male and female)</v>
      </c>
      <c r="C213" s="410"/>
      <c r="D213" s="410"/>
      <c r="E213" s="410"/>
      <c r="F213" s="411"/>
    </row>
    <row r="214" spans="1:7" ht="22.5" customHeight="1" x14ac:dyDescent="0.15">
      <c r="A214" s="186" t="str">
        <f ca="1">Translations!$A$12</f>
        <v>Target Population</v>
      </c>
      <c r="B214" s="470" t="s">
        <v>128</v>
      </c>
      <c r="C214" s="471"/>
      <c r="D214" s="471"/>
      <c r="E214" s="471"/>
      <c r="F214" s="472"/>
    </row>
    <row r="215" spans="1:7" x14ac:dyDescent="0.15">
      <c r="A215" s="187" t="str">
        <f ca="1">Translations!$A$13</f>
        <v>Current national coverage</v>
      </c>
      <c r="B215" s="234"/>
      <c r="C215" s="234"/>
      <c r="D215" s="234"/>
      <c r="E215" s="234"/>
      <c r="F215" s="235"/>
    </row>
    <row r="216" spans="1:7" ht="35.25" customHeight="1" x14ac:dyDescent="0.15">
      <c r="A216" s="190" t="str">
        <f ca="1">Translations!$A$14</f>
        <v>Insert latest results</v>
      </c>
      <c r="B216" s="54"/>
      <c r="C216" s="191" t="str">
        <f ca="1">Translations!$A$15</f>
        <v>Year</v>
      </c>
      <c r="D216" s="55"/>
      <c r="E216" s="192" t="str">
        <f ca="1">Translations!$A$16</f>
        <v>Data source</v>
      </c>
      <c r="F216" s="56"/>
    </row>
    <row r="217" spans="1:7" ht="27.75" customHeight="1" thickBot="1" x14ac:dyDescent="0.2">
      <c r="A217" s="193" t="str">
        <f ca="1">Translations!$A$17</f>
        <v>Comments</v>
      </c>
      <c r="B217" s="428"/>
      <c r="C217" s="429"/>
      <c r="D217" s="429"/>
      <c r="E217" s="429"/>
      <c r="F217" s="430"/>
    </row>
    <row r="218" spans="1:7" ht="14.25" thickBot="1" x14ac:dyDescent="0.2">
      <c r="A218" s="194"/>
      <c r="B218" s="195"/>
      <c r="C218" s="195"/>
      <c r="D218" s="195"/>
      <c r="E218" s="195"/>
      <c r="F218" s="196"/>
    </row>
    <row r="219" spans="1:7" x14ac:dyDescent="0.15">
      <c r="A219" s="431"/>
      <c r="B219" s="432"/>
      <c r="C219" s="197" t="str">
        <f ca="1">Translations!$A$18</f>
        <v>Year 1</v>
      </c>
      <c r="D219" s="197" t="str">
        <f ca="1">Translations!$A$19</f>
        <v>Year 2</v>
      </c>
      <c r="E219" s="197" t="str">
        <f ca="1">Translations!$A$20</f>
        <v>Year 3</v>
      </c>
      <c r="F219" s="415" t="str">
        <f ca="1">Translations!$A$22</f>
        <v>Comments / Assumptions</v>
      </c>
    </row>
    <row r="220" spans="1:7" ht="28.5" customHeight="1" x14ac:dyDescent="0.15">
      <c r="A220" s="433"/>
      <c r="B220" s="434"/>
      <c r="C220" s="57" t="str">
        <f ca="1">Translations!$A$21</f>
        <v>Insert year</v>
      </c>
      <c r="D220" s="57" t="str">
        <f ca="1">Translations!$A$21</f>
        <v>Insert year</v>
      </c>
      <c r="E220" s="57" t="str">
        <f ca="1">Translations!$A$21</f>
        <v>Insert year</v>
      </c>
      <c r="F220" s="416"/>
    </row>
    <row r="221" spans="1:7" ht="15" customHeight="1" x14ac:dyDescent="0.15">
      <c r="A221" s="198" t="str">
        <f ca="1">Translations!$A$23</f>
        <v>Current Estimated Country Need</v>
      </c>
      <c r="B221" s="236"/>
      <c r="C221" s="236"/>
      <c r="D221" s="236"/>
      <c r="E221" s="236"/>
      <c r="F221" s="237"/>
    </row>
    <row r="222" spans="1:7" ht="42" customHeight="1" x14ac:dyDescent="0.15">
      <c r="A222" s="219" t="str">
        <f ca="1">Translations!$A$24</f>
        <v>A. Total estimated population in need/at risk</v>
      </c>
      <c r="B222" s="238" t="s">
        <v>7</v>
      </c>
      <c r="C222" s="70"/>
      <c r="D222" s="70"/>
      <c r="E222" s="70"/>
      <c r="F222" s="67"/>
      <c r="G222" s="239"/>
    </row>
    <row r="223" spans="1:7" ht="33" customHeight="1" x14ac:dyDescent="0.15">
      <c r="A223" s="240" t="str">
        <f ca="1">Translations!$A$59</f>
        <v>A1. Total male condoms needed</v>
      </c>
      <c r="B223" s="238" t="s">
        <v>7</v>
      </c>
      <c r="C223" s="70"/>
      <c r="D223" s="70"/>
      <c r="E223" s="70"/>
      <c r="F223" s="67"/>
    </row>
    <row r="224" spans="1:7" ht="35.25" customHeight="1" x14ac:dyDescent="0.15">
      <c r="A224" s="240" t="str">
        <f ca="1">Translations!$A$60</f>
        <v>A2. Total female condoms needed</v>
      </c>
      <c r="B224" s="238" t="s">
        <v>7</v>
      </c>
      <c r="C224" s="70"/>
      <c r="D224" s="70"/>
      <c r="E224" s="70"/>
      <c r="F224" s="67"/>
    </row>
    <row r="225" spans="1:7" ht="45" customHeight="1" x14ac:dyDescent="0.15">
      <c r="A225" s="241" t="str">
        <f ca="1">Translations!$A$61</f>
        <v>B1. Country targets- male condoms
(from National Strategic Plan)</v>
      </c>
      <c r="B225" s="238" t="s">
        <v>7</v>
      </c>
      <c r="C225" s="70"/>
      <c r="D225" s="70"/>
      <c r="E225" s="70"/>
      <c r="F225" s="67"/>
    </row>
    <row r="226" spans="1:7" ht="47.25" customHeight="1" x14ac:dyDescent="0.15">
      <c r="A226" s="241" t="str">
        <f ca="1">Translations!$A$62</f>
        <v>B2. Country targets- female condoms
(from National Strategic Plan)</v>
      </c>
      <c r="B226" s="242" t="s">
        <v>7</v>
      </c>
      <c r="C226" s="71"/>
      <c r="D226" s="71"/>
      <c r="E226" s="71"/>
      <c r="F226" s="67"/>
      <c r="G226" s="239"/>
    </row>
    <row r="227" spans="1:7" x14ac:dyDescent="0.15">
      <c r="A227" s="243" t="str">
        <f ca="1">Translations!$A$63</f>
        <v>Country Target Already Covered by funding resource</v>
      </c>
      <c r="B227" s="234"/>
      <c r="C227" s="234"/>
      <c r="D227" s="234"/>
      <c r="E227" s="234"/>
      <c r="F227" s="235"/>
    </row>
    <row r="228" spans="1:7" ht="40.5" customHeight="1" x14ac:dyDescent="0.15">
      <c r="A228" s="458" t="str">
        <f ca="1">Translations!$A$64</f>
        <v>C1. Country target planned to be covered by domestic resources</v>
      </c>
      <c r="B228" s="238" t="s">
        <v>7</v>
      </c>
      <c r="C228" s="72"/>
      <c r="D228" s="72"/>
      <c r="E228" s="72"/>
      <c r="F228" s="85"/>
      <c r="G228" s="239"/>
    </row>
    <row r="229" spans="1:7" ht="38.25" customHeight="1" x14ac:dyDescent="0.15">
      <c r="A229" s="459"/>
      <c r="B229" s="238" t="s">
        <v>15</v>
      </c>
      <c r="C229" s="73" t="str">
        <f>IF(C228=0,"",+C228/(C225+C226))</f>
        <v/>
      </c>
      <c r="D229" s="73" t="str">
        <f>IF(D228=0,"",+D228/(D225+D226))</f>
        <v/>
      </c>
      <c r="E229" s="73" t="str">
        <f>IF(E228=0,"",+E228/(E225+E226))</f>
        <v/>
      </c>
      <c r="F229" s="86"/>
    </row>
    <row r="230" spans="1:7" ht="36.75" customHeight="1" x14ac:dyDescent="0.15">
      <c r="A230" s="458" t="str">
        <f ca="1">Translations!$A$65</f>
        <v>C2. Country target planned to be covered by external resources</v>
      </c>
      <c r="B230" s="238" t="s">
        <v>7</v>
      </c>
      <c r="C230" s="259"/>
      <c r="D230" s="259"/>
      <c r="E230" s="259"/>
      <c r="F230" s="83"/>
    </row>
    <row r="231" spans="1:7" ht="32.25" customHeight="1" x14ac:dyDescent="0.15">
      <c r="A231" s="459"/>
      <c r="B231" s="238" t="s">
        <v>15</v>
      </c>
      <c r="C231" s="73" t="str">
        <f>IF(C230=0,"",+C230/(C225+C226))</f>
        <v/>
      </c>
      <c r="D231" s="73" t="str">
        <f>IF(D230=0,"",+D230/(D225+D226))</f>
        <v/>
      </c>
      <c r="E231" s="73" t="str">
        <f>IF(E230=0,"",+E230/(E225+E226))</f>
        <v/>
      </c>
      <c r="F231" s="84"/>
    </row>
    <row r="232" spans="1:7" ht="32.25" customHeight="1" x14ac:dyDescent="0.15">
      <c r="A232" s="458" t="str">
        <f ca="1">Translations!$A$66</f>
        <v>C3. Total Country target planned to be covered (C1+C2)</v>
      </c>
      <c r="B232" s="238" t="s">
        <v>7</v>
      </c>
      <c r="C232" s="74">
        <f>+C228+C230</f>
        <v>0</v>
      </c>
      <c r="D232" s="74">
        <f>+D228+D230</f>
        <v>0</v>
      </c>
      <c r="E232" s="74">
        <f>+E228+E230</f>
        <v>0</v>
      </c>
      <c r="F232" s="152"/>
    </row>
    <row r="233" spans="1:7" ht="29.25" customHeight="1" x14ac:dyDescent="0.15">
      <c r="A233" s="459"/>
      <c r="B233" s="238" t="s">
        <v>15</v>
      </c>
      <c r="C233" s="73" t="str">
        <f>IF(C232=0,"",+C232/(C225+C226))</f>
        <v/>
      </c>
      <c r="D233" s="73" t="str">
        <f>IF(D232=0,"",+D232/(D225+D226))</f>
        <v/>
      </c>
      <c r="E233" s="73" t="str">
        <f>IF(E232=0,"",+E232/(E225+E226))</f>
        <v/>
      </c>
      <c r="F233" s="153"/>
    </row>
    <row r="234" spans="1:7" x14ac:dyDescent="0.15">
      <c r="A234" s="246" t="str">
        <f ca="1">Translations!$A$67</f>
        <v>Country Target Already Covered by type of condom</v>
      </c>
      <c r="B234" s="247"/>
      <c r="C234" s="247"/>
      <c r="D234" s="247"/>
      <c r="E234" s="247"/>
      <c r="F234" s="257"/>
    </row>
    <row r="235" spans="1:7" ht="48.75" customHeight="1" x14ac:dyDescent="0.15">
      <c r="A235" s="458" t="str">
        <f ca="1">Translations!$A$68</f>
        <v>C4. Country target planned to be covered (domestic+external resources)- male condoms</v>
      </c>
      <c r="B235" s="249" t="s">
        <v>7</v>
      </c>
      <c r="C235" s="75"/>
      <c r="D235" s="75"/>
      <c r="E235" s="75"/>
      <c r="F235" s="85"/>
      <c r="G235" s="239"/>
    </row>
    <row r="236" spans="1:7" ht="24.75" customHeight="1" x14ac:dyDescent="0.15">
      <c r="A236" s="459"/>
      <c r="B236" s="238" t="s">
        <v>15</v>
      </c>
      <c r="C236" s="73" t="str">
        <f>IF(C235=0,"",+C235/C225)</f>
        <v/>
      </c>
      <c r="D236" s="73" t="str">
        <f>IF(D235=0,"",+D235/D225)</f>
        <v/>
      </c>
      <c r="E236" s="73" t="str">
        <f>IF(E235=0,"",+E235/E225)</f>
        <v/>
      </c>
      <c r="F236" s="86"/>
    </row>
    <row r="237" spans="1:7" ht="34.5" customHeight="1" x14ac:dyDescent="0.15">
      <c r="A237" s="458" t="str">
        <f ca="1">Translations!$A$69</f>
        <v>C5. Country target planned to be covered (domestic+external resources)- female condoms</v>
      </c>
      <c r="B237" s="238" t="s">
        <v>7</v>
      </c>
      <c r="C237" s="259"/>
      <c r="D237" s="259"/>
      <c r="E237" s="259"/>
      <c r="F237" s="83"/>
    </row>
    <row r="238" spans="1:7" ht="29.25" customHeight="1" x14ac:dyDescent="0.15">
      <c r="A238" s="459"/>
      <c r="B238" s="238" t="s">
        <v>15</v>
      </c>
      <c r="C238" s="73" t="str">
        <f>IF(C237=0,"",+C237/C226)</f>
        <v/>
      </c>
      <c r="D238" s="73" t="str">
        <f>IF(D237=0,"",+D237/D226)</f>
        <v/>
      </c>
      <c r="E238" s="73" t="str">
        <f>IF(E237=0,"",+E237/E226)</f>
        <v/>
      </c>
      <c r="F238" s="84"/>
    </row>
    <row r="239" spans="1:7" ht="32.25" customHeight="1" x14ac:dyDescent="0.15">
      <c r="A239" s="458" t="str">
        <f ca="1">Translations!$A$70</f>
        <v>C6. Total Country target planned to be covered (male+female) (C4+C5)</v>
      </c>
      <c r="B239" s="238" t="s">
        <v>7</v>
      </c>
      <c r="C239" s="74">
        <f>C235+C237</f>
        <v>0</v>
      </c>
      <c r="D239" s="74">
        <f>D235+D237</f>
        <v>0</v>
      </c>
      <c r="E239" s="74">
        <f>E235+E237</f>
        <v>0</v>
      </c>
      <c r="F239" s="152"/>
    </row>
    <row r="240" spans="1:7" ht="33" customHeight="1" x14ac:dyDescent="0.15">
      <c r="A240" s="459"/>
      <c r="B240" s="238" t="s">
        <v>15</v>
      </c>
      <c r="C240" s="73" t="str">
        <f>IF(C239=0,"",+C239/(C225+C226))</f>
        <v/>
      </c>
      <c r="D240" s="73" t="str">
        <f>IF(D239=0,"",+D239/(D225+D226))</f>
        <v/>
      </c>
      <c r="E240" s="73" t="str">
        <f>IF(E239=0,"",+E239/(E225+E226))</f>
        <v/>
      </c>
      <c r="F240" s="153"/>
    </row>
    <row r="241" spans="1:7" x14ac:dyDescent="0.15">
      <c r="A241" s="198" t="str">
        <f ca="1">Translations!$A$71</f>
        <v>Programmatic Gap</v>
      </c>
      <c r="B241" s="247"/>
      <c r="C241" s="247"/>
      <c r="D241" s="247"/>
      <c r="E241" s="247"/>
      <c r="F241" s="257"/>
    </row>
    <row r="242" spans="1:7" ht="43.5" customHeight="1" x14ac:dyDescent="0.15">
      <c r="A242" s="460" t="str">
        <f ca="1">Translations!$A$72</f>
        <v>D1. Expected annual gap in meeting the need- male condoms: B1 - C4</v>
      </c>
      <c r="B242" s="238" t="s">
        <v>7</v>
      </c>
      <c r="C242" s="76">
        <f>+C225-C235</f>
        <v>0</v>
      </c>
      <c r="D242" s="76">
        <f>+D225-D235</f>
        <v>0</v>
      </c>
      <c r="E242" s="76">
        <f>+E225-E235</f>
        <v>0</v>
      </c>
      <c r="F242" s="473"/>
    </row>
    <row r="243" spans="1:7" ht="38.25" customHeight="1" x14ac:dyDescent="0.15">
      <c r="A243" s="461"/>
      <c r="B243" s="238" t="s">
        <v>15</v>
      </c>
      <c r="C243" s="73" t="str">
        <f>IF(C242=0,"",+C242/C225)</f>
        <v/>
      </c>
      <c r="D243" s="73" t="str">
        <f>IF(D242=0,"",+D242/D225)</f>
        <v/>
      </c>
      <c r="E243" s="73" t="str">
        <f>IF(E242=0,"",+E242/E225)</f>
        <v/>
      </c>
      <c r="F243" s="474"/>
    </row>
    <row r="244" spans="1:7" ht="39" customHeight="1" x14ac:dyDescent="0.15">
      <c r="A244" s="460" t="str">
        <f ca="1">Translations!$A$73</f>
        <v>D2. Expected annual gap in meeting the need- female condoms: B2 - C5</v>
      </c>
      <c r="B244" s="238" t="s">
        <v>7</v>
      </c>
      <c r="C244" s="76">
        <f>+C226-C237</f>
        <v>0</v>
      </c>
      <c r="D244" s="76">
        <f>+D226-D237</f>
        <v>0</v>
      </c>
      <c r="E244" s="76">
        <f>+E226-E237</f>
        <v>0</v>
      </c>
      <c r="F244" s="473"/>
    </row>
    <row r="245" spans="1:7" ht="26.25" customHeight="1" x14ac:dyDescent="0.15">
      <c r="A245" s="461"/>
      <c r="B245" s="238" t="s">
        <v>15</v>
      </c>
      <c r="C245" s="73" t="str">
        <f>IF(C244=0,"",+C244/C226)</f>
        <v/>
      </c>
      <c r="D245" s="73" t="str">
        <f>IF(D244=0,"",+D244/D226)</f>
        <v/>
      </c>
      <c r="E245" s="73" t="str">
        <f>IF(E244=0,"",+E244/E226)</f>
        <v/>
      </c>
      <c r="F245" s="474"/>
    </row>
    <row r="246" spans="1:7" ht="15" customHeight="1" x14ac:dyDescent="0.15">
      <c r="A246" s="243" t="str">
        <f ca="1">Translations!$A$74</f>
        <v>Country Target Covered with the Allocation Amount</v>
      </c>
      <c r="B246" s="250"/>
      <c r="C246" s="250"/>
      <c r="D246" s="250"/>
      <c r="E246" s="250"/>
      <c r="F246" s="258"/>
    </row>
    <row r="247" spans="1:7" ht="42" customHeight="1" x14ac:dyDescent="0.15">
      <c r="A247" s="460" t="str">
        <f ca="1">Translations!$A$75</f>
        <v>E1. Targets to be financed by allocation amount- male condoms</v>
      </c>
      <c r="B247" s="242" t="s">
        <v>7</v>
      </c>
      <c r="C247" s="72"/>
      <c r="D247" s="72"/>
      <c r="E247" s="72"/>
      <c r="F247" s="473"/>
    </row>
    <row r="248" spans="1:7" ht="28.5" customHeight="1" x14ac:dyDescent="0.15">
      <c r="A248" s="461"/>
      <c r="B248" s="242" t="s">
        <v>15</v>
      </c>
      <c r="C248" s="73" t="str">
        <f>IF(C247=0,"",+C247/C225)</f>
        <v/>
      </c>
      <c r="D248" s="73" t="str">
        <f>IF(D247=0,"",+D247/D225)</f>
        <v/>
      </c>
      <c r="E248" s="73" t="str">
        <f>IF(E247=0,"",+E247/E225)</f>
        <v/>
      </c>
      <c r="F248" s="474"/>
    </row>
    <row r="249" spans="1:7" ht="38.25" customHeight="1" x14ac:dyDescent="0.15">
      <c r="A249" s="460" t="str">
        <f ca="1">Translations!$A$76</f>
        <v>E2. Targets to be financed by allocation amount- female condoms</v>
      </c>
      <c r="B249" s="242" t="s">
        <v>7</v>
      </c>
      <c r="C249" s="72"/>
      <c r="D249" s="72"/>
      <c r="E249" s="72"/>
      <c r="F249" s="473"/>
    </row>
    <row r="250" spans="1:7" ht="28.5" customHeight="1" x14ac:dyDescent="0.15">
      <c r="A250" s="461"/>
      <c r="B250" s="242" t="s">
        <v>15</v>
      </c>
      <c r="C250" s="73" t="str">
        <f>IF(C249=0,"",+C249/C226)</f>
        <v/>
      </c>
      <c r="D250" s="73" t="str">
        <f>IF(D249=0,"",+D249/D226)</f>
        <v/>
      </c>
      <c r="E250" s="73" t="str">
        <f>IF(E249=0,"",+E249/E226)</f>
        <v/>
      </c>
      <c r="F250" s="474"/>
    </row>
    <row r="251" spans="1:7" ht="26.25" customHeight="1" x14ac:dyDescent="0.15">
      <c r="A251" s="467" t="str">
        <f ca="1">Translations!$A$77</f>
        <v>F1. Coverage from allocation amount and other resources- male condoms:
 E1 + C4</v>
      </c>
      <c r="B251" s="252" t="s">
        <v>7</v>
      </c>
      <c r="C251" s="77">
        <f>+C247+C235</f>
        <v>0</v>
      </c>
      <c r="D251" s="77">
        <f>+D247+D235</f>
        <v>0</v>
      </c>
      <c r="E251" s="77">
        <f>+E247+E235</f>
        <v>0</v>
      </c>
      <c r="F251" s="475"/>
      <c r="G251" s="239"/>
    </row>
    <row r="252" spans="1:7" ht="32.25" customHeight="1" x14ac:dyDescent="0.15">
      <c r="A252" s="459"/>
      <c r="B252" s="253" t="s">
        <v>15</v>
      </c>
      <c r="C252" s="73" t="str">
        <f>IF(C251=0,"",+C251/C223)</f>
        <v/>
      </c>
      <c r="D252" s="73" t="str">
        <f>IF(D251=0,"",+D251/D223)</f>
        <v/>
      </c>
      <c r="E252" s="73" t="str">
        <f>IF(E251=0,"",+E251/E223)</f>
        <v/>
      </c>
      <c r="F252" s="474"/>
    </row>
    <row r="253" spans="1:7" ht="26.25" customHeight="1" x14ac:dyDescent="0.15">
      <c r="A253" s="458" t="str">
        <f ca="1">Translations!$A$78</f>
        <v>F2. Coverage from allocation amount and other resources- female condoms:
 E2 + C5</v>
      </c>
      <c r="B253" s="253" t="s">
        <v>7</v>
      </c>
      <c r="C253" s="76">
        <f>+C249+C237</f>
        <v>0</v>
      </c>
      <c r="D253" s="76">
        <f>+D249+D237</f>
        <v>0</v>
      </c>
      <c r="E253" s="76">
        <f>+E249+E237</f>
        <v>0</v>
      </c>
      <c r="F253" s="154"/>
    </row>
    <row r="254" spans="1:7" ht="33.75" customHeight="1" x14ac:dyDescent="0.15">
      <c r="A254" s="459"/>
      <c r="B254" s="253" t="s">
        <v>15</v>
      </c>
      <c r="C254" s="73" t="str">
        <f>IF(C253=0,"",+C253/C224)</f>
        <v/>
      </c>
      <c r="D254" s="73" t="str">
        <f>IF(D253=0,"",+D253/D224)</f>
        <v/>
      </c>
      <c r="E254" s="73" t="str">
        <f>IF(E253=0,"",+E253/E224)</f>
        <v/>
      </c>
      <c r="F254" s="155"/>
    </row>
    <row r="255" spans="1:7" ht="29.25" customHeight="1" x14ac:dyDescent="0.15">
      <c r="A255" s="469" t="str">
        <f ca="1">Translations!$A$79</f>
        <v>G1. Remaining gap- male condoms: B1 - F1</v>
      </c>
      <c r="B255" s="252" t="s">
        <v>7</v>
      </c>
      <c r="C255" s="254">
        <f>C225-C251</f>
        <v>0</v>
      </c>
      <c r="D255" s="254">
        <f>D225-D251</f>
        <v>0</v>
      </c>
      <c r="E255" s="254">
        <f>E225-E251</f>
        <v>0</v>
      </c>
      <c r="F255" s="475"/>
    </row>
    <row r="256" spans="1:7" ht="29.25" customHeight="1" x14ac:dyDescent="0.15">
      <c r="A256" s="420"/>
      <c r="B256" s="253" t="s">
        <v>15</v>
      </c>
      <c r="C256" s="73" t="str">
        <f>IF(C255=0,"",+C255/C225)</f>
        <v/>
      </c>
      <c r="D256" s="73" t="str">
        <f>IF(D255=0,"",+D255/D225)</f>
        <v/>
      </c>
      <c r="E256" s="73" t="str">
        <f>IF(E255=0,"",+E255/E225)</f>
        <v/>
      </c>
      <c r="F256" s="474"/>
    </row>
    <row r="257" spans="1:6" ht="29.25" customHeight="1" x14ac:dyDescent="0.15">
      <c r="A257" s="417" t="str">
        <f ca="1">Translations!$A$80</f>
        <v>G2. Remaining gap- female condoms: B2 - F2</v>
      </c>
      <c r="B257" s="253" t="s">
        <v>7</v>
      </c>
      <c r="C257" s="255">
        <f>C226-C253</f>
        <v>0</v>
      </c>
      <c r="D257" s="255">
        <f>D226-D253</f>
        <v>0</v>
      </c>
      <c r="E257" s="255">
        <f>E226-E253</f>
        <v>0</v>
      </c>
      <c r="F257" s="78"/>
    </row>
    <row r="258" spans="1:6" ht="29.25" customHeight="1" x14ac:dyDescent="0.15">
      <c r="A258" s="420"/>
      <c r="B258" s="253" t="s">
        <v>15</v>
      </c>
      <c r="C258" s="73" t="str">
        <f>IF(C257=0,"",+C257/C226)</f>
        <v/>
      </c>
      <c r="D258" s="73" t="str">
        <f>IF(D257=0,"",+D257/D226)</f>
        <v/>
      </c>
      <c r="E258" s="73" t="str">
        <f>IF(E257=0,"",+E257/E226)</f>
        <v/>
      </c>
      <c r="F258" s="78"/>
    </row>
    <row r="259" spans="1:6" ht="15" customHeight="1" thickBot="1" x14ac:dyDescent="0.2">
      <c r="A259" s="462" t="str">
        <f ca="1">Translations!$A$81</f>
        <v>All "%" targets from rows C to G are based on numerical target in row B1 and B2</v>
      </c>
      <c r="B259" s="463"/>
      <c r="C259" s="463"/>
      <c r="D259" s="463"/>
      <c r="E259" s="463"/>
      <c r="F259" s="464"/>
    </row>
  </sheetData>
  <sheetProtection algorithmName="SHA-512" hashValue="Ya7KAuejbHeFMq4EtrkCMZrW74nmItJ2vuE1KiMhQ+usHMUL63UD3k3fT/6Keuh7Gg+I/kV+6S0wjaq6facmVA==" saltValue="8uERTmsiQI7IDKELypSsbA==" spinCount="100000" sheet="1" objects="1" scenarios="1" formatColumns="0" formatRows="0"/>
  <mergeCells count="140">
    <mergeCell ref="A253:A254"/>
    <mergeCell ref="A255:A256"/>
    <mergeCell ref="F255:F256"/>
    <mergeCell ref="A257:A258"/>
    <mergeCell ref="A259:F259"/>
    <mergeCell ref="A247:A248"/>
    <mergeCell ref="F247:F248"/>
    <mergeCell ref="A249:A250"/>
    <mergeCell ref="F249:F250"/>
    <mergeCell ref="A251:A252"/>
    <mergeCell ref="F251:F252"/>
    <mergeCell ref="A237:A238"/>
    <mergeCell ref="A239:A240"/>
    <mergeCell ref="A242:A243"/>
    <mergeCell ref="F242:F243"/>
    <mergeCell ref="A244:A245"/>
    <mergeCell ref="F244:F245"/>
    <mergeCell ref="A228:A229"/>
    <mergeCell ref="A230:A231"/>
    <mergeCell ref="A232:A233"/>
    <mergeCell ref="A235:A236"/>
    <mergeCell ref="B212:F212"/>
    <mergeCell ref="B213:F213"/>
    <mergeCell ref="B214:F214"/>
    <mergeCell ref="B217:F217"/>
    <mergeCell ref="A219:B220"/>
    <mergeCell ref="F219:F220"/>
    <mergeCell ref="A202:A203"/>
    <mergeCell ref="A204:A205"/>
    <mergeCell ref="F204:F205"/>
    <mergeCell ref="A206:A207"/>
    <mergeCell ref="A208:F208"/>
    <mergeCell ref="A196:A197"/>
    <mergeCell ref="F196:F197"/>
    <mergeCell ref="A198:A199"/>
    <mergeCell ref="F198:F199"/>
    <mergeCell ref="A200:A201"/>
    <mergeCell ref="F200:F201"/>
    <mergeCell ref="A186:A187"/>
    <mergeCell ref="A188:A189"/>
    <mergeCell ref="A191:A192"/>
    <mergeCell ref="F191:F192"/>
    <mergeCell ref="A193:A194"/>
    <mergeCell ref="F193:F194"/>
    <mergeCell ref="A177:A178"/>
    <mergeCell ref="A179:A180"/>
    <mergeCell ref="A181:A182"/>
    <mergeCell ref="A184:A185"/>
    <mergeCell ref="B161:F161"/>
    <mergeCell ref="B162:F162"/>
    <mergeCell ref="B163:F163"/>
    <mergeCell ref="B166:F166"/>
    <mergeCell ref="A168:B169"/>
    <mergeCell ref="F168:F169"/>
    <mergeCell ref="A151:A152"/>
    <mergeCell ref="A153:A154"/>
    <mergeCell ref="F153:F154"/>
    <mergeCell ref="A155:A156"/>
    <mergeCell ref="A157:F157"/>
    <mergeCell ref="A145:A146"/>
    <mergeCell ref="F145:F146"/>
    <mergeCell ref="A147:A148"/>
    <mergeCell ref="F147:F148"/>
    <mergeCell ref="A149:A150"/>
    <mergeCell ref="F149:F150"/>
    <mergeCell ref="A135:A136"/>
    <mergeCell ref="A137:A138"/>
    <mergeCell ref="A140:A141"/>
    <mergeCell ref="F140:F141"/>
    <mergeCell ref="A142:A143"/>
    <mergeCell ref="F142:F143"/>
    <mergeCell ref="A126:A127"/>
    <mergeCell ref="A128:A129"/>
    <mergeCell ref="A130:A131"/>
    <mergeCell ref="A133:A134"/>
    <mergeCell ref="B110:F110"/>
    <mergeCell ref="B111:F111"/>
    <mergeCell ref="B112:F112"/>
    <mergeCell ref="B115:F115"/>
    <mergeCell ref="A117:B118"/>
    <mergeCell ref="F117:F118"/>
    <mergeCell ref="A100:A101"/>
    <mergeCell ref="A102:A103"/>
    <mergeCell ref="F102:F103"/>
    <mergeCell ref="A104:A105"/>
    <mergeCell ref="A106:F106"/>
    <mergeCell ref="A94:A95"/>
    <mergeCell ref="F94:F95"/>
    <mergeCell ref="A96:A97"/>
    <mergeCell ref="F96:F97"/>
    <mergeCell ref="A98:A99"/>
    <mergeCell ref="F98:F99"/>
    <mergeCell ref="A84:A85"/>
    <mergeCell ref="A86:A87"/>
    <mergeCell ref="A89:A90"/>
    <mergeCell ref="F89:F90"/>
    <mergeCell ref="A91:A92"/>
    <mergeCell ref="F91:F92"/>
    <mergeCell ref="A75:A76"/>
    <mergeCell ref="A77:A78"/>
    <mergeCell ref="A79:A80"/>
    <mergeCell ref="A82:A83"/>
    <mergeCell ref="B59:F59"/>
    <mergeCell ref="B60:F60"/>
    <mergeCell ref="B64:F64"/>
    <mergeCell ref="A66:B67"/>
    <mergeCell ref="F66:F67"/>
    <mergeCell ref="B61:F61"/>
    <mergeCell ref="A55:F55"/>
    <mergeCell ref="F45:F46"/>
    <mergeCell ref="A15:B16"/>
    <mergeCell ref="F15:F16"/>
    <mergeCell ref="F38:F39"/>
    <mergeCell ref="F40:F41"/>
    <mergeCell ref="F43:F44"/>
    <mergeCell ref="A47:A48"/>
    <mergeCell ref="F47:F48"/>
    <mergeCell ref="A51:A52"/>
    <mergeCell ref="F51:F52"/>
    <mergeCell ref="A1:E1"/>
    <mergeCell ref="A2:E2"/>
    <mergeCell ref="A3:E3"/>
    <mergeCell ref="A4:E4"/>
    <mergeCell ref="B8:F8"/>
    <mergeCell ref="A49:A50"/>
    <mergeCell ref="A53:A54"/>
    <mergeCell ref="A24:A25"/>
    <mergeCell ref="A31:A32"/>
    <mergeCell ref="A38:A39"/>
    <mergeCell ref="A40:A41"/>
    <mergeCell ref="A43:A44"/>
    <mergeCell ref="A45:A46"/>
    <mergeCell ref="A35:A36"/>
    <mergeCell ref="A26:A27"/>
    <mergeCell ref="A28:A29"/>
    <mergeCell ref="A33:A34"/>
    <mergeCell ref="B9:F9"/>
    <mergeCell ref="A5:F5"/>
    <mergeCell ref="B13:F13"/>
    <mergeCell ref="F1:F4"/>
  </mergeCells>
  <dataValidations count="1">
    <dataValidation type="list" allowBlank="1" showInputMessage="1" showErrorMessage="1" sqref="B61:F61 B112:F112 B163:F163 B214:F214" xr:uid="{00000000-0002-0000-0500-000000000000}">
      <formula1>KeyPop</formula1>
    </dataValidation>
  </dataValidations>
  <pageMargins left="0.7" right="0.7" top="0.75" bottom="0.75" header="0.3" footer="0.3"/>
  <pageSetup paperSize="8" scale="90" orientation="portrait" r:id="rId1"/>
  <rowBreaks count="3" manualBreakCount="3">
    <brk id="55" max="5" man="1"/>
    <brk id="139" max="5" man="1"/>
    <brk id="182" max="5" man="1"/>
  </rowBreaks>
  <ignoredErrors>
    <ignoredError sqref="A6:F15 A17:F17 A16:B16 F16 A23:F23 A18:B18 A19:B19 A20:B20 A21:B21 A22:B22 A25:F25 A24:B24 F24 A27:F30 A26:B26 A32:F32 A31:B31 F31 A34:F42 A33:B33 A44:F44 A43:B43 F43 A46:F55 A45:B45 F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8"/>
    <pageSetUpPr fitToPage="1"/>
  </sheetPr>
  <dimension ref="A1:V36"/>
  <sheetViews>
    <sheetView view="pageBreakPreview" topLeftCell="A16" zoomScale="86" zoomScaleNormal="85" zoomScaleSheetLayoutView="86" workbookViewId="0">
      <selection activeCell="F27" sqref="F27:F28"/>
    </sheetView>
  </sheetViews>
  <sheetFormatPr defaultColWidth="8.94921875" defaultRowHeight="13.5" x14ac:dyDescent="0.15"/>
  <cols>
    <col min="1" max="1" width="28.07421875" style="174" customWidth="1"/>
    <col min="2" max="2" width="8.3359375" style="174" customWidth="1"/>
    <col min="3" max="5" width="11.64453125" style="174" customWidth="1"/>
    <col min="6" max="6" width="46.09375" style="174" bestFit="1" customWidth="1"/>
    <col min="7" max="7" width="37.63671875" style="218" customWidth="1"/>
    <col min="8" max="8" width="15.078125" style="174" customWidth="1"/>
    <col min="9" max="9" width="21.57421875" style="174" customWidth="1"/>
    <col min="10" max="10" width="8.94921875" style="174"/>
    <col min="11" max="11" width="10.171875" style="174" customWidth="1"/>
    <col min="12" max="12" width="10.6640625" style="174" customWidth="1"/>
    <col min="13" max="13" width="12.13671875" style="174" customWidth="1"/>
    <col min="14" max="16384" width="8.94921875" style="174"/>
  </cols>
  <sheetData>
    <row r="1" spans="1:22" ht="22.5" customHeight="1" x14ac:dyDescent="0.15">
      <c r="A1" s="436" t="s">
        <v>24</v>
      </c>
      <c r="B1" s="436"/>
      <c r="C1" s="436"/>
      <c r="D1" s="436"/>
      <c r="E1" s="436"/>
      <c r="F1" s="358" t="str">
        <f ca="1">Translations!$G$109</f>
        <v>Latest version updated December 2016</v>
      </c>
      <c r="G1" s="176"/>
      <c r="H1" s="24"/>
      <c r="I1" s="25"/>
      <c r="J1" s="25"/>
      <c r="K1" s="25"/>
      <c r="L1" s="25"/>
      <c r="M1" s="25"/>
      <c r="N1" s="25"/>
      <c r="O1" s="26"/>
      <c r="P1" s="26"/>
      <c r="Q1" s="26"/>
      <c r="R1" s="26"/>
      <c r="S1" s="26"/>
      <c r="T1" s="26"/>
      <c r="U1" s="26"/>
      <c r="V1" s="26"/>
    </row>
    <row r="2" spans="1:22" ht="22.5" customHeight="1" x14ac:dyDescent="0.15">
      <c r="A2" s="437" t="s">
        <v>1841</v>
      </c>
      <c r="B2" s="437"/>
      <c r="C2" s="437"/>
      <c r="D2" s="437"/>
      <c r="E2" s="437"/>
      <c r="F2" s="359"/>
      <c r="G2" s="176"/>
      <c r="H2" s="24"/>
      <c r="I2" s="25"/>
      <c r="J2" s="25"/>
      <c r="K2" s="25"/>
      <c r="L2" s="25"/>
      <c r="M2" s="25"/>
      <c r="N2" s="25"/>
      <c r="O2" s="26"/>
      <c r="P2" s="26"/>
      <c r="Q2" s="26"/>
      <c r="R2" s="26"/>
      <c r="S2" s="26"/>
      <c r="T2" s="26"/>
      <c r="U2" s="26"/>
      <c r="V2" s="26"/>
    </row>
    <row r="3" spans="1:22" ht="22.5" customHeight="1" x14ac:dyDescent="0.15">
      <c r="A3" s="437" t="s">
        <v>1842</v>
      </c>
      <c r="B3" s="437"/>
      <c r="C3" s="437"/>
      <c r="D3" s="437"/>
      <c r="E3" s="437"/>
      <c r="F3" s="359"/>
      <c r="G3" s="176"/>
      <c r="H3" s="24"/>
      <c r="I3" s="25"/>
      <c r="J3" s="25"/>
      <c r="K3" s="25"/>
      <c r="L3" s="25"/>
      <c r="M3" s="25"/>
      <c r="N3" s="25"/>
      <c r="O3" s="26"/>
      <c r="P3" s="26"/>
      <c r="Q3" s="26"/>
      <c r="R3" s="26"/>
      <c r="S3" s="26"/>
      <c r="T3" s="26"/>
      <c r="U3" s="26"/>
      <c r="V3" s="26"/>
    </row>
    <row r="4" spans="1:22" ht="22.5" customHeight="1" thickBot="1" x14ac:dyDescent="0.2">
      <c r="A4" s="438" t="s">
        <v>25</v>
      </c>
      <c r="B4" s="438"/>
      <c r="C4" s="438"/>
      <c r="D4" s="438"/>
      <c r="E4" s="438"/>
      <c r="F4" s="359"/>
      <c r="G4" s="176"/>
      <c r="H4" s="24"/>
      <c r="I4" s="25"/>
      <c r="J4" s="25"/>
      <c r="K4" s="25"/>
      <c r="L4" s="25"/>
      <c r="M4" s="25"/>
      <c r="N4" s="25"/>
      <c r="O4" s="26"/>
      <c r="P4" s="26"/>
      <c r="Q4" s="26"/>
      <c r="R4" s="26"/>
      <c r="S4" s="26"/>
      <c r="T4" s="26"/>
      <c r="U4" s="26"/>
      <c r="V4" s="26"/>
    </row>
    <row r="5" spans="1:22" ht="56.25" customHeight="1" thickBot="1" x14ac:dyDescent="0.2">
      <c r="A5" s="398" t="str">
        <f ca="1">Translations!G107</f>
        <v xml:space="preserve">Carefully read the instructions in the "Instructions" tab before completing the programmatic gap analysis table. 
The instructions have been tailored to each specific module/intervention. </v>
      </c>
      <c r="B5" s="398"/>
      <c r="C5" s="398"/>
      <c r="D5" s="398"/>
      <c r="E5" s="398"/>
      <c r="F5" s="398"/>
      <c r="G5" s="447"/>
      <c r="H5" s="447"/>
    </row>
    <row r="6" spans="1:22" ht="18.75" thickBot="1" x14ac:dyDescent="0.2">
      <c r="A6" s="178" t="s">
        <v>0</v>
      </c>
      <c r="B6" s="179"/>
      <c r="C6" s="179"/>
      <c r="D6" s="179"/>
      <c r="E6" s="179"/>
      <c r="F6" s="180"/>
      <c r="G6" s="215"/>
    </row>
    <row r="7" spans="1:22" ht="14.25" customHeight="1" x14ac:dyDescent="0.15">
      <c r="A7" s="216" t="str">
        <f ca="1">Translations!A39</f>
        <v>Male Circumcision</v>
      </c>
      <c r="B7" s="217"/>
      <c r="C7" s="217"/>
      <c r="D7" s="217"/>
      <c r="E7" s="217"/>
      <c r="F7" s="184"/>
      <c r="G7" s="174"/>
    </row>
    <row r="8" spans="1:22" ht="20.25" customHeight="1" x14ac:dyDescent="0.15">
      <c r="A8" s="185" t="str">
        <f ca="1">Translations!$A$10</f>
        <v>Priority Module</v>
      </c>
      <c r="B8" s="409" t="str">
        <f ca="1">Translations!A40</f>
        <v>Prevention programs for general population- male circumcision</v>
      </c>
      <c r="C8" s="410"/>
      <c r="D8" s="410"/>
      <c r="E8" s="410"/>
      <c r="F8" s="411"/>
      <c r="G8" s="174"/>
    </row>
    <row r="9" spans="1:22" ht="22.5" customHeight="1" x14ac:dyDescent="0.15">
      <c r="A9" s="185" t="str">
        <f ca="1">Translations!$A$11</f>
        <v>Selected coverage indicator</v>
      </c>
      <c r="B9" s="409" t="str">
        <f ca="1">Translations!A41</f>
        <v xml:space="preserve">Number of medical male circumcisions performed </v>
      </c>
      <c r="C9" s="410"/>
      <c r="D9" s="410"/>
      <c r="E9" s="410"/>
      <c r="F9" s="411"/>
      <c r="G9" s="174"/>
    </row>
    <row r="10" spans="1:22" x14ac:dyDescent="0.15">
      <c r="A10" s="187" t="str">
        <f ca="1">Translations!$A$13</f>
        <v>Current national coverage</v>
      </c>
      <c r="B10" s="188"/>
      <c r="C10" s="188"/>
      <c r="D10" s="188"/>
      <c r="E10" s="188"/>
      <c r="F10" s="189"/>
      <c r="G10" s="174"/>
    </row>
    <row r="11" spans="1:22" ht="35.25" customHeight="1" x14ac:dyDescent="0.15">
      <c r="A11" s="190" t="str">
        <f ca="1">Translations!$A$14</f>
        <v>Insert latest results</v>
      </c>
      <c r="B11" s="54">
        <v>205676</v>
      </c>
      <c r="C11" s="191" t="str">
        <f ca="1">Translations!$A$15</f>
        <v>Year</v>
      </c>
      <c r="D11" s="314">
        <v>2016</v>
      </c>
      <c r="E11" s="192" t="str">
        <f ca="1">Translations!$A$16</f>
        <v>Data source</v>
      </c>
      <c r="F11" s="56" t="s">
        <v>2104</v>
      </c>
      <c r="G11" s="174"/>
    </row>
    <row r="12" spans="1:22" ht="27.75" customHeight="1" thickBot="1" x14ac:dyDescent="0.2">
      <c r="A12" s="193" t="str">
        <f ca="1">Translations!$A$17</f>
        <v>Comments</v>
      </c>
      <c r="B12" s="428"/>
      <c r="C12" s="429"/>
      <c r="D12" s="429"/>
      <c r="E12" s="429"/>
      <c r="F12" s="430"/>
      <c r="G12" s="174"/>
    </row>
    <row r="13" spans="1:22" ht="14.25" thickBot="1" x14ac:dyDescent="0.2">
      <c r="A13" s="194"/>
      <c r="B13" s="195"/>
      <c r="C13" s="195"/>
      <c r="D13" s="195"/>
      <c r="E13" s="195"/>
      <c r="F13" s="196"/>
      <c r="G13" s="174"/>
    </row>
    <row r="14" spans="1:22" x14ac:dyDescent="0.15">
      <c r="A14" s="431"/>
      <c r="B14" s="432"/>
      <c r="C14" s="197" t="str">
        <f ca="1">Translations!$A$18</f>
        <v>Year 1</v>
      </c>
      <c r="D14" s="197" t="str">
        <f ca="1">Translations!$A$19</f>
        <v>Year 2</v>
      </c>
      <c r="E14" s="197" t="str">
        <f ca="1">Translations!$A$20</f>
        <v>Year 3</v>
      </c>
      <c r="F14" s="415" t="str">
        <f ca="1">Translations!$A$22</f>
        <v>Comments / Assumptions</v>
      </c>
      <c r="G14" s="174"/>
    </row>
    <row r="15" spans="1:22" ht="28.5" customHeight="1" x14ac:dyDescent="0.15">
      <c r="A15" s="433"/>
      <c r="B15" s="434"/>
      <c r="C15" s="57">
        <v>2018</v>
      </c>
      <c r="D15" s="57">
        <v>2019</v>
      </c>
      <c r="E15" s="57">
        <v>2020</v>
      </c>
      <c r="F15" s="416"/>
      <c r="G15" s="174"/>
    </row>
    <row r="16" spans="1:22" ht="15" customHeight="1" x14ac:dyDescent="0.15">
      <c r="A16" s="198" t="str">
        <f ca="1">Translations!$A$23</f>
        <v>Current Estimated Country Need</v>
      </c>
      <c r="B16" s="204"/>
      <c r="C16" s="204"/>
      <c r="D16" s="204"/>
      <c r="E16" s="204"/>
      <c r="F16" s="205"/>
      <c r="G16" s="174"/>
    </row>
    <row r="17" spans="1:7" ht="51" customHeight="1" x14ac:dyDescent="0.15">
      <c r="A17" s="219" t="str">
        <f ca="1">Translations!$A$24</f>
        <v>A. Total estimated population in need/at risk</v>
      </c>
      <c r="B17" s="202" t="s">
        <v>7</v>
      </c>
      <c r="C17" s="58">
        <v>353706</v>
      </c>
      <c r="D17" s="58">
        <v>315543</v>
      </c>
      <c r="E17" s="58">
        <v>248258</v>
      </c>
      <c r="F17" s="79"/>
      <c r="G17" s="174"/>
    </row>
    <row r="18" spans="1:7" ht="49.5" customHeight="1" x14ac:dyDescent="0.15">
      <c r="A18" s="220" t="str">
        <f ca="1">Translations!$A$25</f>
        <v>B. Country targets 
(from National Strategic Plan)</v>
      </c>
      <c r="B18" s="203" t="s">
        <v>7</v>
      </c>
      <c r="C18" s="59">
        <f>C17</f>
        <v>353706</v>
      </c>
      <c r="D18" s="59">
        <f t="shared" ref="D18:E18" si="0">D17</f>
        <v>315543</v>
      </c>
      <c r="E18" s="59">
        <f t="shared" si="0"/>
        <v>248258</v>
      </c>
      <c r="F18" s="79" t="s">
        <v>2121</v>
      </c>
      <c r="G18" s="174"/>
    </row>
    <row r="19" spans="1:7" ht="15" customHeight="1" x14ac:dyDescent="0.15">
      <c r="A19" s="187" t="str">
        <f ca="1">Translations!$A$42</f>
        <v>Country target already covered</v>
      </c>
      <c r="B19" s="188"/>
      <c r="C19" s="188"/>
      <c r="D19" s="188"/>
      <c r="E19" s="188"/>
      <c r="F19" s="189"/>
      <c r="G19" s="221"/>
    </row>
    <row r="20" spans="1:7" ht="30" customHeight="1" x14ac:dyDescent="0.15">
      <c r="A20" s="399" t="str">
        <f ca="1">Translations!$A$43</f>
        <v>C1. Country target planned to be covered by domestic resources</v>
      </c>
      <c r="B20" s="202" t="s">
        <v>7</v>
      </c>
      <c r="C20" s="61">
        <v>0</v>
      </c>
      <c r="D20" s="61">
        <v>0</v>
      </c>
      <c r="E20" s="61">
        <v>0</v>
      </c>
      <c r="F20" s="439"/>
      <c r="G20" s="174"/>
    </row>
    <row r="21" spans="1:7" ht="24" customHeight="1" x14ac:dyDescent="0.15">
      <c r="A21" s="400"/>
      <c r="B21" s="202" t="s">
        <v>15</v>
      </c>
      <c r="C21" s="260" t="str">
        <f>IF(C20=0,"",+C20/C18)</f>
        <v/>
      </c>
      <c r="D21" s="260" t="str">
        <f>IF(D20=0,"",+D20/D18)</f>
        <v/>
      </c>
      <c r="E21" s="260" t="str">
        <f>IF(E20=0,"",+E20/E18)</f>
        <v/>
      </c>
      <c r="F21" s="440"/>
      <c r="G21" s="174"/>
    </row>
    <row r="22" spans="1:7" ht="117" customHeight="1" x14ac:dyDescent="0.15">
      <c r="A22" s="399" t="str">
        <f ca="1">Translations!$A$44</f>
        <v>C2. Country target planned to be covered by external resources</v>
      </c>
      <c r="B22" s="202" t="s">
        <v>7</v>
      </c>
      <c r="C22" s="61">
        <v>316635</v>
      </c>
      <c r="D22" s="61">
        <v>245338</v>
      </c>
      <c r="E22" s="61">
        <v>172118</v>
      </c>
      <c r="F22" s="80" t="s">
        <v>2122</v>
      </c>
      <c r="G22" s="174"/>
    </row>
    <row r="23" spans="1:7" ht="33" customHeight="1" x14ac:dyDescent="0.15">
      <c r="A23" s="400"/>
      <c r="B23" s="202" t="s">
        <v>15</v>
      </c>
      <c r="C23" s="63">
        <f>IF(C22=0,"",+C22/C18)</f>
        <v>0.89519261759766589</v>
      </c>
      <c r="D23" s="63">
        <f>IF(D22=0,"",+D22/D18)</f>
        <v>0.77751051362254908</v>
      </c>
      <c r="E23" s="63">
        <f>IF(E22=0,"",+E22/E18)</f>
        <v>0.69330293485003502</v>
      </c>
      <c r="F23" s="80"/>
      <c r="G23" s="174"/>
    </row>
    <row r="24" spans="1:7" ht="35.25" customHeight="1" x14ac:dyDescent="0.15">
      <c r="A24" s="399" t="str">
        <f ca="1">Translations!$A$45</f>
        <v>C. Total country target already covered</v>
      </c>
      <c r="B24" s="202" t="s">
        <v>7</v>
      </c>
      <c r="C24" s="65">
        <f>C20+C22</f>
        <v>316635</v>
      </c>
      <c r="D24" s="65">
        <f>D20+D22</f>
        <v>245338</v>
      </c>
      <c r="E24" s="65">
        <f>E20+E22</f>
        <v>172118</v>
      </c>
      <c r="F24" s="80" t="s">
        <v>2135</v>
      </c>
      <c r="G24" s="174"/>
    </row>
    <row r="25" spans="1:7" ht="21" customHeight="1" x14ac:dyDescent="0.15">
      <c r="A25" s="400"/>
      <c r="B25" s="202" t="s">
        <v>15</v>
      </c>
      <c r="C25" s="260">
        <f>IF(C24=0,"",+C24/C18)</f>
        <v>0.89519261759766589</v>
      </c>
      <c r="D25" s="63">
        <f>IF(D24=0,"",+D24/D18)</f>
        <v>0.77751051362254908</v>
      </c>
      <c r="E25" s="63">
        <f>IF(E24=0,"",+E24/E18)</f>
        <v>0.69330293485003502</v>
      </c>
      <c r="F25" s="80"/>
      <c r="G25" s="174"/>
    </row>
    <row r="26" spans="1:7" x14ac:dyDescent="0.15">
      <c r="A26" s="198" t="str">
        <f ca="1">Translations!$A$30</f>
        <v>Programmatic Gap</v>
      </c>
      <c r="B26" s="204"/>
      <c r="C26" s="204"/>
      <c r="D26" s="204"/>
      <c r="E26" s="204"/>
      <c r="F26" s="205"/>
      <c r="G26" s="221"/>
    </row>
    <row r="27" spans="1:7" ht="42" customHeight="1" x14ac:dyDescent="0.15">
      <c r="A27" s="417" t="str">
        <f ca="1">Translations!$A$46</f>
        <v>D. Expected annual gap in meeting the country target: B - C</v>
      </c>
      <c r="B27" s="202" t="s">
        <v>7</v>
      </c>
      <c r="C27" s="65">
        <f>+C18-C20</f>
        <v>353706</v>
      </c>
      <c r="D27" s="65">
        <f>+D18-D20</f>
        <v>315543</v>
      </c>
      <c r="E27" s="65">
        <f>+E18-E20</f>
        <v>248258</v>
      </c>
      <c r="F27" s="439" t="s">
        <v>2136</v>
      </c>
      <c r="G27" s="174"/>
    </row>
    <row r="28" spans="1:7" ht="42" customHeight="1" x14ac:dyDescent="0.15">
      <c r="A28" s="420"/>
      <c r="B28" s="202" t="s">
        <v>15</v>
      </c>
      <c r="C28" s="63">
        <f>IF(C27=0,"",+C27/C18)</f>
        <v>1</v>
      </c>
      <c r="D28" s="63">
        <f>IF(D27=0,"",+D27/D18)</f>
        <v>1</v>
      </c>
      <c r="E28" s="63">
        <f>IF(E27=0,"",+E27/E18)</f>
        <v>1</v>
      </c>
      <c r="F28" s="440"/>
      <c r="G28" s="174"/>
    </row>
    <row r="29" spans="1:7" ht="15" customHeight="1" x14ac:dyDescent="0.15">
      <c r="A29" s="198" t="str">
        <f ca="1">Translations!$A$47</f>
        <v>Country Target Covered with the Allocation Amount</v>
      </c>
      <c r="B29" s="204"/>
      <c r="C29" s="204"/>
      <c r="D29" s="204"/>
      <c r="E29" s="204"/>
      <c r="F29" s="205"/>
      <c r="G29" s="221"/>
    </row>
    <row r="30" spans="1:7" ht="42" customHeight="1" x14ac:dyDescent="0.15">
      <c r="A30" s="417" t="str">
        <f ca="1">Translations!$A$33</f>
        <v>E. Targets to be financed by allocation amount</v>
      </c>
      <c r="B30" s="203" t="s">
        <v>7</v>
      </c>
      <c r="C30" s="61">
        <v>30071</v>
      </c>
      <c r="D30" s="61">
        <v>7205</v>
      </c>
      <c r="E30" s="61">
        <v>76140</v>
      </c>
      <c r="F30" s="439" t="s">
        <v>2132</v>
      </c>
      <c r="G30" s="174"/>
    </row>
    <row r="31" spans="1:7" ht="42" customHeight="1" x14ac:dyDescent="0.15">
      <c r="A31" s="420"/>
      <c r="B31" s="203" t="s">
        <v>15</v>
      </c>
      <c r="C31" s="63">
        <f>IF(C30=0,"",+C30/C18)</f>
        <v>8.5016934968589739E-2</v>
      </c>
      <c r="D31" s="63">
        <f>IF(D30=0,"",+D30/D18)</f>
        <v>2.2833655001061662E-2</v>
      </c>
      <c r="E31" s="63">
        <f>IF(E30=0,"",+E30/E18)</f>
        <v>0.30669706514996498</v>
      </c>
      <c r="F31" s="440"/>
      <c r="G31" s="174"/>
    </row>
    <row r="32" spans="1:7" ht="42" customHeight="1" x14ac:dyDescent="0.15">
      <c r="A32" s="417" t="str">
        <f ca="1">Translations!$A$34</f>
        <v>F. Coverage from allocation amount and other resources: E + C</v>
      </c>
      <c r="B32" s="203" t="s">
        <v>7</v>
      </c>
      <c r="C32" s="65">
        <f>+C30+C24</f>
        <v>346706</v>
      </c>
      <c r="D32" s="65">
        <f>+D30+D24</f>
        <v>252543</v>
      </c>
      <c r="E32" s="65">
        <f>+E30+E24</f>
        <v>248258</v>
      </c>
      <c r="F32" s="439"/>
      <c r="G32" s="174"/>
    </row>
    <row r="33" spans="1:7" ht="42" customHeight="1" x14ac:dyDescent="0.15">
      <c r="A33" s="420"/>
      <c r="B33" s="203" t="s">
        <v>15</v>
      </c>
      <c r="C33" s="63">
        <f>IF(C32=0,"",+C32/C18)</f>
        <v>0.98020955256625564</v>
      </c>
      <c r="D33" s="63">
        <f>IF(D32=0,"",+D32/D18)</f>
        <v>0.80034416862361069</v>
      </c>
      <c r="E33" s="63">
        <f>IF(E32=0,"",+E32/E18)</f>
        <v>1</v>
      </c>
      <c r="F33" s="440"/>
      <c r="G33" s="174"/>
    </row>
    <row r="34" spans="1:7" ht="42" customHeight="1" x14ac:dyDescent="0.15">
      <c r="A34" s="417" t="str">
        <f ca="1">Translations!$A$48</f>
        <v xml:space="preserve">G. Remaining gap: B - F </v>
      </c>
      <c r="B34" s="203" t="s">
        <v>7</v>
      </c>
      <c r="C34" s="65">
        <f>+C18-(C32)</f>
        <v>7000</v>
      </c>
      <c r="D34" s="65">
        <f>+D18-(D32)</f>
        <v>63000</v>
      </c>
      <c r="E34" s="65">
        <f>+E18-(E32)</f>
        <v>0</v>
      </c>
      <c r="F34" s="439"/>
      <c r="G34" s="174"/>
    </row>
    <row r="35" spans="1:7" ht="42" customHeight="1" thickBot="1" x14ac:dyDescent="0.2">
      <c r="A35" s="418"/>
      <c r="B35" s="203" t="s">
        <v>15</v>
      </c>
      <c r="C35" s="63">
        <f>IF(C34=0,"",+C34/C18)</f>
        <v>1.9790447433744408E-2</v>
      </c>
      <c r="D35" s="63">
        <f>IF(D34=0,"",+D34/D18)</f>
        <v>0.19965583137638926</v>
      </c>
      <c r="E35" s="63" t="str">
        <f>IF(E34=0,"",+E34/E18)</f>
        <v/>
      </c>
      <c r="F35" s="440"/>
      <c r="G35" s="174"/>
    </row>
    <row r="36" spans="1:7" ht="14.25" thickBot="1" x14ac:dyDescent="0.2">
      <c r="A36" s="441" t="str">
        <f ca="1">Translations!$A$49</f>
        <v>All "%" targets from rows C to G are based on numerical target in row B.</v>
      </c>
      <c r="B36" s="442"/>
      <c r="C36" s="442"/>
      <c r="D36" s="442"/>
      <c r="E36" s="442"/>
      <c r="F36" s="443"/>
      <c r="G36" s="221"/>
    </row>
  </sheetData>
  <sheetProtection algorithmName="SHA-512" hashValue="SYksNRVQ6yvn06SKULNp7G8b7k7mFjoUuJkiW4lStKvTSuoV7VyzSoVM6JTfXOQVFmVFA83A6Kc17DH91D38vw==" saltValue="XYExBELmQvko656GNxOGTg==" spinCount="100000" sheet="1" objects="1" scenarios="1" formatColumns="0" formatRows="0"/>
  <mergeCells count="25">
    <mergeCell ref="G5:H5"/>
    <mergeCell ref="A5:F5"/>
    <mergeCell ref="F14:F15"/>
    <mergeCell ref="A20:A21"/>
    <mergeCell ref="A30:A31"/>
    <mergeCell ref="A14:B15"/>
    <mergeCell ref="F20:F21"/>
    <mergeCell ref="F27:F28"/>
    <mergeCell ref="F30:F31"/>
    <mergeCell ref="A22:A23"/>
    <mergeCell ref="A24:A25"/>
    <mergeCell ref="B8:F8"/>
    <mergeCell ref="B9:F9"/>
    <mergeCell ref="B12:F12"/>
    <mergeCell ref="A27:A28"/>
    <mergeCell ref="A1:E1"/>
    <mergeCell ref="A2:E2"/>
    <mergeCell ref="A3:E3"/>
    <mergeCell ref="A4:E4"/>
    <mergeCell ref="A36:F36"/>
    <mergeCell ref="A32:A33"/>
    <mergeCell ref="A34:A35"/>
    <mergeCell ref="F32:F33"/>
    <mergeCell ref="F34:F35"/>
    <mergeCell ref="F1:F4"/>
  </mergeCells>
  <pageMargins left="0.7" right="0.7" top="0.75" bottom="0.75" header="0.3" footer="0.3"/>
  <pageSetup paperSize="8" fitToHeight="0" orientation="portrait" r:id="rId1"/>
  <ignoredErrors>
    <ignoredError sqref="A5:F10 A12:F14 A11 C11 E11 A16:F16 A15:B15 F15 A19:F19 A17:B17 F17 A18:B18 A21:F21 A20:B20 F20 A23:F23 A22:B22 A31:F36 A30:B30 A25:F26 A24:E24 A28:F29 A27:E27"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U39"/>
  <sheetViews>
    <sheetView view="pageBreakPreview" topLeftCell="A7" zoomScale="85" zoomScaleNormal="85" zoomScaleSheetLayoutView="85" workbookViewId="0">
      <selection activeCell="D20" sqref="D20"/>
    </sheetView>
  </sheetViews>
  <sheetFormatPr defaultColWidth="8.94921875" defaultRowHeight="13.5" x14ac:dyDescent="0.15"/>
  <cols>
    <col min="1" max="1" width="31.62890625" style="224" customWidth="1"/>
    <col min="2" max="2" width="9.0703125" style="224" customWidth="1"/>
    <col min="3" max="5" width="11.64453125" style="224" customWidth="1"/>
    <col min="6" max="6" width="53.08203125" style="224" customWidth="1"/>
    <col min="7" max="7" width="94.3984375" style="224" customWidth="1"/>
    <col min="8" max="8" width="21.57421875" style="224" customWidth="1"/>
    <col min="9" max="9" width="8.94921875" style="224"/>
    <col min="10" max="10" width="10.171875" style="224" customWidth="1"/>
    <col min="11" max="11" width="10.6640625" style="224" customWidth="1"/>
    <col min="12" max="12" width="12.13671875" style="224" customWidth="1"/>
    <col min="13" max="16384" width="8.94921875" style="224"/>
  </cols>
  <sheetData>
    <row r="1" spans="1:21" ht="18" customHeight="1" x14ac:dyDescent="0.15">
      <c r="A1" s="436" t="s">
        <v>24</v>
      </c>
      <c r="B1" s="436"/>
      <c r="C1" s="436"/>
      <c r="D1" s="436"/>
      <c r="E1" s="436"/>
      <c r="F1" s="358" t="str">
        <f ca="1">Translations!$G$109</f>
        <v>Latest version updated December 2016</v>
      </c>
      <c r="G1" s="24"/>
      <c r="H1" s="222"/>
      <c r="I1" s="222"/>
      <c r="J1" s="222"/>
      <c r="K1" s="222"/>
      <c r="L1" s="222"/>
      <c r="M1" s="222"/>
      <c r="N1" s="223"/>
      <c r="O1" s="223"/>
      <c r="P1" s="223"/>
      <c r="Q1" s="223"/>
      <c r="R1" s="223"/>
      <c r="S1" s="223"/>
      <c r="T1" s="223"/>
      <c r="U1" s="223"/>
    </row>
    <row r="2" spans="1:21" ht="18" customHeight="1" x14ac:dyDescent="0.15">
      <c r="A2" s="437" t="s">
        <v>1841</v>
      </c>
      <c r="B2" s="437"/>
      <c r="C2" s="437"/>
      <c r="D2" s="437"/>
      <c r="E2" s="437"/>
      <c r="F2" s="359"/>
      <c r="G2" s="24"/>
      <c r="H2" s="222"/>
      <c r="I2" s="222"/>
      <c r="J2" s="222"/>
      <c r="K2" s="222"/>
      <c r="L2" s="222"/>
      <c r="M2" s="222"/>
      <c r="N2" s="223"/>
      <c r="O2" s="223"/>
      <c r="P2" s="223"/>
      <c r="Q2" s="223"/>
      <c r="R2" s="223"/>
      <c r="S2" s="223"/>
      <c r="T2" s="223"/>
      <c r="U2" s="223"/>
    </row>
    <row r="3" spans="1:21" ht="18" customHeight="1" x14ac:dyDescent="0.15">
      <c r="A3" s="437" t="s">
        <v>1842</v>
      </c>
      <c r="B3" s="437"/>
      <c r="C3" s="437"/>
      <c r="D3" s="437"/>
      <c r="E3" s="437"/>
      <c r="F3" s="359"/>
      <c r="G3" s="24"/>
      <c r="H3" s="222"/>
      <c r="I3" s="222"/>
      <c r="J3" s="222"/>
      <c r="K3" s="222"/>
      <c r="L3" s="222"/>
      <c r="M3" s="222"/>
      <c r="N3" s="223"/>
      <c r="O3" s="223"/>
      <c r="P3" s="223"/>
      <c r="Q3" s="223"/>
      <c r="R3" s="223"/>
      <c r="S3" s="223"/>
      <c r="T3" s="223"/>
      <c r="U3" s="223"/>
    </row>
    <row r="4" spans="1:21" ht="18.75" customHeight="1" thickBot="1" x14ac:dyDescent="0.2">
      <c r="A4" s="438" t="s">
        <v>25</v>
      </c>
      <c r="B4" s="438"/>
      <c r="C4" s="438"/>
      <c r="D4" s="438"/>
      <c r="E4" s="438"/>
      <c r="F4" s="359"/>
      <c r="G4" s="24"/>
      <c r="H4" s="222"/>
      <c r="I4" s="222"/>
      <c r="J4" s="222"/>
      <c r="K4" s="222"/>
      <c r="L4" s="222"/>
      <c r="M4" s="222"/>
      <c r="N4" s="223"/>
      <c r="O4" s="223"/>
      <c r="P4" s="223"/>
      <c r="Q4" s="223"/>
      <c r="R4" s="223"/>
      <c r="S4" s="223"/>
      <c r="T4" s="223"/>
      <c r="U4" s="223"/>
    </row>
    <row r="5" spans="1:21" ht="57.75" customHeight="1" thickBot="1" x14ac:dyDescent="0.2">
      <c r="A5" s="398" t="str">
        <f ca="1">Translations!$G$107</f>
        <v xml:space="preserve">Carefully read the instructions in the "Instructions" tab before completing the programmatic gap analysis table. 
The instructions have been tailored to each specific module/intervention. </v>
      </c>
      <c r="B5" s="398"/>
      <c r="C5" s="398"/>
      <c r="D5" s="398"/>
      <c r="E5" s="398"/>
      <c r="F5" s="398"/>
      <c r="G5" s="225"/>
    </row>
    <row r="6" spans="1:21" ht="18.75" thickBot="1" x14ac:dyDescent="0.2">
      <c r="A6" s="178" t="str">
        <f ca="1">Translations!$A$3</f>
        <v>HIV/AIDS</v>
      </c>
      <c r="B6" s="226"/>
      <c r="C6" s="226"/>
      <c r="D6" s="226"/>
      <c r="E6" s="226"/>
      <c r="F6" s="227"/>
    </row>
    <row r="7" spans="1:21" ht="14.25" x14ac:dyDescent="0.15">
      <c r="A7" s="228" t="str">
        <f ca="1">Translations!$A$88</f>
        <v>HIV/AIDS Programmatic Gap Table - Needle and syringe programs</v>
      </c>
      <c r="B7" s="229"/>
      <c r="C7" s="229"/>
      <c r="D7" s="229"/>
      <c r="E7" s="229"/>
      <c r="F7" s="230"/>
    </row>
    <row r="8" spans="1:21" ht="27" customHeight="1" x14ac:dyDescent="0.15">
      <c r="A8" s="185" t="str">
        <f ca="1">Translations!$A$10</f>
        <v>Priority Module</v>
      </c>
      <c r="B8" s="409" t="str">
        <f ca="1">Translations!$A$85</f>
        <v>Comprehensive prevention programs for PWIDs and their partners</v>
      </c>
      <c r="C8" s="410"/>
      <c r="D8" s="410"/>
      <c r="E8" s="410"/>
      <c r="F8" s="411"/>
    </row>
    <row r="9" spans="1:21" ht="21.75" customHeight="1" x14ac:dyDescent="0.15">
      <c r="A9" s="185" t="str">
        <f ca="1">Translations!$A$11</f>
        <v>Selected coverage indicator</v>
      </c>
      <c r="B9" s="409" t="str">
        <f ca="1">Translations!$A$86</f>
        <v xml:space="preserve">Number of needles and syringes distributed </v>
      </c>
      <c r="C9" s="410"/>
      <c r="D9" s="410"/>
      <c r="E9" s="410"/>
      <c r="F9" s="411"/>
    </row>
    <row r="10" spans="1:21" ht="24" customHeight="1" x14ac:dyDescent="0.15">
      <c r="A10" s="186" t="str">
        <f ca="1">Translations!$A$12</f>
        <v>Target Population</v>
      </c>
      <c r="B10" s="231" t="str">
        <f ca="1">Translations!$A$87</f>
        <v>people who inject drugs (PWID) and their partners</v>
      </c>
      <c r="C10" s="261"/>
      <c r="D10" s="261"/>
      <c r="E10" s="261"/>
      <c r="F10" s="262"/>
    </row>
    <row r="11" spans="1:21" x14ac:dyDescent="0.15">
      <c r="A11" s="187" t="str">
        <f ca="1">Translations!$A$13</f>
        <v>Current national coverage</v>
      </c>
      <c r="B11" s="234"/>
      <c r="C11" s="234"/>
      <c r="D11" s="234"/>
      <c r="E11" s="234"/>
      <c r="F11" s="235"/>
    </row>
    <row r="12" spans="1:21" ht="34.5" customHeight="1" x14ac:dyDescent="0.15">
      <c r="A12" s="190" t="str">
        <f ca="1">Translations!$A$14</f>
        <v>Insert latest results</v>
      </c>
      <c r="B12" s="54"/>
      <c r="C12" s="191" t="str">
        <f ca="1">Translations!$A$15</f>
        <v>Year</v>
      </c>
      <c r="D12" s="55"/>
      <c r="E12" s="192" t="str">
        <f ca="1">Translations!$A$16</f>
        <v>Data source</v>
      </c>
      <c r="F12" s="56"/>
    </row>
    <row r="13" spans="1:21" ht="18.75" customHeight="1" thickBot="1" x14ac:dyDescent="0.2">
      <c r="A13" s="193" t="str">
        <f ca="1">Translations!$A$17</f>
        <v>Comments</v>
      </c>
      <c r="B13" s="428"/>
      <c r="C13" s="429"/>
      <c r="D13" s="429"/>
      <c r="E13" s="429"/>
      <c r="F13" s="430"/>
    </row>
    <row r="14" spans="1:21" ht="14.25" thickBot="1" x14ac:dyDescent="0.2">
      <c r="A14" s="194"/>
      <c r="B14" s="195"/>
      <c r="C14" s="195"/>
      <c r="D14" s="195"/>
      <c r="E14" s="195"/>
      <c r="F14" s="196"/>
    </row>
    <row r="15" spans="1:21" x14ac:dyDescent="0.15">
      <c r="A15" s="431"/>
      <c r="B15" s="432"/>
      <c r="C15" s="197" t="str">
        <f ca="1">Translations!$A$18</f>
        <v>Year 1</v>
      </c>
      <c r="D15" s="197" t="str">
        <f ca="1">Translations!$A$19</f>
        <v>Year 2</v>
      </c>
      <c r="E15" s="197" t="str">
        <f ca="1">Translations!$A$20</f>
        <v>Year 3</v>
      </c>
      <c r="F15" s="415" t="str">
        <f ca="1">Translations!$A$22</f>
        <v>Comments / Assumptions</v>
      </c>
    </row>
    <row r="16" spans="1:21" ht="28.5" customHeight="1" x14ac:dyDescent="0.15">
      <c r="A16" s="433"/>
      <c r="B16" s="434"/>
      <c r="C16" s="57" t="str">
        <f ca="1">Translations!$A$21</f>
        <v>Insert year</v>
      </c>
      <c r="D16" s="57" t="str">
        <f ca="1">Translations!$A$21</f>
        <v>Insert year</v>
      </c>
      <c r="E16" s="57" t="str">
        <f ca="1">Translations!$A$21</f>
        <v>Insert year</v>
      </c>
      <c r="F16" s="416"/>
    </row>
    <row r="17" spans="1:7" x14ac:dyDescent="0.15">
      <c r="A17" s="198" t="str">
        <f ca="1">Translations!$A$23</f>
        <v>Current Estimated Country Need</v>
      </c>
      <c r="B17" s="236"/>
      <c r="C17" s="236"/>
      <c r="D17" s="236"/>
      <c r="E17" s="236"/>
      <c r="F17" s="237"/>
      <c r="G17" s="209"/>
    </row>
    <row r="18" spans="1:7" ht="26.25" x14ac:dyDescent="0.15">
      <c r="A18" s="219" t="str">
        <f ca="1">Translations!$A$24</f>
        <v>A. Total estimated population in need/at risk</v>
      </c>
      <c r="B18" s="238" t="s">
        <v>7</v>
      </c>
      <c r="C18" s="94"/>
      <c r="D18" s="94"/>
      <c r="E18" s="94"/>
      <c r="F18" s="68" t="s">
        <v>2131</v>
      </c>
      <c r="G18" s="239"/>
    </row>
    <row r="19" spans="1:7" ht="34.5" customHeight="1" x14ac:dyDescent="0.15">
      <c r="A19" s="220" t="str">
        <f ca="1">Translations!$A$89</f>
        <v>Needles and syringes to be distributed per person per year</v>
      </c>
      <c r="B19" s="238" t="s">
        <v>7</v>
      </c>
      <c r="C19" s="94"/>
      <c r="D19" s="94"/>
      <c r="E19" s="94"/>
      <c r="F19" s="68"/>
      <c r="G19" s="239"/>
    </row>
    <row r="20" spans="1:7" ht="33" customHeight="1" x14ac:dyDescent="0.15">
      <c r="A20" s="219" t="str">
        <f ca="1">Translations!$A$90</f>
        <v>A. Total needles and syringes needed</v>
      </c>
      <c r="B20" s="263" t="s">
        <v>7</v>
      </c>
      <c r="C20" s="266">
        <f>(C18*C19)</f>
        <v>0</v>
      </c>
      <c r="D20" s="267">
        <f>(D18*D19)</f>
        <v>0</v>
      </c>
      <c r="E20" s="267">
        <f>(E18*E19)</f>
        <v>0</v>
      </c>
      <c r="F20" s="68"/>
      <c r="G20" s="264"/>
    </row>
    <row r="21" spans="1:7" ht="39" x14ac:dyDescent="0.15">
      <c r="A21" s="220" t="str">
        <f ca="1">Translations!$A$91</f>
        <v>B. Country target- Needles and syringes to be distributed (from National Strategic Plan)</v>
      </c>
      <c r="B21" s="238" t="s">
        <v>7</v>
      </c>
      <c r="C21" s="94"/>
      <c r="D21" s="94"/>
      <c r="E21" s="95"/>
      <c r="F21" s="68"/>
    </row>
    <row r="22" spans="1:7" ht="23.25" customHeight="1" x14ac:dyDescent="0.15">
      <c r="A22" s="187" t="str">
        <f ca="1">Translations!$A$42</f>
        <v>Country target already covered</v>
      </c>
      <c r="B22" s="234"/>
      <c r="C22" s="234"/>
      <c r="D22" s="234"/>
      <c r="E22" s="234"/>
      <c r="F22" s="244"/>
    </row>
    <row r="23" spans="1:7" ht="20.25" customHeight="1" x14ac:dyDescent="0.15">
      <c r="A23" s="399" t="str">
        <f ca="1">Translations!$A$43</f>
        <v>C1. Country target planned to be covered by domestic resources</v>
      </c>
      <c r="B23" s="238" t="s">
        <v>7</v>
      </c>
      <c r="C23" s="72"/>
      <c r="D23" s="72"/>
      <c r="E23" s="72"/>
      <c r="F23" s="85"/>
      <c r="G23" s="245"/>
    </row>
    <row r="24" spans="1:7" ht="21" customHeight="1" x14ac:dyDescent="0.15">
      <c r="A24" s="400"/>
      <c r="B24" s="238" t="s">
        <v>15</v>
      </c>
      <c r="C24" s="73" t="str">
        <f>IF(C23=0,"",(C23/C21))</f>
        <v/>
      </c>
      <c r="D24" s="73" t="str">
        <f>IF(D23=0,"",+D23/(D21))</f>
        <v/>
      </c>
      <c r="E24" s="73" t="str">
        <f>IF(E23=0,"",+E23/(E21))</f>
        <v/>
      </c>
      <c r="F24" s="86"/>
    </row>
    <row r="25" spans="1:7" ht="18.75" customHeight="1" x14ac:dyDescent="0.15">
      <c r="A25" s="399" t="str">
        <f ca="1">Translations!$A$44</f>
        <v>C2. Country target planned to be covered by external resources</v>
      </c>
      <c r="B25" s="238" t="s">
        <v>7</v>
      </c>
      <c r="C25" s="72"/>
      <c r="D25" s="265"/>
      <c r="E25" s="265"/>
      <c r="F25" s="83"/>
    </row>
    <row r="26" spans="1:7" ht="20.25" customHeight="1" x14ac:dyDescent="0.15">
      <c r="A26" s="400"/>
      <c r="B26" s="238" t="s">
        <v>15</v>
      </c>
      <c r="C26" s="73" t="str">
        <f>IF(C25=0,"",+C25/(C21))</f>
        <v/>
      </c>
      <c r="D26" s="73" t="str">
        <f>IF(D25=0,"",+D25/(D21))</f>
        <v/>
      </c>
      <c r="E26" s="73" t="str">
        <f>IF(E25=0,"",+E25/(E21))</f>
        <v/>
      </c>
      <c r="F26" s="84"/>
    </row>
    <row r="27" spans="1:7" ht="23.25" customHeight="1" x14ac:dyDescent="0.15">
      <c r="A27" s="399" t="str">
        <f ca="1">Translations!$A$45</f>
        <v>C. Total country target already covered</v>
      </c>
      <c r="B27" s="238" t="s">
        <v>7</v>
      </c>
      <c r="C27" s="96">
        <f>C23+(C25)</f>
        <v>0</v>
      </c>
      <c r="D27" s="96">
        <f>D23+(D25)</f>
        <v>0</v>
      </c>
      <c r="E27" s="96">
        <f>E23+(E25)</f>
        <v>0</v>
      </c>
      <c r="F27" s="152"/>
    </row>
    <row r="28" spans="1:7" ht="24" customHeight="1" x14ac:dyDescent="0.15">
      <c r="A28" s="400"/>
      <c r="B28" s="238" t="s">
        <v>15</v>
      </c>
      <c r="C28" s="73" t="str">
        <f>IF(C27=0,"",C27/C21)</f>
        <v/>
      </c>
      <c r="D28" s="73" t="str">
        <f>IF(D27=0,"",D27/D21)</f>
        <v/>
      </c>
      <c r="E28" s="73" t="str">
        <f>IF(E27=0,"",E27/E21)</f>
        <v/>
      </c>
      <c r="F28" s="153"/>
    </row>
    <row r="29" spans="1:7" x14ac:dyDescent="0.15">
      <c r="A29" s="198" t="str">
        <f ca="1">Translations!$A$30</f>
        <v>Programmatic Gap</v>
      </c>
      <c r="B29" s="247"/>
      <c r="C29" s="247"/>
      <c r="D29" s="247"/>
      <c r="E29" s="247"/>
      <c r="F29" s="248"/>
    </row>
    <row r="30" spans="1:7" ht="24" customHeight="1" x14ac:dyDescent="0.15">
      <c r="A30" s="460" t="str">
        <f ca="1">Translations!$A$92</f>
        <v>D. Expected annual gap in meeting the need- needles and syringes: 
B - C</v>
      </c>
      <c r="B30" s="238" t="s">
        <v>7</v>
      </c>
      <c r="C30" s="76">
        <f>C21-C27</f>
        <v>0</v>
      </c>
      <c r="D30" s="76">
        <f>D21-D27</f>
        <v>0</v>
      </c>
      <c r="E30" s="76">
        <f>E21-E27</f>
        <v>0</v>
      </c>
      <c r="F30" s="465"/>
    </row>
    <row r="31" spans="1:7" ht="26.25" customHeight="1" x14ac:dyDescent="0.15">
      <c r="A31" s="461"/>
      <c r="B31" s="238" t="s">
        <v>15</v>
      </c>
      <c r="C31" s="73" t="str">
        <f>IF(C30=0,"",+C30/C21)</f>
        <v/>
      </c>
      <c r="D31" s="73" t="str">
        <f>IF(D30=0,"",+D30/D21)</f>
        <v/>
      </c>
      <c r="E31" s="73" t="str">
        <f>IF(E30=0,"",+E30/E21)</f>
        <v/>
      </c>
      <c r="F31" s="466"/>
    </row>
    <row r="32" spans="1:7" x14ac:dyDescent="0.15">
      <c r="A32" s="198" t="str">
        <f ca="1">Translations!$A$47</f>
        <v>Country Target Covered with the Allocation Amount</v>
      </c>
      <c r="B32" s="250"/>
      <c r="C32" s="250"/>
      <c r="D32" s="250"/>
      <c r="E32" s="250"/>
      <c r="F32" s="251"/>
    </row>
    <row r="33" spans="1:7" ht="21.75" customHeight="1" x14ac:dyDescent="0.15">
      <c r="A33" s="460" t="str">
        <f ca="1">Translations!$A$93</f>
        <v>E. Targets to be financed by allocation amount- needles and syringes</v>
      </c>
      <c r="B33" s="242" t="s">
        <v>7</v>
      </c>
      <c r="C33" s="72"/>
      <c r="D33" s="72"/>
      <c r="E33" s="72"/>
      <c r="F33" s="465"/>
    </row>
    <row r="34" spans="1:7" ht="24" customHeight="1" x14ac:dyDescent="0.15">
      <c r="A34" s="461"/>
      <c r="B34" s="242" t="s">
        <v>15</v>
      </c>
      <c r="C34" s="73" t="str">
        <f>IF(C33=0,"",+C33/C21)</f>
        <v/>
      </c>
      <c r="D34" s="73" t="str">
        <f>IF(D33=0,"",+D33/D21)</f>
        <v/>
      </c>
      <c r="E34" s="73" t="str">
        <f>IF(E33=0,"",+E33/E21)</f>
        <v/>
      </c>
      <c r="F34" s="466"/>
    </row>
    <row r="35" spans="1:7" ht="31.5" customHeight="1" x14ac:dyDescent="0.15">
      <c r="A35" s="467" t="str">
        <f ca="1">Translations!$A$94</f>
        <v>F. Coverage from allocation amount and other resources- needles and syringes:  E + C</v>
      </c>
      <c r="B35" s="252" t="s">
        <v>7</v>
      </c>
      <c r="C35" s="77">
        <f>+C33+C27</f>
        <v>0</v>
      </c>
      <c r="D35" s="77">
        <f>+D33+D27</f>
        <v>0</v>
      </c>
      <c r="E35" s="77">
        <f>+E33+E27</f>
        <v>0</v>
      </c>
      <c r="F35" s="468"/>
      <c r="G35" s="239"/>
    </row>
    <row r="36" spans="1:7" ht="27" customHeight="1" x14ac:dyDescent="0.15">
      <c r="A36" s="459"/>
      <c r="B36" s="253" t="s">
        <v>15</v>
      </c>
      <c r="C36" s="73" t="str">
        <f>IF(C35=0,"",+C35/C21)</f>
        <v/>
      </c>
      <c r="D36" s="73" t="str">
        <f>IF(D35=0,"",+D35/D21)</f>
        <v/>
      </c>
      <c r="E36" s="73" t="str">
        <f>IF(E35=0,"",+E35/E21)</f>
        <v/>
      </c>
      <c r="F36" s="440"/>
    </row>
    <row r="37" spans="1:7" ht="19.5" customHeight="1" x14ac:dyDescent="0.15">
      <c r="A37" s="469" t="str">
        <f ca="1">Translations!$A$95</f>
        <v>G. Remaining gap-needles and syringes: B - F</v>
      </c>
      <c r="B37" s="252" t="s">
        <v>7</v>
      </c>
      <c r="C37" s="254">
        <f>C21-C35</f>
        <v>0</v>
      </c>
      <c r="D37" s="254">
        <f>D21-D35</f>
        <v>0</v>
      </c>
      <c r="E37" s="254">
        <f>E21-E35</f>
        <v>0</v>
      </c>
      <c r="F37" s="468"/>
    </row>
    <row r="38" spans="1:7" ht="18.75" customHeight="1" thickBot="1" x14ac:dyDescent="0.2">
      <c r="A38" s="420"/>
      <c r="B38" s="253" t="s">
        <v>15</v>
      </c>
      <c r="C38" s="73" t="str">
        <f>IF(C37=0,"",+C37/C21)</f>
        <v/>
      </c>
      <c r="D38" s="73" t="str">
        <f>IF(D37=0,"",+D37/D21)</f>
        <v/>
      </c>
      <c r="E38" s="73" t="str">
        <f>IF(E37=0,"",+E37/E21)</f>
        <v/>
      </c>
      <c r="F38" s="440"/>
    </row>
    <row r="39" spans="1:7" ht="15" customHeight="1" thickBot="1" x14ac:dyDescent="0.2">
      <c r="A39" s="441" t="str">
        <f ca="1">Translations!$A$49</f>
        <v>All "%" targets from rows C to G are based on numerical target in row B.</v>
      </c>
      <c r="B39" s="442"/>
      <c r="C39" s="442"/>
      <c r="D39" s="442"/>
      <c r="E39" s="442"/>
      <c r="F39" s="443"/>
    </row>
  </sheetData>
  <sheetProtection algorithmName="SHA-512" hashValue="iE3KdOpybUBtGwGDc80c7AAMvnUMuB/sQ/Duhzbhpsji+LrDhx40zMxKq/zkV/56FVeQHx0aPCZzccNuiqSzCQ==" saltValue="hu8FJu9xAfwtAsrcMtATVg==" spinCount="100000" sheet="1" objects="1" scenarios="1" formatColumns="0" formatRows="0"/>
  <mergeCells count="23">
    <mergeCell ref="A25:A26"/>
    <mergeCell ref="A1:E1"/>
    <mergeCell ref="A2:E2"/>
    <mergeCell ref="A3:E3"/>
    <mergeCell ref="A4:E4"/>
    <mergeCell ref="A5:F5"/>
    <mergeCell ref="B8:F8"/>
    <mergeCell ref="B9:F9"/>
    <mergeCell ref="B13:F13"/>
    <mergeCell ref="A15:B16"/>
    <mergeCell ref="F15:F16"/>
    <mergeCell ref="A23:A24"/>
    <mergeCell ref="F1:F4"/>
    <mergeCell ref="A37:A38"/>
    <mergeCell ref="F37:F38"/>
    <mergeCell ref="A39:F39"/>
    <mergeCell ref="A27:A28"/>
    <mergeCell ref="A30:A31"/>
    <mergeCell ref="F30:F31"/>
    <mergeCell ref="A33:A34"/>
    <mergeCell ref="F33:F34"/>
    <mergeCell ref="A35:A36"/>
    <mergeCell ref="F35:F36"/>
  </mergeCells>
  <pageMargins left="0.7" right="0.7" top="0.75" bottom="0.75" header="0.3" footer="0.3"/>
  <pageSetup paperSize="9" scale="6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V129"/>
  <sheetViews>
    <sheetView view="pageBreakPreview" zoomScale="80" zoomScaleNormal="80" zoomScaleSheetLayoutView="80" zoomScalePageLayoutView="80" workbookViewId="0">
      <pane ySplit="5" topLeftCell="A106" activePane="bottomLeft" state="frozen"/>
      <selection pane="bottomLeft" activeCell="D119" sqref="D119"/>
    </sheetView>
  </sheetViews>
  <sheetFormatPr defaultColWidth="8.94921875" defaultRowHeight="15.75" x14ac:dyDescent="0.25"/>
  <cols>
    <col min="1" max="1" width="24.640625" style="20" customWidth="1"/>
    <col min="2" max="2" width="8.578125" style="20" customWidth="1"/>
    <col min="3" max="5" width="11.64453125" style="20" customWidth="1"/>
    <col min="6" max="6" width="47.3203125" style="20" customWidth="1"/>
    <col min="7" max="7" width="15.078125" style="20" customWidth="1"/>
    <col min="8" max="8" width="21.57421875" style="20" customWidth="1"/>
    <col min="9" max="9" width="8.94921875" style="20"/>
    <col min="10" max="10" width="10.171875" style="20" customWidth="1"/>
    <col min="11" max="11" width="10.6640625" style="20" customWidth="1"/>
    <col min="12" max="12" width="12.13671875" style="20" customWidth="1"/>
    <col min="13" max="16384" width="8.94921875" style="20"/>
  </cols>
  <sheetData>
    <row r="1" spans="1:22" s="19" customFormat="1" ht="19.5" customHeight="1" x14ac:dyDescent="0.15">
      <c r="A1" s="487" t="s">
        <v>24</v>
      </c>
      <c r="B1" s="487"/>
      <c r="C1" s="487"/>
      <c r="D1" s="487"/>
      <c r="E1" s="487"/>
      <c r="F1" s="358" t="str">
        <f ca="1">Translations!$G$109</f>
        <v>Latest version updated December 2016</v>
      </c>
      <c r="G1" s="3"/>
      <c r="H1" s="4"/>
      <c r="I1" s="1"/>
      <c r="J1" s="1"/>
      <c r="K1" s="1"/>
      <c r="L1" s="1"/>
      <c r="M1" s="1"/>
      <c r="N1" s="1"/>
      <c r="O1" s="2"/>
      <c r="P1" s="2"/>
      <c r="Q1" s="2"/>
      <c r="R1" s="2"/>
      <c r="S1" s="2"/>
      <c r="T1" s="2"/>
      <c r="U1" s="2"/>
      <c r="V1" s="2"/>
    </row>
    <row r="2" spans="1:22" s="19" customFormat="1" ht="19.5" customHeight="1" x14ac:dyDescent="0.15">
      <c r="A2" s="488" t="s">
        <v>1841</v>
      </c>
      <c r="B2" s="488"/>
      <c r="C2" s="488"/>
      <c r="D2" s="488"/>
      <c r="E2" s="488"/>
      <c r="F2" s="359"/>
      <c r="G2" s="3"/>
      <c r="H2" s="4"/>
      <c r="I2" s="1"/>
      <c r="J2" s="1"/>
      <c r="K2" s="1"/>
      <c r="L2" s="1"/>
      <c r="M2" s="1"/>
      <c r="N2" s="1"/>
      <c r="O2" s="2"/>
      <c r="P2" s="2"/>
      <c r="Q2" s="2"/>
      <c r="R2" s="2"/>
      <c r="S2" s="2"/>
      <c r="T2" s="2"/>
      <c r="U2" s="2"/>
      <c r="V2" s="2"/>
    </row>
    <row r="3" spans="1:22" s="19" customFormat="1" ht="19.5" customHeight="1" x14ac:dyDescent="0.15">
      <c r="A3" s="488" t="s">
        <v>1842</v>
      </c>
      <c r="B3" s="488"/>
      <c r="C3" s="488"/>
      <c r="D3" s="488"/>
      <c r="E3" s="488"/>
      <c r="F3" s="359"/>
      <c r="G3" s="3"/>
      <c r="H3" s="4"/>
      <c r="I3" s="1"/>
      <c r="J3" s="1"/>
      <c r="K3" s="1"/>
      <c r="L3" s="1"/>
      <c r="M3" s="1"/>
      <c r="N3" s="1"/>
      <c r="O3" s="2"/>
      <c r="P3" s="2"/>
      <c r="Q3" s="2"/>
      <c r="R3" s="2"/>
      <c r="S3" s="2"/>
      <c r="T3" s="2"/>
      <c r="U3" s="2"/>
      <c r="V3" s="2"/>
    </row>
    <row r="4" spans="1:22" s="19" customFormat="1" ht="19.5" customHeight="1" thickBot="1" x14ac:dyDescent="0.2">
      <c r="A4" s="489" t="s">
        <v>25</v>
      </c>
      <c r="B4" s="489"/>
      <c r="C4" s="489"/>
      <c r="D4" s="489"/>
      <c r="E4" s="489"/>
      <c r="F4" s="359"/>
      <c r="G4" s="3"/>
      <c r="H4" s="4"/>
      <c r="I4" s="1"/>
      <c r="J4" s="1"/>
      <c r="K4" s="1"/>
      <c r="L4" s="1"/>
      <c r="M4" s="1"/>
      <c r="N4" s="1"/>
      <c r="O4" s="2"/>
      <c r="P4" s="2"/>
      <c r="Q4" s="2"/>
      <c r="R4" s="2"/>
      <c r="S4" s="2"/>
      <c r="T4" s="2"/>
      <c r="U4" s="2"/>
      <c r="V4" s="2"/>
    </row>
    <row r="5" spans="1:22" ht="91.5" customHeight="1" thickBot="1" x14ac:dyDescent="0.2">
      <c r="A5" s="490" t="s">
        <v>163</v>
      </c>
      <c r="B5" s="491"/>
      <c r="C5" s="491"/>
      <c r="D5" s="491"/>
      <c r="E5" s="491"/>
      <c r="F5" s="492"/>
      <c r="G5" s="405"/>
      <c r="H5" s="405"/>
    </row>
    <row r="6" spans="1:22" ht="24" customHeight="1" x14ac:dyDescent="0.15">
      <c r="A6" s="35" t="s">
        <v>32</v>
      </c>
      <c r="B6" s="409" t="s">
        <v>2103</v>
      </c>
      <c r="C6" s="410"/>
      <c r="D6" s="410"/>
      <c r="E6" s="410"/>
      <c r="F6" s="411"/>
    </row>
    <row r="7" spans="1:22" ht="34.5" customHeight="1" x14ac:dyDescent="0.15">
      <c r="A7" s="35" t="s">
        <v>1</v>
      </c>
      <c r="B7" s="406"/>
      <c r="C7" s="407"/>
      <c r="D7" s="407"/>
      <c r="E7" s="407"/>
      <c r="F7" s="408"/>
    </row>
    <row r="8" spans="1:22" ht="34.5" customHeight="1" x14ac:dyDescent="0.15">
      <c r="A8" s="87" t="s">
        <v>131</v>
      </c>
      <c r="B8" s="421"/>
      <c r="C8" s="422"/>
      <c r="D8" s="422"/>
      <c r="E8" s="422"/>
      <c r="F8" s="423"/>
    </row>
    <row r="9" spans="1:22" ht="13.5" x14ac:dyDescent="0.15">
      <c r="A9" s="39" t="s">
        <v>13</v>
      </c>
      <c r="B9" s="40"/>
      <c r="C9" s="40"/>
      <c r="D9" s="40"/>
      <c r="E9" s="40"/>
      <c r="F9" s="41"/>
    </row>
    <row r="10" spans="1:22" ht="18.75" customHeight="1" x14ac:dyDescent="0.15">
      <c r="A10" s="45" t="s">
        <v>14</v>
      </c>
      <c r="B10" s="54">
        <v>2669819</v>
      </c>
      <c r="C10" s="21" t="s">
        <v>10</v>
      </c>
      <c r="D10" s="55">
        <v>2016</v>
      </c>
      <c r="E10" s="46" t="s">
        <v>11</v>
      </c>
      <c r="F10" s="56" t="s">
        <v>2104</v>
      </c>
    </row>
    <row r="11" spans="1:22" ht="24.75" customHeight="1" thickBot="1" x14ac:dyDescent="0.2">
      <c r="A11" s="34" t="s">
        <v>12</v>
      </c>
      <c r="B11" s="428"/>
      <c r="C11" s="429"/>
      <c r="D11" s="429"/>
      <c r="E11" s="429"/>
      <c r="F11" s="430"/>
    </row>
    <row r="12" spans="1:22" ht="14.25" thickBot="1" x14ac:dyDescent="0.2">
      <c r="A12" s="43"/>
      <c r="B12" s="42"/>
      <c r="C12" s="42"/>
      <c r="D12" s="42"/>
      <c r="E12" s="42"/>
      <c r="F12" s="44"/>
    </row>
    <row r="13" spans="1:22" ht="13.5" x14ac:dyDescent="0.15">
      <c r="A13" s="481"/>
      <c r="B13" s="482"/>
      <c r="C13" s="22" t="s">
        <v>2</v>
      </c>
      <c r="D13" s="22" t="s">
        <v>3</v>
      </c>
      <c r="E13" s="22" t="s">
        <v>4</v>
      </c>
      <c r="F13" s="485" t="s">
        <v>33</v>
      </c>
    </row>
    <row r="14" spans="1:22" ht="42.75" customHeight="1" x14ac:dyDescent="0.15">
      <c r="A14" s="483"/>
      <c r="B14" s="484"/>
      <c r="C14" s="57">
        <v>2018</v>
      </c>
      <c r="D14" s="57">
        <v>2019</v>
      </c>
      <c r="E14" s="57">
        <v>2020</v>
      </c>
      <c r="F14" s="486"/>
    </row>
    <row r="15" spans="1:22" ht="15" customHeight="1" x14ac:dyDescent="0.15">
      <c r="A15" s="31" t="s">
        <v>6</v>
      </c>
      <c r="B15" s="32"/>
      <c r="C15" s="32"/>
      <c r="D15" s="32"/>
      <c r="E15" s="32"/>
      <c r="F15" s="33"/>
    </row>
    <row r="16" spans="1:22" ht="54.75" customHeight="1" x14ac:dyDescent="0.15">
      <c r="A16" s="5" t="s">
        <v>34</v>
      </c>
      <c r="B16" s="6" t="s">
        <v>7</v>
      </c>
      <c r="C16" s="58">
        <v>10340543</v>
      </c>
      <c r="D16" s="58">
        <v>10446038</v>
      </c>
      <c r="E16" s="58">
        <v>10558631</v>
      </c>
      <c r="F16" s="60" t="s">
        <v>2105</v>
      </c>
    </row>
    <row r="17" spans="1:6" ht="42" customHeight="1" x14ac:dyDescent="0.15">
      <c r="A17" s="479" t="s">
        <v>35</v>
      </c>
      <c r="B17" s="7" t="s">
        <v>7</v>
      </c>
      <c r="C17" s="59">
        <v>2577945</v>
      </c>
      <c r="D17" s="59">
        <v>2882206</v>
      </c>
      <c r="E17" s="59">
        <v>3040834</v>
      </c>
      <c r="F17" s="401"/>
    </row>
    <row r="18" spans="1:6" ht="42" customHeight="1" x14ac:dyDescent="0.15">
      <c r="A18" s="480"/>
      <c r="B18" s="7" t="s">
        <v>15</v>
      </c>
      <c r="C18" s="63">
        <f>IF(C17=0,"",+C17/C16)</f>
        <v>0.24930460615076017</v>
      </c>
      <c r="D18" s="63">
        <f t="shared" ref="D18:E18" si="0">IF(D17=0,"",+D17/D16)</f>
        <v>0.27591379621632622</v>
      </c>
      <c r="E18" s="63">
        <f t="shared" si="0"/>
        <v>0.28799510088002889</v>
      </c>
      <c r="F18" s="402"/>
    </row>
    <row r="19" spans="1:6" ht="15" customHeight="1" x14ac:dyDescent="0.15">
      <c r="A19" s="36" t="s">
        <v>8</v>
      </c>
      <c r="B19" s="37"/>
      <c r="C19" s="37"/>
      <c r="D19" s="37"/>
      <c r="E19" s="37"/>
      <c r="F19" s="38"/>
    </row>
    <row r="20" spans="1:6" ht="39.75" customHeight="1" x14ac:dyDescent="0.15">
      <c r="A20" s="479" t="s">
        <v>106</v>
      </c>
      <c r="B20" s="6" t="s">
        <v>7</v>
      </c>
      <c r="C20" s="61">
        <v>1119402</v>
      </c>
      <c r="D20" s="61">
        <v>1119402</v>
      </c>
      <c r="E20" s="61">
        <v>1119402</v>
      </c>
      <c r="F20" s="401" t="s">
        <v>2114</v>
      </c>
    </row>
    <row r="21" spans="1:6" ht="39.75" customHeight="1" x14ac:dyDescent="0.15">
      <c r="A21" s="480"/>
      <c r="B21" s="6" t="s">
        <v>15</v>
      </c>
      <c r="C21" s="63">
        <f>IF(C20=0,"",+C20/C16)</f>
        <v>0.10825369615502783</v>
      </c>
      <c r="D21" s="63">
        <f>IF(D20=0,"",+D20/D16)</f>
        <v>0.10716043728732368</v>
      </c>
      <c r="E21" s="63">
        <f>IF(E20=0,"",+E20/E16)</f>
        <v>0.10601772142619625</v>
      </c>
      <c r="F21" s="402"/>
    </row>
    <row r="22" spans="1:6" ht="39.75" customHeight="1" x14ac:dyDescent="0.15">
      <c r="A22" s="479" t="s">
        <v>107</v>
      </c>
      <c r="B22" s="6" t="s">
        <v>7</v>
      </c>
      <c r="C22" s="315">
        <v>446429</v>
      </c>
      <c r="D22" s="315">
        <v>446429</v>
      </c>
      <c r="E22" s="315">
        <v>446429</v>
      </c>
      <c r="F22" s="62" t="s">
        <v>2115</v>
      </c>
    </row>
    <row r="23" spans="1:6" ht="39.75" customHeight="1" x14ac:dyDescent="0.15">
      <c r="A23" s="480"/>
      <c r="B23" s="6" t="s">
        <v>15</v>
      </c>
      <c r="C23" s="63">
        <f>IF(C22=0,"",+C22/C16)</f>
        <v>4.3172684451870662E-2</v>
      </c>
      <c r="D23" s="63">
        <f>IF(D22=0,"",+D22/D16)</f>
        <v>4.2736681601196549E-2</v>
      </c>
      <c r="E23" s="63">
        <f>IF(E22=0,"",+E22/E16)</f>
        <v>4.2280954794234216E-2</v>
      </c>
      <c r="F23" s="62"/>
    </row>
    <row r="24" spans="1:6" ht="39.75" customHeight="1" x14ac:dyDescent="0.15">
      <c r="A24" s="479" t="s">
        <v>108</v>
      </c>
      <c r="B24" s="6" t="s">
        <v>7</v>
      </c>
      <c r="C24" s="64">
        <f>+C20+C22</f>
        <v>1565831</v>
      </c>
      <c r="D24" s="64">
        <f>+D20+D22</f>
        <v>1565831</v>
      </c>
      <c r="E24" s="64">
        <f>+E20+E22</f>
        <v>1565831</v>
      </c>
      <c r="F24" s="62"/>
    </row>
    <row r="25" spans="1:6" ht="39.75" customHeight="1" x14ac:dyDescent="0.15">
      <c r="A25" s="480"/>
      <c r="B25" s="6" t="s">
        <v>15</v>
      </c>
      <c r="C25" s="63">
        <f>IF(C24=0,"",+C24/C16)</f>
        <v>0.1514263806068985</v>
      </c>
      <c r="D25" s="63">
        <f>IF(D24=0,"",+D24/D16)</f>
        <v>0.14989711888852023</v>
      </c>
      <c r="E25" s="63">
        <f>IF(E24=0,"",+E24/E16)</f>
        <v>0.14829867622043047</v>
      </c>
      <c r="F25" s="62"/>
    </row>
    <row r="26" spans="1:6" ht="13.5" x14ac:dyDescent="0.15">
      <c r="A26" s="36" t="s">
        <v>9</v>
      </c>
      <c r="B26" s="37"/>
      <c r="C26" s="37"/>
      <c r="D26" s="37"/>
      <c r="E26" s="37"/>
      <c r="F26" s="38"/>
    </row>
    <row r="27" spans="1:6" ht="41.25" customHeight="1" x14ac:dyDescent="0.15">
      <c r="A27" s="476" t="s">
        <v>54</v>
      </c>
      <c r="B27" s="6" t="s">
        <v>7</v>
      </c>
      <c r="C27" s="65">
        <f>+C16-(C24)</f>
        <v>8774712</v>
      </c>
      <c r="D27" s="65">
        <f>+D16-(D24)</f>
        <v>8880207</v>
      </c>
      <c r="E27" s="65">
        <f>+E16-(E24)</f>
        <v>8992800</v>
      </c>
      <c r="F27" s="401"/>
    </row>
    <row r="28" spans="1:6" ht="40.5" customHeight="1" x14ac:dyDescent="0.15">
      <c r="A28" s="477"/>
      <c r="B28" s="6" t="s">
        <v>15</v>
      </c>
      <c r="C28" s="63">
        <f>IF(C27=0,"",+C27/C16)</f>
        <v>0.8485736193931015</v>
      </c>
      <c r="D28" s="63">
        <f>IF(D27=0,"",+D27/D16)</f>
        <v>0.8501028811114798</v>
      </c>
      <c r="E28" s="63">
        <f>IF(E27=0,"",+E27/E16)</f>
        <v>0.85170132377956953</v>
      </c>
      <c r="F28" s="402"/>
    </row>
    <row r="29" spans="1:6" ht="15" customHeight="1" x14ac:dyDescent="0.15">
      <c r="A29" s="47" t="s">
        <v>109</v>
      </c>
      <c r="B29" s="37"/>
      <c r="C29" s="37"/>
      <c r="D29" s="37"/>
      <c r="E29" s="37"/>
      <c r="F29" s="38"/>
    </row>
    <row r="30" spans="1:6" ht="41.25" customHeight="1" x14ac:dyDescent="0.15">
      <c r="A30" s="476" t="s">
        <v>110</v>
      </c>
      <c r="B30" s="7" t="s">
        <v>7</v>
      </c>
      <c r="C30" s="61">
        <v>1012114</v>
      </c>
      <c r="D30" s="61">
        <v>1316375</v>
      </c>
      <c r="E30" s="61">
        <v>1475003</v>
      </c>
      <c r="F30" s="401" t="s">
        <v>2116</v>
      </c>
    </row>
    <row r="31" spans="1:6" ht="41.25" customHeight="1" x14ac:dyDescent="0.15">
      <c r="A31" s="477"/>
      <c r="B31" s="7" t="s">
        <v>15</v>
      </c>
      <c r="C31" s="63">
        <f>IF(C30=0,"",+C30/C16)</f>
        <v>9.7878225543861677E-2</v>
      </c>
      <c r="D31" s="63">
        <f>IF(D30=0,"",+D30/D16)</f>
        <v>0.126016677327806</v>
      </c>
      <c r="E31" s="63">
        <f>IF(E30=0,"",+E30/E16)</f>
        <v>0.13969642465959839</v>
      </c>
      <c r="F31" s="402"/>
    </row>
    <row r="32" spans="1:6" ht="42" customHeight="1" x14ac:dyDescent="0.15">
      <c r="A32" s="476" t="s">
        <v>111</v>
      </c>
      <c r="B32" s="7" t="s">
        <v>7</v>
      </c>
      <c r="C32" s="65">
        <f>+C30+C24</f>
        <v>2577945</v>
      </c>
      <c r="D32" s="65">
        <f>+D30+D24</f>
        <v>2882206</v>
      </c>
      <c r="E32" s="65">
        <f>+E30+E24</f>
        <v>3040834</v>
      </c>
      <c r="F32" s="401"/>
    </row>
    <row r="33" spans="1:6" ht="42" customHeight="1" x14ac:dyDescent="0.15">
      <c r="A33" s="477"/>
      <c r="B33" s="7" t="s">
        <v>15</v>
      </c>
      <c r="C33" s="63">
        <f>IF(C32=0,"",+C32/C16)</f>
        <v>0.24930460615076017</v>
      </c>
      <c r="D33" s="63">
        <f>IF(D32=0,"",+D32/D16)</f>
        <v>0.27591379621632622</v>
      </c>
      <c r="E33" s="63">
        <f>IF(E32=0,"",+E32/E16)</f>
        <v>0.28799510088002889</v>
      </c>
      <c r="F33" s="402"/>
    </row>
    <row r="34" spans="1:6" ht="41.25" customHeight="1" x14ac:dyDescent="0.15">
      <c r="A34" s="476" t="s">
        <v>112</v>
      </c>
      <c r="B34" s="7" t="s">
        <v>7</v>
      </c>
      <c r="C34" s="66">
        <f>+C16-(C32)</f>
        <v>7762598</v>
      </c>
      <c r="D34" s="66">
        <f>+D16-(D32)</f>
        <v>7563832</v>
      </c>
      <c r="E34" s="66">
        <f>+E16-(E32)</f>
        <v>7517797</v>
      </c>
      <c r="F34" s="401"/>
    </row>
    <row r="35" spans="1:6" ht="41.25" customHeight="1" thickBot="1" x14ac:dyDescent="0.2">
      <c r="A35" s="478"/>
      <c r="B35" s="7" t="s">
        <v>15</v>
      </c>
      <c r="C35" s="63">
        <f>IF(C34=0,"",+C34/C16)</f>
        <v>0.75069539384923978</v>
      </c>
      <c r="D35" s="63">
        <f>IF(D34=0,"",+D34/D16)</f>
        <v>0.72408620378367372</v>
      </c>
      <c r="E35" s="63">
        <f>IF(E34=0,"",+E34/E16)</f>
        <v>0.71200489911997111</v>
      </c>
      <c r="F35" s="402"/>
    </row>
    <row r="36" spans="1:6" ht="13.5" x14ac:dyDescent="0.15">
      <c r="A36" s="53"/>
      <c r="B36" s="53"/>
      <c r="C36" s="53"/>
      <c r="D36" s="53"/>
      <c r="E36" s="53"/>
      <c r="F36" s="53"/>
    </row>
    <row r="37" spans="1:6" ht="14.45" customHeight="1" x14ac:dyDescent="0.15">
      <c r="A37" s="35" t="s">
        <v>32</v>
      </c>
      <c r="B37" s="409" t="s">
        <v>2106</v>
      </c>
      <c r="C37" s="410"/>
      <c r="D37" s="410"/>
      <c r="E37" s="410"/>
      <c r="F37" s="411"/>
    </row>
    <row r="38" spans="1:6" ht="13.5" x14ac:dyDescent="0.15">
      <c r="A38" s="35" t="s">
        <v>1</v>
      </c>
      <c r="B38" s="406"/>
      <c r="C38" s="407"/>
      <c r="D38" s="407"/>
      <c r="E38" s="407"/>
      <c r="F38" s="408"/>
    </row>
    <row r="39" spans="1:6" ht="13.5" x14ac:dyDescent="0.15">
      <c r="A39" s="87" t="s">
        <v>131</v>
      </c>
      <c r="B39" s="421"/>
      <c r="C39" s="422"/>
      <c r="D39" s="422"/>
      <c r="E39" s="422"/>
      <c r="F39" s="423"/>
    </row>
    <row r="40" spans="1:6" ht="13.5" x14ac:dyDescent="0.15">
      <c r="A40" s="39" t="s">
        <v>13</v>
      </c>
      <c r="B40" s="40"/>
      <c r="C40" s="40"/>
      <c r="D40" s="40"/>
      <c r="E40" s="40"/>
      <c r="F40" s="41"/>
    </row>
    <row r="41" spans="1:6" ht="13.5" x14ac:dyDescent="0.15">
      <c r="A41" s="45" t="s">
        <v>14</v>
      </c>
      <c r="B41" s="54">
        <v>0</v>
      </c>
      <c r="C41" s="21" t="s">
        <v>10</v>
      </c>
      <c r="D41" s="55"/>
      <c r="E41" s="46" t="s">
        <v>11</v>
      </c>
      <c r="F41" s="56"/>
    </row>
    <row r="42" spans="1:6" ht="14.25" thickBot="1" x14ac:dyDescent="0.2">
      <c r="A42" s="34" t="s">
        <v>12</v>
      </c>
      <c r="B42" s="428"/>
      <c r="C42" s="429"/>
      <c r="D42" s="429"/>
      <c r="E42" s="429"/>
      <c r="F42" s="430"/>
    </row>
    <row r="43" spans="1:6" ht="14.25" thickBot="1" x14ac:dyDescent="0.2">
      <c r="A43" s="43"/>
      <c r="B43" s="42"/>
      <c r="C43" s="42"/>
      <c r="D43" s="42"/>
      <c r="E43" s="42"/>
      <c r="F43" s="44"/>
    </row>
    <row r="44" spans="1:6" ht="13.5" x14ac:dyDescent="0.15">
      <c r="A44" s="481"/>
      <c r="B44" s="482"/>
      <c r="C44" s="22" t="s">
        <v>2</v>
      </c>
      <c r="D44" s="22" t="s">
        <v>3</v>
      </c>
      <c r="E44" s="22" t="s">
        <v>4</v>
      </c>
      <c r="F44" s="485" t="s">
        <v>33</v>
      </c>
    </row>
    <row r="45" spans="1:6" ht="13.5" x14ac:dyDescent="0.15">
      <c r="A45" s="483"/>
      <c r="B45" s="484"/>
      <c r="C45" s="57">
        <v>2018</v>
      </c>
      <c r="D45" s="57">
        <v>2019</v>
      </c>
      <c r="E45" s="57">
        <v>2020</v>
      </c>
      <c r="F45" s="486"/>
    </row>
    <row r="46" spans="1:6" ht="26.25" x14ac:dyDescent="0.15">
      <c r="A46" s="31" t="s">
        <v>6</v>
      </c>
      <c r="B46" s="32"/>
      <c r="C46" s="32"/>
      <c r="D46" s="32"/>
      <c r="E46" s="32"/>
      <c r="F46" s="33"/>
    </row>
    <row r="47" spans="1:6" ht="26.25" x14ac:dyDescent="0.15">
      <c r="A47" s="5" t="s">
        <v>34</v>
      </c>
      <c r="B47" s="6" t="s">
        <v>7</v>
      </c>
      <c r="C47" s="58">
        <v>839037</v>
      </c>
      <c r="D47" s="58">
        <v>1788410</v>
      </c>
      <c r="E47" s="58">
        <v>2212022</v>
      </c>
      <c r="F47" s="60" t="s">
        <v>2107</v>
      </c>
    </row>
    <row r="48" spans="1:6" ht="13.5" x14ac:dyDescent="0.15">
      <c r="A48" s="479" t="s">
        <v>35</v>
      </c>
      <c r="B48" s="7" t="s">
        <v>7</v>
      </c>
      <c r="C48" s="59">
        <v>220697</v>
      </c>
      <c r="D48" s="59">
        <v>551452</v>
      </c>
      <c r="E48" s="59">
        <v>826975</v>
      </c>
      <c r="F48" s="401"/>
    </row>
    <row r="49" spans="1:6" ht="13.5" x14ac:dyDescent="0.15">
      <c r="A49" s="480"/>
      <c r="B49" s="7" t="s">
        <v>15</v>
      </c>
      <c r="C49" s="63">
        <f>IF(C48=0,"",+C48/C47)</f>
        <v>0.26303607588223166</v>
      </c>
      <c r="D49" s="63">
        <f t="shared" ref="D49:E49" si="1">IF(D48=0,"",+D48/D47)</f>
        <v>0.30834763840506374</v>
      </c>
      <c r="E49" s="63">
        <f t="shared" si="1"/>
        <v>0.37385478082948542</v>
      </c>
      <c r="F49" s="402"/>
    </row>
    <row r="50" spans="1:6" ht="13.5" x14ac:dyDescent="0.15">
      <c r="A50" s="36" t="s">
        <v>8</v>
      </c>
      <c r="B50" s="37"/>
      <c r="C50" s="37"/>
      <c r="D50" s="37"/>
      <c r="E50" s="37"/>
      <c r="F50" s="38"/>
    </row>
    <row r="51" spans="1:6" ht="13.5" x14ac:dyDescent="0.15">
      <c r="A51" s="479" t="s">
        <v>106</v>
      </c>
      <c r="B51" s="6" t="s">
        <v>7</v>
      </c>
      <c r="C51" s="61">
        <v>0</v>
      </c>
      <c r="D51" s="61">
        <v>0</v>
      </c>
      <c r="E51" s="61">
        <v>0</v>
      </c>
      <c r="F51" s="401"/>
    </row>
    <row r="52" spans="1:6" ht="13.5" x14ac:dyDescent="0.15">
      <c r="A52" s="480"/>
      <c r="B52" s="6" t="s">
        <v>15</v>
      </c>
      <c r="C52" s="63" t="str">
        <f>IF(C51=0,"",+C51/C47)</f>
        <v/>
      </c>
      <c r="D52" s="63" t="str">
        <f>IF(D51=0,"",+D51/D47)</f>
        <v/>
      </c>
      <c r="E52" s="63" t="str">
        <f>IF(E51=0,"",+E51/E47)</f>
        <v/>
      </c>
      <c r="F52" s="402"/>
    </row>
    <row r="53" spans="1:6" ht="13.5" x14ac:dyDescent="0.15">
      <c r="A53" s="479" t="s">
        <v>107</v>
      </c>
      <c r="B53" s="6" t="s">
        <v>7</v>
      </c>
      <c r="C53" s="315">
        <v>120000</v>
      </c>
      <c r="D53" s="315">
        <v>120000</v>
      </c>
      <c r="E53" s="315">
        <v>120000</v>
      </c>
      <c r="F53" s="62"/>
    </row>
    <row r="54" spans="1:6" ht="13.5" x14ac:dyDescent="0.15">
      <c r="A54" s="480"/>
      <c r="B54" s="6" t="s">
        <v>15</v>
      </c>
      <c r="C54" s="63">
        <f>IF(C53=0,"",+C53/C47)</f>
        <v>0.14302110633976808</v>
      </c>
      <c r="D54" s="63">
        <f>IF(D53=0,"",+D53/D47)</f>
        <v>6.7098707790719136E-2</v>
      </c>
      <c r="E54" s="63">
        <f>IF(E53=0,"",+E53/E47)</f>
        <v>5.4249008373334441E-2</v>
      </c>
      <c r="F54" s="62"/>
    </row>
    <row r="55" spans="1:6" ht="13.5" x14ac:dyDescent="0.15">
      <c r="A55" s="479" t="s">
        <v>108</v>
      </c>
      <c r="B55" s="6" t="s">
        <v>7</v>
      </c>
      <c r="C55" s="64">
        <v>107144</v>
      </c>
      <c r="D55" s="64">
        <v>107144</v>
      </c>
      <c r="E55" s="64">
        <v>107144</v>
      </c>
      <c r="F55" s="62"/>
    </row>
    <row r="56" spans="1:6" ht="13.5" x14ac:dyDescent="0.15">
      <c r="A56" s="480"/>
      <c r="B56" s="6" t="s">
        <v>15</v>
      </c>
      <c r="C56" s="63">
        <f>IF(C55=0,"",+C55/C47)</f>
        <v>0.1276987784805676</v>
      </c>
      <c r="D56" s="63">
        <f>IF(D55=0,"",+D55/D47)</f>
        <v>5.9910199562740088E-2</v>
      </c>
      <c r="E56" s="63">
        <f>IF(E55=0,"",+E55/E47)</f>
        <v>4.8437131276271216E-2</v>
      </c>
      <c r="F56" s="62"/>
    </row>
    <row r="57" spans="1:6" ht="13.5" x14ac:dyDescent="0.15">
      <c r="A57" s="36" t="s">
        <v>9</v>
      </c>
      <c r="B57" s="37"/>
      <c r="C57" s="37"/>
      <c r="D57" s="37"/>
      <c r="E57" s="37"/>
      <c r="F57" s="38"/>
    </row>
    <row r="58" spans="1:6" ht="13.5" x14ac:dyDescent="0.15">
      <c r="A58" s="476" t="s">
        <v>54</v>
      </c>
      <c r="B58" s="6" t="s">
        <v>7</v>
      </c>
      <c r="C58" s="65">
        <f>+C47-(C55)</f>
        <v>731893</v>
      </c>
      <c r="D58" s="65">
        <f>+D47-(D55)</f>
        <v>1681266</v>
      </c>
      <c r="E58" s="65">
        <f>+E47-(E55)</f>
        <v>2104878</v>
      </c>
      <c r="F58" s="401"/>
    </row>
    <row r="59" spans="1:6" ht="13.5" x14ac:dyDescent="0.15">
      <c r="A59" s="477"/>
      <c r="B59" s="6" t="s">
        <v>15</v>
      </c>
      <c r="C59" s="63">
        <f>IF(C58=0,"",+C58/C47)</f>
        <v>0.87230122151943235</v>
      </c>
      <c r="D59" s="63">
        <f>IF(D58=0,"",+D58/D47)</f>
        <v>0.94008980043725987</v>
      </c>
      <c r="E59" s="63">
        <f>IF(E58=0,"",+E58/E47)</f>
        <v>0.95156286872372875</v>
      </c>
      <c r="F59" s="402"/>
    </row>
    <row r="60" spans="1:6" ht="13.5" x14ac:dyDescent="0.15">
      <c r="A60" s="47" t="s">
        <v>109</v>
      </c>
      <c r="B60" s="37"/>
      <c r="C60" s="37"/>
      <c r="D60" s="37"/>
      <c r="E60" s="37"/>
      <c r="F60" s="38"/>
    </row>
    <row r="61" spans="1:6" ht="13.5" x14ac:dyDescent="0.15">
      <c r="A61" s="476" t="s">
        <v>110</v>
      </c>
      <c r="B61" s="7" t="s">
        <v>7</v>
      </c>
      <c r="C61" s="61">
        <v>114847</v>
      </c>
      <c r="D61" s="61">
        <v>446748</v>
      </c>
      <c r="E61" s="61">
        <v>722239</v>
      </c>
      <c r="F61" s="401"/>
    </row>
    <row r="62" spans="1:6" ht="13.5" x14ac:dyDescent="0.15">
      <c r="A62" s="477"/>
      <c r="B62" s="7" t="s">
        <v>15</v>
      </c>
      <c r="C62" s="63">
        <f>IF(C61=0,"",+C61/C47)</f>
        <v>0.13687954166502789</v>
      </c>
      <c r="D62" s="63">
        <f>IF(D61=0,"",+D61/D47)</f>
        <v>0.24980177923406824</v>
      </c>
      <c r="E62" s="63">
        <f>IF(E61=0,"",+E61/E47)</f>
        <v>0.32650624632123915</v>
      </c>
      <c r="F62" s="402"/>
    </row>
    <row r="63" spans="1:6" ht="13.5" x14ac:dyDescent="0.15">
      <c r="A63" s="476" t="s">
        <v>111</v>
      </c>
      <c r="B63" s="7" t="s">
        <v>7</v>
      </c>
      <c r="C63" s="65">
        <f>+C61+C55</f>
        <v>221991</v>
      </c>
      <c r="D63" s="65">
        <f>+D61+D55</f>
        <v>553892</v>
      </c>
      <c r="E63" s="65">
        <f>+E61+E55</f>
        <v>829383</v>
      </c>
      <c r="F63" s="401"/>
    </row>
    <row r="64" spans="1:6" ht="13.5" x14ac:dyDescent="0.15">
      <c r="A64" s="477"/>
      <c r="B64" s="7" t="s">
        <v>15</v>
      </c>
      <c r="C64" s="63">
        <f>IF(C63=0,"",+C63/C47)</f>
        <v>0.26457832014559551</v>
      </c>
      <c r="D64" s="63">
        <f>IF(D63=0,"",+D63/D47)</f>
        <v>0.30971197879680834</v>
      </c>
      <c r="E64" s="63">
        <f>IF(E63=0,"",+E63/E47)</f>
        <v>0.37494337759751034</v>
      </c>
      <c r="F64" s="402"/>
    </row>
    <row r="65" spans="1:6" ht="13.5" x14ac:dyDescent="0.15">
      <c r="A65" s="476" t="s">
        <v>112</v>
      </c>
      <c r="B65" s="7" t="s">
        <v>7</v>
      </c>
      <c r="C65" s="66">
        <f>+C47-(C63)</f>
        <v>617046</v>
      </c>
      <c r="D65" s="66">
        <f>+D47-(D63)</f>
        <v>1234518</v>
      </c>
      <c r="E65" s="66">
        <f>+E47-(E63)</f>
        <v>1382639</v>
      </c>
      <c r="F65" s="401"/>
    </row>
    <row r="66" spans="1:6" ht="14.25" thickBot="1" x14ac:dyDescent="0.2">
      <c r="A66" s="478"/>
      <c r="B66" s="7" t="s">
        <v>15</v>
      </c>
      <c r="C66" s="63">
        <f>IF(C65=0,"",+C65/C47)</f>
        <v>0.73542167985440454</v>
      </c>
      <c r="D66" s="63">
        <f>IF(D65=0,"",+D65/D47)</f>
        <v>0.69028802120319166</v>
      </c>
      <c r="E66" s="63">
        <f>IF(E65=0,"",+E65/E47)</f>
        <v>0.62505662240248971</v>
      </c>
      <c r="F66" s="402"/>
    </row>
    <row r="68" spans="1:6" ht="14.45" customHeight="1" x14ac:dyDescent="0.15">
      <c r="A68" s="35" t="s">
        <v>32</v>
      </c>
      <c r="B68" s="409" t="str">
        <f ca="1">Translations!$A$51</f>
        <v>Prevention programs for key populations-PrEP</v>
      </c>
      <c r="C68" s="410"/>
      <c r="D68" s="410"/>
      <c r="E68" s="410"/>
      <c r="F68" s="411"/>
    </row>
    <row r="69" spans="1:6" ht="27.95" customHeight="1" x14ac:dyDescent="0.15">
      <c r="A69" s="35" t="s">
        <v>1</v>
      </c>
      <c r="B69" s="409" t="str">
        <f ca="1">Translations!$A$52</f>
        <v>Percentage of the key population using PrEP in priority PrEP populations</v>
      </c>
      <c r="C69" s="410"/>
      <c r="D69" s="410"/>
      <c r="E69" s="410"/>
      <c r="F69" s="411"/>
    </row>
    <row r="70" spans="1:6" ht="13.5" x14ac:dyDescent="0.15">
      <c r="A70" s="87" t="s">
        <v>131</v>
      </c>
      <c r="B70" s="421"/>
      <c r="C70" s="422"/>
      <c r="D70" s="422"/>
      <c r="E70" s="422"/>
      <c r="F70" s="423"/>
    </row>
    <row r="71" spans="1:6" ht="13.5" x14ac:dyDescent="0.15">
      <c r="A71" s="39" t="s">
        <v>13</v>
      </c>
      <c r="B71" s="40"/>
      <c r="C71" s="40"/>
      <c r="D71" s="40"/>
      <c r="E71" s="40"/>
      <c r="F71" s="41"/>
    </row>
    <row r="72" spans="1:6" ht="13.5" x14ac:dyDescent="0.15">
      <c r="A72" s="45" t="s">
        <v>14</v>
      </c>
      <c r="B72" s="54">
        <v>0</v>
      </c>
      <c r="C72" s="21" t="s">
        <v>10</v>
      </c>
      <c r="D72" s="55"/>
      <c r="E72" s="46" t="s">
        <v>11</v>
      </c>
      <c r="F72" s="56"/>
    </row>
    <row r="73" spans="1:6" ht="14.25" thickBot="1" x14ac:dyDescent="0.2">
      <c r="A73" s="34" t="s">
        <v>12</v>
      </c>
      <c r="B73" s="428"/>
      <c r="C73" s="429"/>
      <c r="D73" s="429"/>
      <c r="E73" s="429"/>
      <c r="F73" s="430"/>
    </row>
    <row r="74" spans="1:6" ht="14.25" thickBot="1" x14ac:dyDescent="0.2">
      <c r="A74" s="43"/>
      <c r="B74" s="42"/>
      <c r="C74" s="42"/>
      <c r="D74" s="42"/>
      <c r="E74" s="42"/>
      <c r="F74" s="44"/>
    </row>
    <row r="75" spans="1:6" ht="13.5" x14ac:dyDescent="0.15">
      <c r="A75" s="481"/>
      <c r="B75" s="482"/>
      <c r="C75" s="22" t="s">
        <v>2</v>
      </c>
      <c r="D75" s="22" t="s">
        <v>3</v>
      </c>
      <c r="E75" s="22" t="s">
        <v>4</v>
      </c>
      <c r="F75" s="485" t="s">
        <v>33</v>
      </c>
    </row>
    <row r="76" spans="1:6" ht="13.5" x14ac:dyDescent="0.15">
      <c r="A76" s="483"/>
      <c r="B76" s="484"/>
      <c r="C76" s="57">
        <v>2018</v>
      </c>
      <c r="D76" s="57">
        <v>2019</v>
      </c>
      <c r="E76" s="57">
        <v>2020</v>
      </c>
      <c r="F76" s="486"/>
    </row>
    <row r="77" spans="1:6" ht="26.25" x14ac:dyDescent="0.15">
      <c r="A77" s="31" t="s">
        <v>6</v>
      </c>
      <c r="B77" s="32"/>
      <c r="C77" s="32"/>
      <c r="D77" s="32"/>
      <c r="E77" s="32"/>
      <c r="F77" s="33"/>
    </row>
    <row r="78" spans="1:6" ht="39" x14ac:dyDescent="0.15">
      <c r="A78" s="5" t="s">
        <v>34</v>
      </c>
      <c r="B78" s="6" t="s">
        <v>7</v>
      </c>
      <c r="C78" s="58">
        <f>1032+1368</f>
        <v>2400</v>
      </c>
      <c r="D78" s="58">
        <f>6054+29366</f>
        <v>35420</v>
      </c>
      <c r="E78" s="58">
        <f>13107+49639</f>
        <v>62746</v>
      </c>
      <c r="F78" s="60" t="s">
        <v>2129</v>
      </c>
    </row>
    <row r="79" spans="1:6" ht="13.5" x14ac:dyDescent="0.15">
      <c r="A79" s="479" t="s">
        <v>35</v>
      </c>
      <c r="B79" s="7" t="s">
        <v>7</v>
      </c>
      <c r="C79" s="59">
        <f>C78</f>
        <v>2400</v>
      </c>
      <c r="D79" s="59">
        <f>D78</f>
        <v>35420</v>
      </c>
      <c r="E79" s="59">
        <f>E78</f>
        <v>62746</v>
      </c>
      <c r="F79" s="401"/>
    </row>
    <row r="80" spans="1:6" ht="13.5" x14ac:dyDescent="0.15">
      <c r="A80" s="480"/>
      <c r="B80" s="7" t="s">
        <v>15</v>
      </c>
      <c r="C80" s="63">
        <f>IF(C79=0,"",+C79/C78)</f>
        <v>1</v>
      </c>
      <c r="D80" s="63">
        <f t="shared" ref="D80:E80" si="2">IF(D79=0,"",+D79/D78)</f>
        <v>1</v>
      </c>
      <c r="E80" s="63">
        <f t="shared" si="2"/>
        <v>1</v>
      </c>
      <c r="F80" s="402"/>
    </row>
    <row r="81" spans="1:6" ht="13.5" x14ac:dyDescent="0.15">
      <c r="A81" s="36" t="s">
        <v>8</v>
      </c>
      <c r="B81" s="37"/>
      <c r="C81" s="37"/>
      <c r="D81" s="37"/>
      <c r="E81" s="37"/>
      <c r="F81" s="38"/>
    </row>
    <row r="82" spans="1:6" ht="13.5" x14ac:dyDescent="0.15">
      <c r="A82" s="479" t="s">
        <v>106</v>
      </c>
      <c r="B82" s="6" t="s">
        <v>7</v>
      </c>
      <c r="C82" s="61">
        <v>0</v>
      </c>
      <c r="D82" s="61">
        <v>0</v>
      </c>
      <c r="E82" s="61">
        <v>0</v>
      </c>
      <c r="F82" s="401"/>
    </row>
    <row r="83" spans="1:6" ht="13.5" x14ac:dyDescent="0.15">
      <c r="A83" s="480"/>
      <c r="B83" s="6" t="s">
        <v>15</v>
      </c>
      <c r="C83" s="63" t="str">
        <f>IF(C82=0,"",+C82/C78)</f>
        <v/>
      </c>
      <c r="D83" s="63" t="str">
        <f>IF(D82=0,"",+D82/D78)</f>
        <v/>
      </c>
      <c r="E83" s="63" t="str">
        <f>IF(E82=0,"",+E82/E78)</f>
        <v/>
      </c>
      <c r="F83" s="402"/>
    </row>
    <row r="84" spans="1:6" ht="13.5" x14ac:dyDescent="0.15">
      <c r="A84" s="479" t="s">
        <v>107</v>
      </c>
      <c r="B84" s="6" t="s">
        <v>7</v>
      </c>
      <c r="C84" s="315">
        <v>0</v>
      </c>
      <c r="D84" s="315">
        <v>0</v>
      </c>
      <c r="E84" s="315">
        <v>0</v>
      </c>
      <c r="F84" s="62"/>
    </row>
    <row r="85" spans="1:6" ht="13.5" x14ac:dyDescent="0.15">
      <c r="A85" s="480"/>
      <c r="B85" s="6" t="s">
        <v>15</v>
      </c>
      <c r="C85" s="63" t="str">
        <f>IF(C84=0,"",+C84/C78)</f>
        <v/>
      </c>
      <c r="D85" s="63" t="str">
        <f>IF(D84=0,"",+D84/D78)</f>
        <v/>
      </c>
      <c r="E85" s="63" t="str">
        <f>IF(E84=0,"",+E84/E78)</f>
        <v/>
      </c>
      <c r="F85" s="62"/>
    </row>
    <row r="86" spans="1:6" ht="13.5" x14ac:dyDescent="0.15">
      <c r="A86" s="479" t="s">
        <v>108</v>
      </c>
      <c r="B86" s="6" t="s">
        <v>7</v>
      </c>
      <c r="C86" s="64">
        <f>+C82+C84</f>
        <v>0</v>
      </c>
      <c r="D86" s="64">
        <f>+D82+D84</f>
        <v>0</v>
      </c>
      <c r="E86" s="64">
        <f>+E82+E84</f>
        <v>0</v>
      </c>
      <c r="F86" s="62"/>
    </row>
    <row r="87" spans="1:6" ht="13.5" x14ac:dyDescent="0.15">
      <c r="A87" s="480"/>
      <c r="B87" s="6" t="s">
        <v>15</v>
      </c>
      <c r="C87" s="63" t="str">
        <f>IF(C86=0,"",+C86/C78)</f>
        <v/>
      </c>
      <c r="D87" s="63" t="str">
        <f>IF(D86=0,"",+D86/D78)</f>
        <v/>
      </c>
      <c r="E87" s="63" t="str">
        <f>IF(E86=0,"",+E86/E78)</f>
        <v/>
      </c>
      <c r="F87" s="62"/>
    </row>
    <row r="88" spans="1:6" ht="13.5" x14ac:dyDescent="0.15">
      <c r="A88" s="36" t="s">
        <v>9</v>
      </c>
      <c r="B88" s="37"/>
      <c r="C88" s="37"/>
      <c r="D88" s="37"/>
      <c r="E88" s="37"/>
      <c r="F88" s="38"/>
    </row>
    <row r="89" spans="1:6" ht="13.5" x14ac:dyDescent="0.15">
      <c r="A89" s="476" t="s">
        <v>54</v>
      </c>
      <c r="B89" s="6" t="s">
        <v>7</v>
      </c>
      <c r="C89" s="65">
        <f>+C78-(C86)</f>
        <v>2400</v>
      </c>
      <c r="D89" s="65">
        <f t="shared" ref="D89:E89" si="3">+D78-(D86)</f>
        <v>35420</v>
      </c>
      <c r="E89" s="65">
        <f t="shared" si="3"/>
        <v>62746</v>
      </c>
      <c r="F89" s="401"/>
    </row>
    <row r="90" spans="1:6" ht="13.5" x14ac:dyDescent="0.15">
      <c r="A90" s="477"/>
      <c r="B90" s="6" t="s">
        <v>15</v>
      </c>
      <c r="C90" s="63">
        <f>IF(C89=0,"",+C89/C78)</f>
        <v>1</v>
      </c>
      <c r="D90" s="63">
        <f>IF(D89=0,"",+D89/D78)</f>
        <v>1</v>
      </c>
      <c r="E90" s="63">
        <f>IF(E89=0,"",+E89/E78)</f>
        <v>1</v>
      </c>
      <c r="F90" s="402"/>
    </row>
    <row r="91" spans="1:6" ht="13.5" x14ac:dyDescent="0.15">
      <c r="A91" s="47" t="s">
        <v>109</v>
      </c>
      <c r="B91" s="37"/>
      <c r="C91" s="37"/>
      <c r="D91" s="37"/>
      <c r="E91" s="37"/>
      <c r="F91" s="38"/>
    </row>
    <row r="92" spans="1:6" ht="13.5" x14ac:dyDescent="0.15">
      <c r="A92" s="476" t="s">
        <v>110</v>
      </c>
      <c r="B92" s="7" t="s">
        <v>7</v>
      </c>
      <c r="C92" s="61"/>
      <c r="D92" s="61"/>
      <c r="E92" s="61"/>
      <c r="F92" s="401" t="s">
        <v>2130</v>
      </c>
    </row>
    <row r="93" spans="1:6" ht="13.5" x14ac:dyDescent="0.15">
      <c r="A93" s="477"/>
      <c r="B93" s="7" t="s">
        <v>15</v>
      </c>
      <c r="C93" s="63" t="str">
        <f>IF(C92=0,"",+C92/C78)</f>
        <v/>
      </c>
      <c r="D93" s="63" t="str">
        <f>IF(D92=0,"",+D92/D78)</f>
        <v/>
      </c>
      <c r="E93" s="63" t="str">
        <f>IF(E92=0,"",+E92/E78)</f>
        <v/>
      </c>
      <c r="F93" s="402"/>
    </row>
    <row r="94" spans="1:6" ht="13.5" x14ac:dyDescent="0.15">
      <c r="A94" s="476" t="s">
        <v>111</v>
      </c>
      <c r="B94" s="7" t="s">
        <v>7</v>
      </c>
      <c r="C94" s="65">
        <f>+C92+C86</f>
        <v>0</v>
      </c>
      <c r="D94" s="65">
        <f>+D92+D86</f>
        <v>0</v>
      </c>
      <c r="E94" s="65">
        <f>+E92+E86</f>
        <v>0</v>
      </c>
      <c r="F94" s="401"/>
    </row>
    <row r="95" spans="1:6" ht="13.5" x14ac:dyDescent="0.15">
      <c r="A95" s="477"/>
      <c r="B95" s="7" t="s">
        <v>15</v>
      </c>
      <c r="C95" s="63" t="str">
        <f>IF(C94=0,"",+C94/C78)</f>
        <v/>
      </c>
      <c r="D95" s="63" t="str">
        <f>IF(D94=0,"",+D94/D78)</f>
        <v/>
      </c>
      <c r="E95" s="63" t="str">
        <f>IF(E94=0,"",+E94/E78)</f>
        <v/>
      </c>
      <c r="F95" s="402"/>
    </row>
    <row r="96" spans="1:6" ht="13.5" x14ac:dyDescent="0.15">
      <c r="A96" s="476" t="s">
        <v>112</v>
      </c>
      <c r="B96" s="7" t="s">
        <v>7</v>
      </c>
      <c r="C96" s="66">
        <f>+C78-(C94)</f>
        <v>2400</v>
      </c>
      <c r="D96" s="66">
        <f>+D78-(D94)</f>
        <v>35420</v>
      </c>
      <c r="E96" s="66">
        <f>+E78-(E94)</f>
        <v>62746</v>
      </c>
      <c r="F96" s="401"/>
    </row>
    <row r="97" spans="1:6" ht="14.25" thickBot="1" x14ac:dyDescent="0.2">
      <c r="A97" s="478"/>
      <c r="B97" s="7" t="s">
        <v>15</v>
      </c>
      <c r="C97" s="63">
        <f>IF(C96=0,"",+C96/C78)</f>
        <v>1</v>
      </c>
      <c r="D97" s="63">
        <f>IF(D96=0,"",+D96/D78)</f>
        <v>1</v>
      </c>
      <c r="E97" s="63">
        <f>IF(E96=0,"",+E96/E78)</f>
        <v>1</v>
      </c>
      <c r="F97" s="402"/>
    </row>
    <row r="100" spans="1:6" ht="13.5" x14ac:dyDescent="0.15">
      <c r="A100" s="35" t="s">
        <v>32</v>
      </c>
      <c r="B100" s="409" t="str">
        <f ca="1">Translations!$A$51</f>
        <v>Prevention programs for key populations-PrEP</v>
      </c>
      <c r="C100" s="410"/>
      <c r="D100" s="410"/>
      <c r="E100" s="410"/>
      <c r="F100" s="411"/>
    </row>
    <row r="101" spans="1:6" ht="13.5" x14ac:dyDescent="0.15">
      <c r="A101" s="35" t="s">
        <v>1</v>
      </c>
      <c r="B101" s="409" t="str">
        <f ca="1">Translations!$A$52</f>
        <v>Percentage of the key population using PrEP in priority PrEP populations</v>
      </c>
      <c r="C101" s="410"/>
      <c r="D101" s="410"/>
      <c r="E101" s="410"/>
      <c r="F101" s="411"/>
    </row>
    <row r="102" spans="1:6" ht="13.5" x14ac:dyDescent="0.15">
      <c r="A102" s="87" t="s">
        <v>131</v>
      </c>
      <c r="B102" s="421"/>
      <c r="C102" s="422"/>
      <c r="D102" s="422"/>
      <c r="E102" s="422"/>
      <c r="F102" s="423"/>
    </row>
    <row r="103" spans="1:6" ht="13.5" x14ac:dyDescent="0.15">
      <c r="A103" s="39" t="s">
        <v>13</v>
      </c>
      <c r="B103" s="40"/>
      <c r="C103" s="40"/>
      <c r="D103" s="40"/>
      <c r="E103" s="40"/>
      <c r="F103" s="41"/>
    </row>
    <row r="104" spans="1:6" ht="13.5" x14ac:dyDescent="0.15">
      <c r="A104" s="45" t="s">
        <v>14</v>
      </c>
      <c r="B104" s="54">
        <v>0</v>
      </c>
      <c r="C104" s="21" t="s">
        <v>10</v>
      </c>
      <c r="D104" s="55"/>
      <c r="E104" s="46" t="s">
        <v>11</v>
      </c>
      <c r="F104" s="56"/>
    </row>
    <row r="105" spans="1:6" ht="14.25" thickBot="1" x14ac:dyDescent="0.2">
      <c r="A105" s="34" t="s">
        <v>12</v>
      </c>
      <c r="B105" s="428"/>
      <c r="C105" s="429"/>
      <c r="D105" s="429"/>
      <c r="E105" s="429"/>
      <c r="F105" s="430"/>
    </row>
    <row r="106" spans="1:6" ht="14.25" thickBot="1" x14ac:dyDescent="0.2">
      <c r="A106" s="43"/>
      <c r="B106" s="42"/>
      <c r="C106" s="42"/>
      <c r="D106" s="42"/>
      <c r="E106" s="42"/>
      <c r="F106" s="44"/>
    </row>
    <row r="107" spans="1:6" ht="13.5" x14ac:dyDescent="0.15">
      <c r="A107" s="481"/>
      <c r="B107" s="482"/>
      <c r="C107" s="22" t="s">
        <v>2</v>
      </c>
      <c r="D107" s="22" t="s">
        <v>3</v>
      </c>
      <c r="E107" s="22" t="s">
        <v>4</v>
      </c>
      <c r="F107" s="485" t="s">
        <v>33</v>
      </c>
    </row>
    <row r="108" spans="1:6" ht="13.5" x14ac:dyDescent="0.15">
      <c r="A108" s="483"/>
      <c r="B108" s="484"/>
      <c r="C108" s="57">
        <v>2018</v>
      </c>
      <c r="D108" s="57">
        <v>2019</v>
      </c>
      <c r="E108" s="57">
        <v>2020</v>
      </c>
      <c r="F108" s="486"/>
    </row>
    <row r="109" spans="1:6" ht="26.25" x14ac:dyDescent="0.15">
      <c r="A109" s="31" t="s">
        <v>6</v>
      </c>
      <c r="B109" s="32"/>
      <c r="C109" s="32"/>
      <c r="D109" s="32"/>
      <c r="E109" s="32"/>
      <c r="F109" s="33"/>
    </row>
    <row r="110" spans="1:6" ht="26.25" x14ac:dyDescent="0.15">
      <c r="A110" s="5" t="s">
        <v>34</v>
      </c>
      <c r="B110" s="6" t="s">
        <v>7</v>
      </c>
      <c r="C110" s="58">
        <v>0</v>
      </c>
      <c r="D110" s="58"/>
      <c r="E110" s="58"/>
      <c r="F110" s="60" t="s">
        <v>2123</v>
      </c>
    </row>
    <row r="111" spans="1:6" ht="13.5" x14ac:dyDescent="0.15">
      <c r="A111" s="479" t="s">
        <v>35</v>
      </c>
      <c r="B111" s="7" t="s">
        <v>7</v>
      </c>
      <c r="C111" s="59">
        <v>0</v>
      </c>
      <c r="D111" s="59"/>
      <c r="E111" s="59"/>
      <c r="F111" s="401"/>
    </row>
    <row r="112" spans="1:6" ht="13.5" x14ac:dyDescent="0.15">
      <c r="A112" s="480"/>
      <c r="B112" s="7" t="s">
        <v>15</v>
      </c>
      <c r="C112" s="63" t="str">
        <f>IF(C111=0,"",+C111/C110)</f>
        <v/>
      </c>
      <c r="D112" s="63" t="str">
        <f t="shared" ref="D112:E112" si="4">IF(D111=0,"",+D111/D110)</f>
        <v/>
      </c>
      <c r="E112" s="63" t="str">
        <f t="shared" si="4"/>
        <v/>
      </c>
      <c r="F112" s="402"/>
    </row>
    <row r="113" spans="1:6" ht="13.5" x14ac:dyDescent="0.15">
      <c r="A113" s="36" t="s">
        <v>8</v>
      </c>
      <c r="B113" s="37"/>
      <c r="C113" s="37"/>
      <c r="D113" s="37"/>
      <c r="E113" s="37"/>
      <c r="F113" s="38"/>
    </row>
    <row r="114" spans="1:6" ht="13.5" x14ac:dyDescent="0.15">
      <c r="A114" s="479" t="s">
        <v>106</v>
      </c>
      <c r="B114" s="6" t="s">
        <v>7</v>
      </c>
      <c r="C114" s="61">
        <v>0</v>
      </c>
      <c r="D114" s="61">
        <v>0</v>
      </c>
      <c r="E114" s="61">
        <v>0</v>
      </c>
      <c r="F114" s="401"/>
    </row>
    <row r="115" spans="1:6" ht="13.5" x14ac:dyDescent="0.15">
      <c r="A115" s="480"/>
      <c r="B115" s="6" t="s">
        <v>15</v>
      </c>
      <c r="C115" s="63" t="str">
        <f>IF(C114=0,"",+C114/C110)</f>
        <v/>
      </c>
      <c r="D115" s="63" t="str">
        <f>IF(D114=0,"",+D114/D110)</f>
        <v/>
      </c>
      <c r="E115" s="63" t="str">
        <f>IF(E114=0,"",+E114/E110)</f>
        <v/>
      </c>
      <c r="F115" s="402"/>
    </row>
    <row r="116" spans="1:6" ht="13.5" x14ac:dyDescent="0.15">
      <c r="A116" s="479" t="s">
        <v>107</v>
      </c>
      <c r="B116" s="6" t="s">
        <v>7</v>
      </c>
      <c r="C116" s="315">
        <v>0</v>
      </c>
      <c r="D116" s="315">
        <v>0</v>
      </c>
      <c r="E116" s="315">
        <v>0</v>
      </c>
      <c r="F116" s="62"/>
    </row>
    <row r="117" spans="1:6" ht="13.5" x14ac:dyDescent="0.15">
      <c r="A117" s="480"/>
      <c r="B117" s="6" t="s">
        <v>15</v>
      </c>
      <c r="C117" s="63" t="str">
        <f>IF(C116=0,"",+C116/C110)</f>
        <v/>
      </c>
      <c r="D117" s="63" t="str">
        <f>IF(D116=0,"",+D116/D110)</f>
        <v/>
      </c>
      <c r="E117" s="63" t="str">
        <f>IF(E116=0,"",+E116/E110)</f>
        <v/>
      </c>
      <c r="F117" s="62"/>
    </row>
    <row r="118" spans="1:6" ht="13.5" x14ac:dyDescent="0.15">
      <c r="A118" s="479" t="s">
        <v>108</v>
      </c>
      <c r="B118" s="6" t="s">
        <v>7</v>
      </c>
      <c r="C118" s="64">
        <f>+C114+C116</f>
        <v>0</v>
      </c>
      <c r="D118" s="64">
        <f>+D114+D116</f>
        <v>0</v>
      </c>
      <c r="E118" s="64">
        <f>+E114+E116</f>
        <v>0</v>
      </c>
      <c r="F118" s="62"/>
    </row>
    <row r="119" spans="1:6" ht="13.5" x14ac:dyDescent="0.15">
      <c r="A119" s="480"/>
      <c r="B119" s="6" t="s">
        <v>15</v>
      </c>
      <c r="C119" s="63" t="str">
        <f>IF(C118=0,"",+C118/C110)</f>
        <v/>
      </c>
      <c r="D119" s="63" t="str">
        <f>IF(D118=0,"",+D118/D110)</f>
        <v/>
      </c>
      <c r="E119" s="63" t="str">
        <f>IF(E118=0,"",+E118/E110)</f>
        <v/>
      </c>
      <c r="F119" s="62"/>
    </row>
    <row r="120" spans="1:6" ht="13.5" x14ac:dyDescent="0.15">
      <c r="A120" s="36" t="s">
        <v>9</v>
      </c>
      <c r="B120" s="37"/>
      <c r="C120" s="37"/>
      <c r="D120" s="37"/>
      <c r="E120" s="37"/>
      <c r="F120" s="38"/>
    </row>
    <row r="121" spans="1:6" ht="13.5" x14ac:dyDescent="0.15">
      <c r="A121" s="476" t="s">
        <v>54</v>
      </c>
      <c r="B121" s="6" t="s">
        <v>7</v>
      </c>
      <c r="C121" s="65">
        <f>+C110-(C118)</f>
        <v>0</v>
      </c>
      <c r="D121" s="65">
        <v>0</v>
      </c>
      <c r="E121" s="65">
        <v>0</v>
      </c>
      <c r="F121" s="401"/>
    </row>
    <row r="122" spans="1:6" ht="13.5" x14ac:dyDescent="0.15">
      <c r="A122" s="477"/>
      <c r="B122" s="6" t="s">
        <v>15</v>
      </c>
      <c r="C122" s="63" t="str">
        <f>IF(C121=0,"",+C121/C110)</f>
        <v/>
      </c>
      <c r="D122" s="63" t="str">
        <f>IF(D121=0,"",+D121/D110)</f>
        <v/>
      </c>
      <c r="E122" s="63" t="str">
        <f>IF(E121=0,"",+E121/E110)</f>
        <v/>
      </c>
      <c r="F122" s="402"/>
    </row>
    <row r="123" spans="1:6" ht="13.5" x14ac:dyDescent="0.15">
      <c r="A123" s="47" t="s">
        <v>109</v>
      </c>
      <c r="B123" s="37"/>
      <c r="C123" s="37"/>
      <c r="D123" s="37"/>
      <c r="E123" s="37"/>
      <c r="F123" s="38"/>
    </row>
    <row r="124" spans="1:6" ht="13.5" x14ac:dyDescent="0.15">
      <c r="A124" s="476" t="s">
        <v>110</v>
      </c>
      <c r="B124" s="7" t="s">
        <v>7</v>
      </c>
      <c r="C124" s="61">
        <v>0</v>
      </c>
      <c r="D124" s="61"/>
      <c r="E124" s="61"/>
      <c r="F124" s="401"/>
    </row>
    <row r="125" spans="1:6" ht="13.5" x14ac:dyDescent="0.15">
      <c r="A125" s="477"/>
      <c r="B125" s="7" t="s">
        <v>15</v>
      </c>
      <c r="C125" s="63" t="str">
        <f>IF(C124=0,"",+C124/C110)</f>
        <v/>
      </c>
      <c r="D125" s="63" t="str">
        <f>IF(D124=0,"",+D124/D110)</f>
        <v/>
      </c>
      <c r="E125" s="63" t="str">
        <f>IF(E124=0,"",+E124/E110)</f>
        <v/>
      </c>
      <c r="F125" s="402"/>
    </row>
    <row r="126" spans="1:6" ht="13.5" x14ac:dyDescent="0.15">
      <c r="A126" s="476" t="s">
        <v>111</v>
      </c>
      <c r="B126" s="7" t="s">
        <v>7</v>
      </c>
      <c r="C126" s="65">
        <f>+C124+C118</f>
        <v>0</v>
      </c>
      <c r="D126" s="65">
        <f>+D124+D118</f>
        <v>0</v>
      </c>
      <c r="E126" s="65">
        <f>+E124+E118</f>
        <v>0</v>
      </c>
      <c r="F126" s="401"/>
    </row>
    <row r="127" spans="1:6" ht="13.5" x14ac:dyDescent="0.15">
      <c r="A127" s="477"/>
      <c r="B127" s="7" t="s">
        <v>15</v>
      </c>
      <c r="C127" s="63" t="str">
        <f>IF(C126=0,"",+C126/C110)</f>
        <v/>
      </c>
      <c r="D127" s="63" t="str">
        <f>IF(D126=0,"",+D126/D110)</f>
        <v/>
      </c>
      <c r="E127" s="63" t="str">
        <f>IF(E126=0,"",+E126/E110)</f>
        <v/>
      </c>
      <c r="F127" s="402"/>
    </row>
    <row r="128" spans="1:6" ht="13.5" x14ac:dyDescent="0.15">
      <c r="A128" s="476" t="s">
        <v>112</v>
      </c>
      <c r="B128" s="7" t="s">
        <v>7</v>
      </c>
      <c r="C128" s="66">
        <f>+C110-(C126)</f>
        <v>0</v>
      </c>
      <c r="D128" s="66">
        <f>+D110-(D126)</f>
        <v>0</v>
      </c>
      <c r="E128" s="66">
        <f>+E110-(E126)</f>
        <v>0</v>
      </c>
      <c r="F128" s="401"/>
    </row>
    <row r="129" spans="1:6" ht="14.25" thickBot="1" x14ac:dyDescent="0.2">
      <c r="A129" s="478"/>
      <c r="B129" s="7" t="s">
        <v>15</v>
      </c>
      <c r="C129" s="63" t="str">
        <f>IF(C128=0,"",+C128/C110)</f>
        <v/>
      </c>
      <c r="D129" s="63" t="str">
        <f>IF(D128=0,"",+D128/D110)</f>
        <v/>
      </c>
      <c r="E129" s="63" t="str">
        <f>IF(E128=0,"",+E128/E110)</f>
        <v/>
      </c>
      <c r="F129" s="402"/>
    </row>
  </sheetData>
  <sheetProtection formatColumns="0" formatRows="0"/>
  <mergeCells count="87">
    <mergeCell ref="A63:A64"/>
    <mergeCell ref="F63:F64"/>
    <mergeCell ref="A65:A66"/>
    <mergeCell ref="F65:F66"/>
    <mergeCell ref="A55:A56"/>
    <mergeCell ref="A58:A59"/>
    <mergeCell ref="F58:F59"/>
    <mergeCell ref="A61:A62"/>
    <mergeCell ref="F61:F62"/>
    <mergeCell ref="A48:A49"/>
    <mergeCell ref="F48:F49"/>
    <mergeCell ref="A51:A52"/>
    <mergeCell ref="F51:F52"/>
    <mergeCell ref="A53:A54"/>
    <mergeCell ref="B37:F37"/>
    <mergeCell ref="B38:F38"/>
    <mergeCell ref="B39:F39"/>
    <mergeCell ref="B42:F42"/>
    <mergeCell ref="A44:B45"/>
    <mergeCell ref="F44:F45"/>
    <mergeCell ref="A34:A35"/>
    <mergeCell ref="F34:F35"/>
    <mergeCell ref="A27:A28"/>
    <mergeCell ref="F27:F28"/>
    <mergeCell ref="A30:A31"/>
    <mergeCell ref="F30:F31"/>
    <mergeCell ref="A32:A33"/>
    <mergeCell ref="F32:F33"/>
    <mergeCell ref="A24:A25"/>
    <mergeCell ref="B6:F6"/>
    <mergeCell ref="B7:F7"/>
    <mergeCell ref="B8:F8"/>
    <mergeCell ref="B11:F11"/>
    <mergeCell ref="A13:B14"/>
    <mergeCell ref="F13:F14"/>
    <mergeCell ref="A17:A18"/>
    <mergeCell ref="F17:F18"/>
    <mergeCell ref="A20:A21"/>
    <mergeCell ref="F20:F21"/>
    <mergeCell ref="A22:A23"/>
    <mergeCell ref="G5:H5"/>
    <mergeCell ref="A1:E1"/>
    <mergeCell ref="A2:E2"/>
    <mergeCell ref="A3:E3"/>
    <mergeCell ref="A4:E4"/>
    <mergeCell ref="A5:F5"/>
    <mergeCell ref="F1:F4"/>
    <mergeCell ref="A79:A80"/>
    <mergeCell ref="F79:F80"/>
    <mergeCell ref="A86:A87"/>
    <mergeCell ref="A82:A83"/>
    <mergeCell ref="F82:F83"/>
    <mergeCell ref="A84:A85"/>
    <mergeCell ref="A89:A90"/>
    <mergeCell ref="F89:F90"/>
    <mergeCell ref="A92:A93"/>
    <mergeCell ref="F92:F93"/>
    <mergeCell ref="A94:A95"/>
    <mergeCell ref="F94:F95"/>
    <mergeCell ref="B68:F68"/>
    <mergeCell ref="B69:F69"/>
    <mergeCell ref="B73:F73"/>
    <mergeCell ref="A75:B76"/>
    <mergeCell ref="F75:F76"/>
    <mergeCell ref="B70:F70"/>
    <mergeCell ref="A96:A97"/>
    <mergeCell ref="F96:F97"/>
    <mergeCell ref="B100:F100"/>
    <mergeCell ref="B101:F101"/>
    <mergeCell ref="B102:F102"/>
    <mergeCell ref="B105:F105"/>
    <mergeCell ref="A107:B108"/>
    <mergeCell ref="F107:F108"/>
    <mergeCell ref="A111:A112"/>
    <mergeCell ref="F111:F112"/>
    <mergeCell ref="A114:A115"/>
    <mergeCell ref="F114:F115"/>
    <mergeCell ref="A116:A117"/>
    <mergeCell ref="A118:A119"/>
    <mergeCell ref="A121:A122"/>
    <mergeCell ref="F121:F122"/>
    <mergeCell ref="A124:A125"/>
    <mergeCell ref="F124:F125"/>
    <mergeCell ref="A126:A127"/>
    <mergeCell ref="F126:F127"/>
    <mergeCell ref="A128:A129"/>
    <mergeCell ref="F128:F129"/>
  </mergeCells>
  <dataValidations count="1">
    <dataValidation type="list" allowBlank="1" showInputMessage="1" showErrorMessage="1" sqref="B8:F8 B39:F39 B70:F70 B102:F102" xr:uid="{00000000-0002-0000-0800-000000000000}">
      <formula1>INDIRECT(SUBSTITUTE(B6," ",""))</formula1>
    </dataValidation>
  </dataValidations>
  <pageMargins left="0.7" right="0.7" top="0.75" bottom="0.75" header="0.3" footer="0.3"/>
  <pageSetup paperSize="8" fitToHeight="0" orientation="portrait" r:id="rId1"/>
  <rowBreaks count="1" manualBreakCount="1">
    <brk id="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documentManagement>
    <_dlc_DocIdPersistId xmlns="6a6644d3-f248-4067-83c6-e7eac864ebba" xsi:nil="true"/>
    <_dlc_DocId xmlns="6a6644d3-f248-4067-83c6-e7eac864ebba">NAXEWDDVUNHE-1196408984-5680</_dlc_DocId>
    <_dlc_DocIdUrl xmlns="6a6644d3-f248-4067-83c6-e7eac864ebba">
      <Url>https://tgf.sharepoint.com/sites/ESA2F1/GACE/_layouts/15/DocIdRedir.aspx?ID=NAXEWDDVUNHE-1196408984-5680</Url>
      <Description>NAXEWDDVUNHE-1196408984-5680</Description>
    </_dlc_DocIdUrl>
    <IconOverlay xmlns="http://schemas.microsoft.com/sharepoint/v4"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file>

<file path=customXml/item4.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9" ma:contentTypeDescription="Create a new document." ma:contentTypeScope="" ma:versionID="d6e251d3cbdc13656c831e8e7b4ade19">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062bdc3223b14a50a7c9615e324ccce6"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A30DD0-FFDC-4D2A-8563-B7A8F56624F8}">
  <ds:schemaRefs>
    <ds:schemaRef ds:uri="http://schemas.microsoft.com/office/2006/metadata/properties"/>
    <ds:schemaRef ds:uri="http://www.w3.org/2000/xmlns/"/>
    <ds:schemaRef ds:uri="6a6644d3-f248-4067-83c6-e7eac864ebba"/>
    <ds:schemaRef ds:uri="http://www.w3.org/2001/XMLSchema-instance"/>
    <ds:schemaRef ds:uri="http://schemas.microsoft.com/sharepoint/v4"/>
  </ds:schemaRefs>
</ds:datastoreItem>
</file>

<file path=customXml/itemProps2.xml><?xml version="1.0" encoding="utf-8"?>
<ds:datastoreItem xmlns:ds="http://schemas.openxmlformats.org/officeDocument/2006/customXml" ds:itemID="{23C3B744-F9E4-4311-999B-576DA0651BEB}">
  <ds:schemaRefs>
    <ds:schemaRef ds:uri="http://schemas.microsoft.com/sharepoint/events"/>
    <ds:schemaRef ds:uri="http://www.w3.org/2000/xmlns/"/>
  </ds:schemaRefs>
</ds:datastoreItem>
</file>

<file path=customXml/itemProps3.xml><?xml version="1.0" encoding="utf-8"?>
<ds:datastoreItem xmlns:ds="http://schemas.openxmlformats.org/officeDocument/2006/customXml" ds:itemID="{4F4FB007-7BB0-43D6-9D89-AE33D03FD4AF}">
  <ds:schemaRefs>
    <ds:schemaRef ds:uri="http://schemas.microsoft.com/sharepoint/v3/contenttype/forms"/>
  </ds:schemaRefs>
</ds:datastoreItem>
</file>

<file path=customXml/itemProps4.xml><?xml version="1.0" encoding="utf-8"?>
<ds:datastoreItem xmlns:ds="http://schemas.openxmlformats.org/officeDocument/2006/customXml" ds:itemID="{1D3013B5-674E-47CD-BF37-D6E07D6FC2BA}">
  <ds:schemaRefs>
    <ds:schemaRef ds:uri="http://schemas.microsoft.com/office/2006/metadata/contentType"/>
    <ds:schemaRef ds:uri="http://schemas.microsoft.com/office/2006/metadata/properties/metaAttributes"/>
    <ds:schemaRef ds:uri="http://www.w3.org/2000/xmlns/"/>
    <ds:schemaRef ds:uri="http://www.w3.org/2001/XMLSchema"/>
    <ds:schemaRef ds:uri="6a6644d3-f248-4067-83c6-e7eac864ebba"/>
    <ds:schemaRef ds:uri="e809b279-1100-4bb0-a551-872a8498fc5a"/>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13</vt:i4>
      </vt:variant>
      <vt:variant>
        <vt:lpstr>Named Ranges</vt:lpstr>
      </vt:variant>
      <vt:variant>
        <vt:i4>58</vt:i4>
      </vt:variant>
    </vt:vector>
  </HeadingPairs>
  <TitlesOfParts>
    <vt:vector size="71" baseType="lpstr">
      <vt:lpstr>Instructions</vt:lpstr>
      <vt:lpstr>Cover Sheet</vt:lpstr>
      <vt:lpstr>TB Tables</vt:lpstr>
      <vt:lpstr>HIV Tables</vt:lpstr>
      <vt:lpstr>PrEP gap table</vt:lpstr>
      <vt:lpstr>Condom gap table</vt:lpstr>
      <vt:lpstr>Male Circumcision Gap Table</vt:lpstr>
      <vt:lpstr>NSP gap table</vt:lpstr>
      <vt:lpstr>Blank table (only if needed)</vt:lpstr>
      <vt:lpstr>TB drop-down</vt:lpstr>
      <vt:lpstr>TranslationsTB</vt:lpstr>
      <vt:lpstr>HIV dropdown</vt:lpstr>
      <vt:lpstr>Translations</vt:lpstr>
      <vt:lpstr>ApplicantType</vt:lpstr>
      <vt:lpstr>Geography</vt:lpstr>
      <vt:lpstr>HIVModulesIndicators</vt:lpstr>
      <vt:lpstr>IntervencionescolaborativasdetuberculosisyVIH_PacientesdetuberculosisconestadoserológicorespectoalVIHconocido</vt:lpstr>
      <vt:lpstr>IntervencionescolaborativasdetuberculosisyVIH_Pacientesseropositivoscontuberculoisquerecibentratamientoantirretroviral</vt:lpstr>
      <vt:lpstr>IntervencionescolaborativasdetuberculosisyVIH_Pacientesseropositivoscontuberculosisquerecibentratamientoantirretroviral</vt:lpstr>
      <vt:lpstr>IntervencionescolaborativasdetuberculosisyVIH_RevisióndetuberculosisenpacientesconVIH</vt:lpstr>
      <vt:lpstr>InterventionsconjointesTB.VIH_DépistagedelatuberculosechezlespatientsséropositifsauVIH</vt:lpstr>
      <vt:lpstr>InterventionsconjointesTB.VIH_Patientstuberculeuxdontlestatutsérologiquevis.à.visduVIHestconnu</vt:lpstr>
      <vt:lpstr>InterventionsconjointesTB.VIH_PatientstuberculeuxséropositifsauVIHsousTAR</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PMTCT</vt:lpstr>
      <vt:lpstr>Preventionprogramsforkeypopulations_definedpackageofservices</vt:lpstr>
      <vt:lpstr>Preventionprogramsforkeypopulations_HIVtesting</vt:lpstr>
      <vt:lpstr>PreventionprogramsforPWIDandtheirpartners_Needleandsyringedistribution</vt:lpstr>
      <vt:lpstr>PreventionprogramsforPWIDandtheirpartners_OSTandotherdrugdependencetreatmentforPWIDs</vt:lpstr>
      <vt:lpstr>Blank table (only if needed)!Print_Area</vt:lpstr>
      <vt:lpstr>Condom gap table!Print_Area</vt:lpstr>
      <vt:lpstr>HIV Tables!Print_Area</vt:lpstr>
      <vt:lpstr>Instructions!Print_Area</vt:lpstr>
      <vt:lpstr>Male Circumcision Gap Table!Print_Area</vt:lpstr>
      <vt:lpstr>NSP gap table!Print_Area</vt:lpstr>
      <vt:lpstr>PrEP gap table!Print_Area</vt:lpstr>
      <vt:lpstr>TB Tables!Print_Area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PTME</vt:lpstr>
      <vt:lpstr>PTMI</vt:lpstr>
      <vt:lpstr>TB.HIVcollaborativeinterventions_HIVpositiveTBpatientsonART</vt:lpstr>
      <vt:lpstr>TB.HIVcollaborativeinterventions_TBpatientswithknownHIVstatus</vt:lpstr>
      <vt:lpstr>TB.HIVcollaborativeinterventions_TBscreeningamongHIVpatients</vt:lpstr>
      <vt:lpstr>TBModulesIndicators</vt:lpstr>
      <vt:lpstr>Traitementpriseenchargeetsoutien_Prestationdeservicesdifférenciéespourlestraitementsantirétroviraux</vt:lpstr>
      <vt:lpstr>Tratamientoatenciónyapoyo_Prestacióndeserviciosdiferenciadosdetratamientoantirretroviral</vt:lpstr>
      <vt:lpstr>TreatmentCareandSupport_ART</vt:lpstr>
      <vt:lpstr>TreatmentCareandSupport_DifferentiatedARTServiceDelivery</vt:lpstr>
      <vt:lpstr>КомплексныемероприятияпоборьбескоинфекциейТБ.ВИЧ_ВИЧ.положительныепациентысТБ.получающиеАРТ</vt:lpstr>
      <vt:lpstr>КомплексныемероприятияпоборьбескоинфекциейТБ.ВИЧ_ОбследованиенаТБсредипациентовсВИЧ</vt:lpstr>
      <vt:lpstr>КомплексныемероприятияпоборьбескоинфекциейТБ.ВИЧ_ПациентысТБсизвестнымВИЧ.статусом</vt:lpstr>
      <vt:lpstr>Лечениеуходиподдержка_ДифференцированноеоказаниеуслугпоАРТ</vt:lpstr>
      <vt:lpstr>ППМР</vt:lpstr>
      <vt:lpstr>Программыпрофилактикидляосновныхзатронутыхгруппнаселения_Определенныйпакетуслуг</vt:lpstr>
      <vt:lpstr>Программыпрофилактикидляосновныхзатронутыхгруппнаселения_ТестированиенаВИЧ</vt:lpstr>
      <vt:lpstr>ПрограммыпрофилактикидляПИНиихпартнеров_ОЗТипрочиевидылечениянаркотическойзависимостидляПИН</vt:lpstr>
      <vt:lpstr>ПрограммыпрофилактикидляПИНиихпартнеров_Распространениеиглишприцев</vt:lpstr>
    </vt:vector>
  </TitlesOfParts>
  <Company>The Global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FundingModel_ProgramaticGapHIV_Table_all.xlsx</dc:title>
  <dc:creator>Norberto Cioffi</dc:creator>
  <cp:lastModifiedBy>Sheza Elhussein</cp:lastModifiedBy>
  <cp:lastPrinted>2016-10-21T08:21:38Z</cp:lastPrinted>
  <dcterms:created xsi:type="dcterms:W3CDTF">2014-05-13T14:32:54Z</dcterms:created>
  <dcterms:modified xsi:type="dcterms:W3CDTF">2017-04-07T12:28:44Z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0x0101001BCBA53402ABCB43BB147A5E0B9BDFED</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3NAZ7T4E3CZ3-48030287-4521</vt:lpwstr>
  </property>
  <property fmtid="{D5CDD505-2E9C-101B-9397-08002B2CF9AE}" pid="12" name="_dlc_DocIdUrl">
    <vt:lpwstr>https://tgf.sharepoint.com/sites/TSA2F1/CNSS/_layouts/15/DocIdRedir.aspx?ID=3NAZ7T4E3CZ3-48030287-4521, 3NAZ7T4E3CZ3-48030287-4521</vt:lpwstr>
  </property>
  <property fmtid="{D5CDD505-2E9C-101B-9397-08002B2CF9AE}" pid="13" name="_dlc_DocIdItemGuid">
    <vt:lpwstr>32c42008-ba35-49ac-8657-ebb92216a8d6</vt:lpwstr>
  </property>
</Properties>
</file>